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E:\资产\2023年\综合项目\2023-1-0858 轩景家园\"/>
    </mc:Choice>
  </mc:AlternateContent>
  <xr:revisionPtr revIDLastSave="0" documentId="13_ncr:1_{2F1E607F-607D-453E-9D33-663F446E4B4D}" xr6:coauthVersionLast="47" xr6:coauthVersionMax="47" xr10:uidLastSave="{00000000-0000-0000-0000-000000000000}"/>
  <bookViews>
    <workbookView xWindow="-90" yWindow="0" windowWidth="9780" windowHeight="10170" tabRatio="679" firstSheet="6" activeTab="6" xr2:uid="{00000000-000D-0000-FFFF-FFFF00000000}"/>
  </bookViews>
  <sheets>
    <sheet name="成本（静态） (2)" sheetId="30" state="hidden" r:id="rId1"/>
    <sheet name="成本（静态）新" sheetId="5" state="hidden" r:id="rId2"/>
    <sheet name="周边案例情况" sheetId="18" state="hidden" r:id="rId3"/>
    <sheet name="标准房" sheetId="22" state="hidden" r:id="rId4"/>
    <sheet name="周边案例" sheetId="35" state="hidden" r:id="rId5"/>
    <sheet name="房源表" sheetId="34" state="hidden" r:id="rId6"/>
    <sheet name="比较法" sheetId="1" r:id="rId7"/>
    <sheet name="权证" sheetId="43" r:id="rId8"/>
    <sheet name="房源信息" sheetId="39" r:id="rId9"/>
    <sheet name="房源信息（实测）" sheetId="45" r:id="rId10"/>
    <sheet name="碧波园汇总" sheetId="6" r:id="rId11"/>
    <sheet name="世茂维拉汇总" sheetId="10" r:id="rId12"/>
    <sheet name="水碾屯西里汇总" sheetId="11" r:id="rId13"/>
    <sheet name="城研 " sheetId="40" r:id="rId14"/>
    <sheet name="中指" sheetId="38" r:id="rId15"/>
    <sheet name="市场 " sheetId="42" r:id="rId16"/>
    <sheet name="系统读取表" sheetId="4" r:id="rId17"/>
    <sheet name="明细表330" sheetId="27" state="hidden" r:id="rId18"/>
  </sheets>
  <externalReferences>
    <externalReference r:id="rId19"/>
    <externalReference r:id="rId20"/>
    <externalReference r:id="rId21"/>
    <externalReference r:id="rId22"/>
    <externalReference r:id="rId23"/>
  </externalReferences>
  <definedNames>
    <definedName name="_xlnm._FilterDatabase" localSheetId="10" hidden="1">碧波园汇总!$J$1:$J$49</definedName>
    <definedName name="_xlnm._FilterDatabase" localSheetId="13" hidden="1">'城研 '!$A$1:$E$1681</definedName>
    <definedName name="_xlnm._FilterDatabase" localSheetId="5" hidden="1">房源表!$A$1:$F$357</definedName>
    <definedName name="_xlnm._FilterDatabase" localSheetId="8" hidden="1">房源信息!$B$2:$AG$772</definedName>
    <definedName name="_xlnm._FilterDatabase" localSheetId="9" hidden="1">'房源信息（实测）'!$A$1:$L$356</definedName>
    <definedName name="_xlnm._FilterDatabase" localSheetId="17" hidden="1">明细表330!$A$2:$N$332</definedName>
    <definedName name="_xlnm._FilterDatabase" localSheetId="14" hidden="1">中指!$A$2:$BE$221</definedName>
    <definedName name="d">'[1]4（补充）'!$D$17:$D$2351</definedName>
    <definedName name="K">'[2]2（处理）'!A1</definedName>
    <definedName name="NO.1">'[1]4（补充）'!$D$2:$D$16</definedName>
    <definedName name="单元" localSheetId="0">#REF!</definedName>
    <definedName name="单元" localSheetId="13">#REF!</definedName>
    <definedName name="单元" localSheetId="8">#REF!</definedName>
    <definedName name="单元" localSheetId="7">#REF!</definedName>
    <definedName name="单元" localSheetId="15">#REF!</definedName>
    <definedName name="单元" localSheetId="14">#REF!</definedName>
    <definedName name="单元">#REF!</definedName>
    <definedName name="房号" localSheetId="0">#REF!</definedName>
    <definedName name="房号" localSheetId="13">#REF!</definedName>
    <definedName name="房号" localSheetId="8">#REF!</definedName>
    <definedName name="房号" localSheetId="7">#REF!</definedName>
    <definedName name="房号" localSheetId="15">#REF!</definedName>
    <definedName name="房号" localSheetId="14">#REF!</definedName>
    <definedName name="房号">#REF!</definedName>
    <definedName name="房间" localSheetId="0">#REF!</definedName>
    <definedName name="房间" localSheetId="13">#REF!</definedName>
    <definedName name="房间" localSheetId="8">#REF!</definedName>
    <definedName name="房间" localSheetId="7">#REF!</definedName>
    <definedName name="房间" localSheetId="15">#REF!</definedName>
    <definedName name="房间" localSheetId="14">#REF!</definedName>
    <definedName name="房间">#REF!</definedName>
    <definedName name="房间号" localSheetId="0">#REF!</definedName>
    <definedName name="房间号">#REF!</definedName>
    <definedName name="房屋产权性质" localSheetId="13">[3]楼层测算!$N$2:$N$9</definedName>
    <definedName name="房屋产权性质" localSheetId="8">[3]楼层测算!$N$2:$N$9</definedName>
    <definedName name="房屋产权性质" localSheetId="7">[3]楼层测算!$N$2:$N$9</definedName>
    <definedName name="房屋产权性质" localSheetId="15">[3]楼层测算!$N$2:$N$9</definedName>
    <definedName name="房屋产权性质" localSheetId="14">[3]楼层测算!$N$2:$N$9</definedName>
    <definedName name="房屋产权性质">[4]楼层测算!$N$2:$N$9</definedName>
    <definedName name="房屋朝向" localSheetId="13">[3]楼层测算!$A$117:$A$126</definedName>
    <definedName name="房屋朝向" localSheetId="8">[3]楼层测算!$A$117:$A$126</definedName>
    <definedName name="房屋朝向" localSheetId="7">[3]楼层测算!$A$117:$A$126</definedName>
    <definedName name="房屋朝向" localSheetId="15">[3]楼层测算!$A$117:$A$126</definedName>
    <definedName name="房屋朝向" localSheetId="14">[3]楼层测算!$A$117:$A$126</definedName>
    <definedName name="房屋朝向">[4]楼层测算!$A$117:$A$126</definedName>
    <definedName name="房屋装修" localSheetId="13">[3]楼层测算!$K$2:$K$5</definedName>
    <definedName name="房屋装修" localSheetId="8">[3]楼层测算!$K$2:$K$5</definedName>
    <definedName name="房屋装修" localSheetId="7">[3]楼层测算!$K$2:$K$5</definedName>
    <definedName name="房屋装修" localSheetId="15">[3]楼层测算!$K$2:$K$5</definedName>
    <definedName name="房屋装修" localSheetId="14">[3]楼层测算!$K$2:$K$5</definedName>
    <definedName name="房屋装修">[4]楼层测算!$K$2:$K$5</definedName>
    <definedName name="教委" localSheetId="0">#REF!</definedName>
    <definedName name="教委" localSheetId="13">#REF!</definedName>
    <definedName name="教委" localSheetId="8">#REF!</definedName>
    <definedName name="教委" localSheetId="7">#REF!</definedName>
    <definedName name="教委" localSheetId="15">#REF!</definedName>
    <definedName name="教委" localSheetId="14">#REF!</definedName>
    <definedName name="教委">#REF!</definedName>
    <definedName name="扣缴日期" localSheetId="0">#REF!</definedName>
    <definedName name="扣缴日期" localSheetId="13">#REF!</definedName>
    <definedName name="扣缴日期" localSheetId="8">#REF!</definedName>
    <definedName name="扣缴日期" localSheetId="7">#REF!</definedName>
    <definedName name="扣缴日期" localSheetId="15">#REF!</definedName>
    <definedName name="扣缴日期" localSheetId="14">#REF!</definedName>
    <definedName name="扣缴日期">#REF!</definedName>
    <definedName name="楼栋" localSheetId="0">#REF!</definedName>
    <definedName name="楼栋" localSheetId="13">#REF!</definedName>
    <definedName name="楼栋" localSheetId="8">#REF!</definedName>
    <definedName name="楼栋" localSheetId="7">#REF!</definedName>
    <definedName name="楼栋" localSheetId="15">#REF!</definedName>
    <definedName name="楼栋" localSheetId="14">#REF!</definedName>
    <definedName name="楼栋">#REF!</definedName>
    <definedName name="楼号" localSheetId="0">#REF!</definedName>
    <definedName name="楼号">#REF!</definedName>
    <definedName name="区域成熟度" localSheetId="10">#REF!</definedName>
    <definedName name="区域成熟度" localSheetId="0">#REF!</definedName>
    <definedName name="区域成熟度" localSheetId="1">#REF!</definedName>
    <definedName name="区域成熟度" localSheetId="11">#REF!</definedName>
    <definedName name="区域成熟度" localSheetId="12">#REF!</definedName>
    <definedName name="区域成熟度">#REF!</definedName>
    <definedName name="身份证号码" localSheetId="0">#REF!</definedName>
    <definedName name="身份证号码">#REF!</definedName>
    <definedName name="所在楼层" localSheetId="13">[3]楼层测算!$L$2:$L$6</definedName>
    <definedName name="所在楼层" localSheetId="8">[3]楼层测算!$L$2:$L$6</definedName>
    <definedName name="所在楼层" localSheetId="7">[3]楼层测算!$L$2:$L$6</definedName>
    <definedName name="所在楼层" localSheetId="15">[3]楼层测算!$L$2:$L$6</definedName>
    <definedName name="所在楼层" localSheetId="14">[3]楼层测算!$L$2:$L$6</definedName>
    <definedName name="所在楼层">[4]楼层测算!$L$2:$L$6</definedName>
    <definedName name="租户名称" localSheetId="0">#REF!</definedName>
    <definedName name="租户名称" localSheetId="13">#REF!</definedName>
    <definedName name="租户名称" localSheetId="8">#REF!</definedName>
    <definedName name="租户名称" localSheetId="7">#REF!</definedName>
    <definedName name="租户名称" localSheetId="15">#REF!</definedName>
    <definedName name="租户名称" localSheetId="14">#REF!</definedName>
    <definedName name="租户名称">#REF!</definedName>
    <definedName name="租户银行账户" localSheetId="0">#REF!</definedName>
    <definedName name="租户银行账户" localSheetId="13">#REF!</definedName>
    <definedName name="租户银行账户" localSheetId="8">#REF!</definedName>
    <definedName name="租户银行账户" localSheetId="7">#REF!</definedName>
    <definedName name="租户银行账户" localSheetId="15">#REF!</definedName>
    <definedName name="租户银行账户" localSheetId="14">#REF!</definedName>
    <definedName name="租户银行账户">#REF!</definedName>
  </definedNames>
  <calcPr calcId="191029"/>
</workbook>
</file>

<file path=xl/calcChain.xml><?xml version="1.0" encoding="utf-8"?>
<calcChain xmlns="http://schemas.openxmlformats.org/spreadsheetml/2006/main">
  <c r="I25" i="1" l="1"/>
  <c r="G25" i="1"/>
  <c r="E25" i="1"/>
  <c r="I5" i="1" l="1"/>
  <c r="G5" i="1"/>
  <c r="E5" i="1"/>
  <c r="I11" i="11"/>
  <c r="J11" i="10"/>
  <c r="J10" i="10"/>
  <c r="I10" i="11"/>
  <c r="K6" i="11"/>
  <c r="L6" i="10"/>
  <c r="J10" i="6"/>
  <c r="L6" i="6" l="1"/>
  <c r="H138" i="39"/>
  <c r="H139" i="39"/>
  <c r="H140" i="39"/>
  <c r="H141" i="39"/>
  <c r="H142" i="39"/>
  <c r="H143" i="39"/>
  <c r="H144" i="39"/>
  <c r="H145" i="39"/>
  <c r="H146" i="39"/>
  <c r="H147" i="39"/>
  <c r="H148" i="39"/>
  <c r="H149" i="39"/>
  <c r="H150" i="39"/>
  <c r="H151" i="39"/>
  <c r="H152" i="39"/>
  <c r="H153" i="39"/>
  <c r="H154" i="39"/>
  <c r="H155" i="39"/>
  <c r="H156" i="39"/>
  <c r="H157" i="39"/>
  <c r="H158" i="39"/>
  <c r="H159" i="39"/>
  <c r="H160" i="39"/>
  <c r="H161" i="39"/>
  <c r="H162" i="39"/>
  <c r="H163" i="39"/>
  <c r="H164" i="39"/>
  <c r="H165" i="39"/>
  <c r="H166" i="39"/>
  <c r="H167" i="39"/>
  <c r="H168" i="39"/>
  <c r="H169" i="39"/>
  <c r="H170" i="39"/>
  <c r="H171" i="39"/>
  <c r="H172" i="39"/>
  <c r="H173" i="39"/>
  <c r="H174" i="39"/>
  <c r="H175" i="39"/>
  <c r="H176" i="39"/>
  <c r="H177" i="39"/>
  <c r="H178" i="39"/>
  <c r="H179" i="39"/>
  <c r="H180" i="39"/>
  <c r="H181" i="39"/>
  <c r="H182" i="39"/>
  <c r="H183" i="39"/>
  <c r="H184" i="39"/>
  <c r="H185" i="39"/>
  <c r="H186" i="39"/>
  <c r="H187" i="39"/>
  <c r="H188" i="39"/>
  <c r="H189" i="39"/>
  <c r="H190" i="39"/>
  <c r="H191" i="39"/>
  <c r="H192" i="39"/>
  <c r="H193" i="39"/>
  <c r="H194" i="39"/>
  <c r="H195" i="39"/>
  <c r="H196" i="39"/>
  <c r="H197" i="39"/>
  <c r="H198" i="39"/>
  <c r="H199" i="39"/>
  <c r="H200" i="39"/>
  <c r="H201" i="39"/>
  <c r="H202" i="39"/>
  <c r="H203" i="39"/>
  <c r="H204" i="39"/>
  <c r="H205" i="39"/>
  <c r="H206" i="39"/>
  <c r="H207" i="39"/>
  <c r="H208" i="39"/>
  <c r="H209" i="39"/>
  <c r="H210" i="39"/>
  <c r="H211" i="39"/>
  <c r="H212" i="39"/>
  <c r="H213" i="39"/>
  <c r="H214" i="39"/>
  <c r="H215" i="39"/>
  <c r="H216" i="39"/>
  <c r="H217" i="39"/>
  <c r="H218" i="39"/>
  <c r="H219" i="39"/>
  <c r="H220" i="39"/>
  <c r="H221" i="39"/>
  <c r="H222" i="39"/>
  <c r="H223" i="39"/>
  <c r="H224" i="39"/>
  <c r="H225" i="39"/>
  <c r="H226" i="39"/>
  <c r="H227" i="39"/>
  <c r="H228" i="39"/>
  <c r="H229" i="39"/>
  <c r="H230" i="39"/>
  <c r="H231" i="39"/>
  <c r="H232" i="39"/>
  <c r="H233" i="39"/>
  <c r="H234" i="39"/>
  <c r="H235" i="39"/>
  <c r="H236" i="39"/>
  <c r="H237" i="39"/>
  <c r="H238" i="39"/>
  <c r="H239" i="39"/>
  <c r="H240" i="39"/>
  <c r="H241" i="39"/>
  <c r="H242" i="39"/>
  <c r="H243" i="39"/>
  <c r="H244" i="39"/>
  <c r="H245" i="39"/>
  <c r="H246" i="39"/>
  <c r="H247" i="39"/>
  <c r="H248" i="39"/>
  <c r="H249" i="39"/>
  <c r="H250" i="39"/>
  <c r="H251" i="39"/>
  <c r="H252" i="39"/>
  <c r="H253" i="39"/>
  <c r="H254" i="39"/>
  <c r="H255" i="39"/>
  <c r="H256" i="39"/>
  <c r="H257" i="39"/>
  <c r="H258" i="39"/>
  <c r="H259" i="39"/>
  <c r="H260" i="39"/>
  <c r="H261" i="39"/>
  <c r="H262" i="39"/>
  <c r="H263" i="39"/>
  <c r="H264" i="39"/>
  <c r="H265" i="39"/>
  <c r="H266" i="39"/>
  <c r="H267" i="39"/>
  <c r="H268" i="39"/>
  <c r="H269" i="39"/>
  <c r="H270" i="39"/>
  <c r="H271" i="39"/>
  <c r="H272" i="39"/>
  <c r="H273" i="39"/>
  <c r="H274" i="39"/>
  <c r="H275" i="39"/>
  <c r="H276" i="39"/>
  <c r="H277" i="39"/>
  <c r="H278" i="39"/>
  <c r="H279" i="39"/>
  <c r="H280" i="39"/>
  <c r="H281" i="39"/>
  <c r="H282" i="39"/>
  <c r="H283" i="39"/>
  <c r="H284" i="39"/>
  <c r="H285" i="39"/>
  <c r="H286" i="39"/>
  <c r="H287" i="39"/>
  <c r="H288" i="39"/>
  <c r="H289" i="39"/>
  <c r="H290" i="39"/>
  <c r="H291" i="39"/>
  <c r="H292" i="39"/>
  <c r="H293" i="39"/>
  <c r="H294" i="39"/>
  <c r="H295" i="39"/>
  <c r="H296" i="39"/>
  <c r="H297" i="39"/>
  <c r="H298" i="39"/>
  <c r="H299" i="39"/>
  <c r="H300" i="39"/>
  <c r="H301" i="39"/>
  <c r="H302" i="39"/>
  <c r="H303" i="39"/>
  <c r="H304" i="39"/>
  <c r="H305" i="39"/>
  <c r="H306" i="39"/>
  <c r="H307" i="39"/>
  <c r="H308" i="39"/>
  <c r="H309" i="39"/>
  <c r="H310" i="39"/>
  <c r="H311" i="39"/>
  <c r="H312" i="39"/>
  <c r="H313" i="39"/>
  <c r="H314" i="39"/>
  <c r="H315" i="39"/>
  <c r="H316" i="39"/>
  <c r="H317" i="39"/>
  <c r="H318" i="39"/>
  <c r="H319" i="39"/>
  <c r="H320" i="39"/>
  <c r="H321" i="39"/>
  <c r="H322" i="39"/>
  <c r="H323" i="39"/>
  <c r="H324" i="39"/>
  <c r="H325" i="39"/>
  <c r="H326" i="39"/>
  <c r="H327" i="39"/>
  <c r="H328" i="39"/>
  <c r="H329" i="39"/>
  <c r="H330" i="39"/>
  <c r="H331" i="39"/>
  <c r="H332" i="39"/>
  <c r="H333" i="39"/>
  <c r="H334" i="39"/>
  <c r="H335" i="39"/>
  <c r="H336" i="39"/>
  <c r="H337" i="39"/>
  <c r="H338" i="39"/>
  <c r="H339" i="39"/>
  <c r="H340" i="39"/>
  <c r="H341" i="39"/>
  <c r="H342" i="39"/>
  <c r="H343" i="39"/>
  <c r="H344" i="39"/>
  <c r="H345" i="39"/>
  <c r="H346" i="39"/>
  <c r="H347" i="39"/>
  <c r="H348" i="39"/>
  <c r="H349" i="39"/>
  <c r="H350" i="39"/>
  <c r="H351" i="39"/>
  <c r="H352" i="39"/>
  <c r="H353" i="39"/>
  <c r="H354" i="39"/>
  <c r="H355" i="39"/>
  <c r="H356" i="39"/>
  <c r="H357" i="39"/>
  <c r="H358" i="39"/>
  <c r="H359" i="39"/>
  <c r="H360" i="39"/>
  <c r="H361" i="39"/>
  <c r="H362" i="39"/>
  <c r="H363" i="39"/>
  <c r="H364" i="39"/>
  <c r="H365" i="39"/>
  <c r="H366" i="39"/>
  <c r="H367" i="39"/>
  <c r="H368" i="39"/>
  <c r="H369" i="39"/>
  <c r="H370" i="39"/>
  <c r="H371" i="39"/>
  <c r="H372" i="39"/>
  <c r="H373" i="39"/>
  <c r="H374" i="39"/>
  <c r="H375" i="39"/>
  <c r="H376" i="39"/>
  <c r="H377" i="39"/>
  <c r="H378" i="39"/>
  <c r="H379" i="39"/>
  <c r="H380" i="39"/>
  <c r="H381" i="39"/>
  <c r="H382" i="39"/>
  <c r="H383" i="39"/>
  <c r="H384" i="39"/>
  <c r="H385" i="39"/>
  <c r="H386" i="39"/>
  <c r="H387" i="39"/>
  <c r="H388" i="39"/>
  <c r="H389" i="39"/>
  <c r="H390" i="39"/>
  <c r="H391" i="39"/>
  <c r="H392" i="39"/>
  <c r="H393" i="39"/>
  <c r="H394" i="39"/>
  <c r="H395" i="39"/>
  <c r="H396" i="39"/>
  <c r="H397" i="39"/>
  <c r="H398" i="39"/>
  <c r="H399" i="39"/>
  <c r="H400" i="39"/>
  <c r="H401" i="39"/>
  <c r="H402" i="39"/>
  <c r="H403" i="39"/>
  <c r="H404" i="39"/>
  <c r="H405" i="39"/>
  <c r="H406" i="39"/>
  <c r="H407" i="39"/>
  <c r="H408" i="39"/>
  <c r="H409" i="39"/>
  <c r="H410" i="39"/>
  <c r="H411" i="39"/>
  <c r="H412" i="39"/>
  <c r="H413" i="39"/>
  <c r="H414" i="39"/>
  <c r="H415" i="39"/>
  <c r="H416" i="39"/>
  <c r="H417" i="39"/>
  <c r="H418" i="39"/>
  <c r="H419" i="39"/>
  <c r="H420" i="39"/>
  <c r="H421" i="39"/>
  <c r="H422" i="39"/>
  <c r="H423" i="39"/>
  <c r="H424" i="39"/>
  <c r="H425" i="39"/>
  <c r="H426" i="39"/>
  <c r="H427" i="39"/>
  <c r="H428" i="39"/>
  <c r="H429" i="39"/>
  <c r="H430" i="39"/>
  <c r="H431" i="39"/>
  <c r="H432" i="39"/>
  <c r="H433" i="39"/>
  <c r="H434" i="39"/>
  <c r="H435" i="39"/>
  <c r="H436" i="39"/>
  <c r="H437" i="39"/>
  <c r="H438" i="39"/>
  <c r="H439" i="39"/>
  <c r="H440" i="39"/>
  <c r="H441" i="39"/>
  <c r="H442" i="39"/>
  <c r="H443" i="39"/>
  <c r="H444" i="39"/>
  <c r="H445" i="39"/>
  <c r="H446" i="39"/>
  <c r="H447" i="39"/>
  <c r="H448" i="39"/>
  <c r="H449" i="39"/>
  <c r="H450" i="39"/>
  <c r="H451" i="39"/>
  <c r="H452" i="39"/>
  <c r="H453" i="39"/>
  <c r="H454" i="39"/>
  <c r="H455" i="39"/>
  <c r="H456" i="39"/>
  <c r="H457" i="39"/>
  <c r="H458" i="39"/>
  <c r="H459" i="39"/>
  <c r="H460" i="39"/>
  <c r="H461" i="39"/>
  <c r="H462" i="39"/>
  <c r="H463" i="39"/>
  <c r="H464" i="39"/>
  <c r="H465" i="39"/>
  <c r="H466" i="39"/>
  <c r="H467" i="39"/>
  <c r="H468" i="39"/>
  <c r="H469" i="39"/>
  <c r="H470" i="39"/>
  <c r="H471" i="39"/>
  <c r="H472" i="39"/>
  <c r="H473" i="39"/>
  <c r="H474" i="39"/>
  <c r="H475" i="39"/>
  <c r="H476" i="39"/>
  <c r="H477" i="39"/>
  <c r="H478" i="39"/>
  <c r="H479" i="39"/>
  <c r="H480" i="39"/>
  <c r="H481" i="39"/>
  <c r="H482" i="39"/>
  <c r="H483" i="39"/>
  <c r="H484" i="39"/>
  <c r="H485" i="39"/>
  <c r="H486" i="39"/>
  <c r="H487" i="39"/>
  <c r="H488" i="39"/>
  <c r="H489" i="39"/>
  <c r="H490" i="39"/>
  <c r="H491" i="39"/>
  <c r="H492" i="39"/>
  <c r="H493" i="39"/>
  <c r="H494" i="39"/>
  <c r="H495" i="39"/>
  <c r="H496" i="39"/>
  <c r="H497" i="39"/>
  <c r="H498" i="39"/>
  <c r="H499" i="39"/>
  <c r="H500" i="39"/>
  <c r="H501" i="39"/>
  <c r="H502" i="39"/>
  <c r="H503" i="39"/>
  <c r="H504" i="39"/>
  <c r="H505" i="39"/>
  <c r="H506" i="39"/>
  <c r="H507" i="39"/>
  <c r="H508" i="39"/>
  <c r="H509" i="39"/>
  <c r="H510" i="39"/>
  <c r="H511" i="39"/>
  <c r="H512" i="39"/>
  <c r="H513" i="39"/>
  <c r="H514" i="39"/>
  <c r="H515" i="39"/>
  <c r="H516" i="39"/>
  <c r="H517" i="39"/>
  <c r="H518" i="39"/>
  <c r="H519" i="39"/>
  <c r="H520" i="39"/>
  <c r="H521" i="39"/>
  <c r="H522" i="39"/>
  <c r="H523" i="39"/>
  <c r="H524" i="39"/>
  <c r="H525" i="39"/>
  <c r="H526" i="39"/>
  <c r="H527" i="39"/>
  <c r="H528" i="39"/>
  <c r="H529" i="39"/>
  <c r="H530" i="39"/>
  <c r="H531" i="39"/>
  <c r="H532" i="39"/>
  <c r="H533" i="39"/>
  <c r="H534" i="39"/>
  <c r="H535" i="39"/>
  <c r="H536" i="39"/>
  <c r="H537" i="39"/>
  <c r="H538" i="39"/>
  <c r="H539" i="39"/>
  <c r="H540" i="39"/>
  <c r="H541" i="39"/>
  <c r="H542" i="39"/>
  <c r="H543" i="39"/>
  <c r="H544" i="39"/>
  <c r="H545" i="39"/>
  <c r="H546" i="39"/>
  <c r="H547" i="39"/>
  <c r="H548" i="39"/>
  <c r="H549" i="39"/>
  <c r="H550" i="39"/>
  <c r="H551" i="39"/>
  <c r="H552" i="39"/>
  <c r="H553" i="39"/>
  <c r="H554" i="39"/>
  <c r="H555" i="39"/>
  <c r="H556" i="39"/>
  <c r="H557" i="39"/>
  <c r="H558" i="39"/>
  <c r="H559" i="39"/>
  <c r="H560" i="39"/>
  <c r="H561" i="39"/>
  <c r="H562" i="39"/>
  <c r="H563" i="39"/>
  <c r="H564" i="39"/>
  <c r="H565" i="39"/>
  <c r="H566" i="39"/>
  <c r="H567" i="39"/>
  <c r="H568" i="39"/>
  <c r="H569" i="39"/>
  <c r="H570" i="39"/>
  <c r="H571" i="39"/>
  <c r="H572" i="39"/>
  <c r="H573" i="39"/>
  <c r="H574" i="39"/>
  <c r="H575" i="39"/>
  <c r="H576" i="39"/>
  <c r="H577" i="39"/>
  <c r="H578" i="39"/>
  <c r="H579" i="39"/>
  <c r="H580" i="39"/>
  <c r="H581" i="39"/>
  <c r="H582" i="39"/>
  <c r="H583" i="39"/>
  <c r="H584" i="39"/>
  <c r="H585" i="39"/>
  <c r="H586" i="39"/>
  <c r="H587" i="39"/>
  <c r="H588" i="39"/>
  <c r="H589" i="39"/>
  <c r="H590" i="39"/>
  <c r="H591" i="39"/>
  <c r="H592" i="39"/>
  <c r="H593" i="39"/>
  <c r="H594" i="39"/>
  <c r="H595" i="39"/>
  <c r="H596" i="39"/>
  <c r="H597" i="39"/>
  <c r="H598" i="39"/>
  <c r="H599" i="39"/>
  <c r="H600" i="39"/>
  <c r="H601" i="39"/>
  <c r="H602" i="39"/>
  <c r="H603" i="39"/>
  <c r="H604" i="39"/>
  <c r="H605" i="39"/>
  <c r="H606" i="39"/>
  <c r="H607" i="39"/>
  <c r="H608" i="39"/>
  <c r="H609" i="39"/>
  <c r="H610" i="39"/>
  <c r="H611" i="39"/>
  <c r="H612" i="39"/>
  <c r="H613" i="39"/>
  <c r="H614" i="39"/>
  <c r="H615" i="39"/>
  <c r="H616" i="39"/>
  <c r="H617" i="39"/>
  <c r="H618" i="39"/>
  <c r="H619" i="39"/>
  <c r="H620" i="39"/>
  <c r="H621" i="39"/>
  <c r="H622" i="39"/>
  <c r="H623" i="39"/>
  <c r="H624" i="39"/>
  <c r="H625" i="39"/>
  <c r="H626" i="39"/>
  <c r="H627" i="39"/>
  <c r="H628" i="39"/>
  <c r="H629" i="39"/>
  <c r="H630" i="39"/>
  <c r="H631" i="39"/>
  <c r="H632" i="39"/>
  <c r="H633" i="39"/>
  <c r="H634" i="39"/>
  <c r="H635" i="39"/>
  <c r="H636" i="39"/>
  <c r="H637" i="39"/>
  <c r="H638" i="39"/>
  <c r="H639" i="39"/>
  <c r="H640" i="39"/>
  <c r="H641" i="39"/>
  <c r="H642" i="39"/>
  <c r="H643" i="39"/>
  <c r="H644" i="39"/>
  <c r="H645" i="39"/>
  <c r="H646" i="39"/>
  <c r="H647" i="39"/>
  <c r="H648" i="39"/>
  <c r="H649" i="39"/>
  <c r="H650" i="39"/>
  <c r="H651" i="39"/>
  <c r="H652" i="39"/>
  <c r="H653" i="39"/>
  <c r="H654" i="39"/>
  <c r="H655" i="39"/>
  <c r="H656" i="39"/>
  <c r="H657" i="39"/>
  <c r="H658" i="39"/>
  <c r="H659" i="39"/>
  <c r="H660" i="39"/>
  <c r="H661" i="39"/>
  <c r="H662" i="39"/>
  <c r="H663" i="39"/>
  <c r="H664" i="39"/>
  <c r="H665" i="39"/>
  <c r="H666" i="39"/>
  <c r="H667" i="39"/>
  <c r="H668" i="39"/>
  <c r="H669" i="39"/>
  <c r="H670" i="39"/>
  <c r="H671" i="39"/>
  <c r="H672" i="39"/>
  <c r="H673" i="39"/>
  <c r="H674" i="39"/>
  <c r="H675" i="39"/>
  <c r="H676" i="39"/>
  <c r="H677" i="39"/>
  <c r="H678" i="39"/>
  <c r="H679" i="39"/>
  <c r="H680" i="39"/>
  <c r="H681" i="39"/>
  <c r="H682" i="39"/>
  <c r="H683" i="39"/>
  <c r="H684" i="39"/>
  <c r="H685" i="39"/>
  <c r="H686" i="39"/>
  <c r="H687" i="39"/>
  <c r="H688" i="39"/>
  <c r="H689" i="39"/>
  <c r="H690" i="39"/>
  <c r="H691" i="39"/>
  <c r="H692" i="39"/>
  <c r="H693" i="39"/>
  <c r="H694" i="39"/>
  <c r="H695" i="39"/>
  <c r="H696" i="39"/>
  <c r="H697" i="39"/>
  <c r="H698" i="39"/>
  <c r="H699" i="39"/>
  <c r="H700" i="39"/>
  <c r="H701" i="39"/>
  <c r="H702" i="39"/>
  <c r="H703" i="39"/>
  <c r="H704" i="39"/>
  <c r="H705" i="39"/>
  <c r="H706" i="39"/>
  <c r="H707" i="39"/>
  <c r="H708" i="39"/>
  <c r="H709" i="39"/>
  <c r="H710" i="39"/>
  <c r="H711" i="39"/>
  <c r="H712" i="39"/>
  <c r="H713" i="39"/>
  <c r="H714" i="39"/>
  <c r="H715" i="39"/>
  <c r="H716" i="39"/>
  <c r="H717" i="39"/>
  <c r="H718" i="39"/>
  <c r="H719" i="39"/>
  <c r="H720" i="39"/>
  <c r="H721" i="39"/>
  <c r="H722" i="39"/>
  <c r="H723" i="39"/>
  <c r="H724" i="39"/>
  <c r="H725" i="39"/>
  <c r="H726" i="39"/>
  <c r="H727" i="39"/>
  <c r="H728" i="39"/>
  <c r="H729" i="39"/>
  <c r="H730" i="39"/>
  <c r="H731" i="39"/>
  <c r="H732" i="39"/>
  <c r="H733" i="39"/>
  <c r="H734" i="39"/>
  <c r="H735" i="39"/>
  <c r="H736" i="39"/>
  <c r="H737" i="39"/>
  <c r="H738" i="39"/>
  <c r="H739" i="39"/>
  <c r="H740" i="39"/>
  <c r="H741" i="39"/>
  <c r="H742" i="39"/>
  <c r="H743" i="39"/>
  <c r="H744" i="39"/>
  <c r="H745" i="39"/>
  <c r="H746" i="39"/>
  <c r="H747" i="39"/>
  <c r="H748" i="39"/>
  <c r="H749" i="39"/>
  <c r="H750" i="39"/>
  <c r="H751" i="39"/>
  <c r="H752" i="39"/>
  <c r="H753" i="39"/>
  <c r="H754" i="39"/>
  <c r="H755" i="39"/>
  <c r="H756" i="39"/>
  <c r="H757" i="39"/>
  <c r="H758" i="39"/>
  <c r="H759" i="39"/>
  <c r="H760" i="39"/>
  <c r="H761" i="39"/>
  <c r="H762" i="39"/>
  <c r="H763" i="39"/>
  <c r="H764" i="39"/>
  <c r="H765" i="39"/>
  <c r="H766" i="39"/>
  <c r="H767" i="39"/>
  <c r="H768" i="39"/>
  <c r="H769" i="39"/>
  <c r="H770" i="39"/>
  <c r="H771" i="39"/>
  <c r="H772" i="39"/>
  <c r="H137" i="39"/>
  <c r="AO45" i="39"/>
  <c r="AO39" i="39"/>
  <c r="AO36" i="39"/>
  <c r="AO35" i="39"/>
  <c r="AO23" i="39"/>
  <c r="AW49" i="39"/>
  <c r="J772" i="45"/>
  <c r="M4" i="39"/>
  <c r="M5" i="39"/>
  <c r="M6" i="39"/>
  <c r="M7" i="39"/>
  <c r="M8" i="39"/>
  <c r="M9" i="39"/>
  <c r="M10" i="39"/>
  <c r="M11" i="39"/>
  <c r="P11" i="39" s="1"/>
  <c r="A11" i="39" s="1"/>
  <c r="M12" i="39"/>
  <c r="M13" i="39"/>
  <c r="M14" i="39"/>
  <c r="M15" i="39"/>
  <c r="M16" i="39"/>
  <c r="M17" i="39"/>
  <c r="M18" i="39"/>
  <c r="M19" i="39"/>
  <c r="P19" i="39" s="1"/>
  <c r="A19" i="39" s="1"/>
  <c r="M20" i="39"/>
  <c r="M21" i="39"/>
  <c r="M22" i="39"/>
  <c r="M23" i="39"/>
  <c r="M24" i="39"/>
  <c r="M25" i="39"/>
  <c r="M26" i="39"/>
  <c r="M27" i="39"/>
  <c r="P27" i="39" s="1"/>
  <c r="A27" i="39" s="1"/>
  <c r="M28" i="39"/>
  <c r="M29" i="39"/>
  <c r="M30" i="39"/>
  <c r="M31" i="39"/>
  <c r="M32" i="39"/>
  <c r="M33" i="39"/>
  <c r="M34" i="39"/>
  <c r="M35" i="39"/>
  <c r="P35" i="39" s="1"/>
  <c r="A35" i="39" s="1"/>
  <c r="M36" i="39"/>
  <c r="M37" i="39"/>
  <c r="M38" i="39"/>
  <c r="M39" i="39"/>
  <c r="M40" i="39"/>
  <c r="M41" i="39"/>
  <c r="M42" i="39"/>
  <c r="M43" i="39"/>
  <c r="P43" i="39" s="1"/>
  <c r="A43" i="39" s="1"/>
  <c r="M44" i="39"/>
  <c r="M45" i="39"/>
  <c r="M46" i="39"/>
  <c r="M47" i="39"/>
  <c r="M48" i="39"/>
  <c r="M49" i="39"/>
  <c r="M50" i="39"/>
  <c r="M51" i="39"/>
  <c r="P51" i="39" s="1"/>
  <c r="A51" i="39" s="1"/>
  <c r="M52" i="39"/>
  <c r="M53" i="39"/>
  <c r="M54" i="39"/>
  <c r="M55" i="39"/>
  <c r="M56" i="39"/>
  <c r="M57" i="39"/>
  <c r="M58" i="39"/>
  <c r="M59" i="39"/>
  <c r="P59" i="39" s="1"/>
  <c r="A59" i="39" s="1"/>
  <c r="M60" i="39"/>
  <c r="M61" i="39"/>
  <c r="M62" i="39"/>
  <c r="M63" i="39"/>
  <c r="M64" i="39"/>
  <c r="M65" i="39"/>
  <c r="M66" i="39"/>
  <c r="O66" i="39" s="1"/>
  <c r="M67" i="39"/>
  <c r="P67" i="39" s="1"/>
  <c r="A67" i="39" s="1"/>
  <c r="M68" i="39"/>
  <c r="M69" i="39"/>
  <c r="M70" i="39"/>
  <c r="M71" i="39"/>
  <c r="M72" i="39"/>
  <c r="M73" i="39"/>
  <c r="M74" i="39"/>
  <c r="M75" i="39"/>
  <c r="P75" i="39" s="1"/>
  <c r="A75" i="39" s="1"/>
  <c r="M76" i="39"/>
  <c r="M77" i="39"/>
  <c r="M78" i="39"/>
  <c r="M79" i="39"/>
  <c r="M80" i="39"/>
  <c r="M81" i="39"/>
  <c r="M82" i="39"/>
  <c r="M83" i="39"/>
  <c r="P83" i="39" s="1"/>
  <c r="A83" i="39" s="1"/>
  <c r="M84" i="39"/>
  <c r="M85" i="39"/>
  <c r="M86" i="39"/>
  <c r="M87" i="39"/>
  <c r="M88" i="39"/>
  <c r="M89" i="39"/>
  <c r="M90" i="39"/>
  <c r="M91" i="39"/>
  <c r="P91" i="39" s="1"/>
  <c r="A91" i="39" s="1"/>
  <c r="M92" i="39"/>
  <c r="M93" i="39"/>
  <c r="M94" i="39"/>
  <c r="M95" i="39"/>
  <c r="M96" i="39"/>
  <c r="M97" i="39"/>
  <c r="M98" i="39"/>
  <c r="M99" i="39"/>
  <c r="P99" i="39" s="1"/>
  <c r="A99" i="39" s="1"/>
  <c r="M100" i="39"/>
  <c r="M101" i="39"/>
  <c r="M102" i="39"/>
  <c r="M103" i="39"/>
  <c r="M104" i="39"/>
  <c r="M105" i="39"/>
  <c r="M106" i="39"/>
  <c r="M107" i="39"/>
  <c r="P107" i="39" s="1"/>
  <c r="A107" i="39" s="1"/>
  <c r="M108" i="39"/>
  <c r="M109" i="39"/>
  <c r="M110" i="39"/>
  <c r="M111" i="39"/>
  <c r="M112" i="39"/>
  <c r="M113" i="39"/>
  <c r="M114" i="39"/>
  <c r="M115" i="39"/>
  <c r="P115" i="39" s="1"/>
  <c r="A115" i="39" s="1"/>
  <c r="M116" i="39"/>
  <c r="M117" i="39"/>
  <c r="M118" i="39"/>
  <c r="M119" i="39"/>
  <c r="M120" i="39"/>
  <c r="M121" i="39"/>
  <c r="M122" i="39"/>
  <c r="M123" i="39"/>
  <c r="P123" i="39" s="1"/>
  <c r="A123" i="39" s="1"/>
  <c r="M124" i="39"/>
  <c r="M125" i="39"/>
  <c r="M126" i="39"/>
  <c r="M127" i="39"/>
  <c r="M128" i="39"/>
  <c r="M129" i="39"/>
  <c r="M130" i="39"/>
  <c r="O130" i="39" s="1"/>
  <c r="M131" i="39"/>
  <c r="P131" i="39" s="1"/>
  <c r="A131" i="39" s="1"/>
  <c r="M132" i="39"/>
  <c r="M133" i="39"/>
  <c r="M134" i="39"/>
  <c r="M135" i="39"/>
  <c r="M136" i="39"/>
  <c r="M137" i="39"/>
  <c r="M138" i="39"/>
  <c r="M139" i="39"/>
  <c r="P139" i="39" s="1"/>
  <c r="A139" i="39" s="1"/>
  <c r="M140" i="39"/>
  <c r="M141" i="39"/>
  <c r="M142" i="39"/>
  <c r="M143" i="39"/>
  <c r="M144" i="39"/>
  <c r="M145" i="39"/>
  <c r="M146" i="39"/>
  <c r="M147" i="39"/>
  <c r="P147" i="39" s="1"/>
  <c r="A147" i="39" s="1"/>
  <c r="M148" i="39"/>
  <c r="M149" i="39"/>
  <c r="M150" i="39"/>
  <c r="M151" i="39"/>
  <c r="M152" i="39"/>
  <c r="M153" i="39"/>
  <c r="M154" i="39"/>
  <c r="M155" i="39"/>
  <c r="P155" i="39" s="1"/>
  <c r="A155" i="39" s="1"/>
  <c r="M156" i="39"/>
  <c r="M157" i="39"/>
  <c r="M158" i="39"/>
  <c r="M159" i="39"/>
  <c r="M160" i="39"/>
  <c r="M161" i="39"/>
  <c r="M162" i="39"/>
  <c r="M163" i="39"/>
  <c r="P163" i="39" s="1"/>
  <c r="A163" i="39" s="1"/>
  <c r="M164" i="39"/>
  <c r="M165" i="39"/>
  <c r="M166" i="39"/>
  <c r="M167" i="39"/>
  <c r="M168" i="39"/>
  <c r="M169" i="39"/>
  <c r="M170" i="39"/>
  <c r="M171" i="39"/>
  <c r="P171" i="39" s="1"/>
  <c r="A171" i="39" s="1"/>
  <c r="M172" i="39"/>
  <c r="M173" i="39"/>
  <c r="M174" i="39"/>
  <c r="M175" i="39"/>
  <c r="M176" i="39"/>
  <c r="M177" i="39"/>
  <c r="M178" i="39"/>
  <c r="M179" i="39"/>
  <c r="P179" i="39" s="1"/>
  <c r="A179" i="39" s="1"/>
  <c r="M180" i="39"/>
  <c r="M181" i="39"/>
  <c r="M182" i="39"/>
  <c r="M183" i="39"/>
  <c r="M184" i="39"/>
  <c r="M185" i="39"/>
  <c r="M186" i="39"/>
  <c r="M187" i="39"/>
  <c r="P187" i="39" s="1"/>
  <c r="A187" i="39" s="1"/>
  <c r="M188" i="39"/>
  <c r="M189" i="39"/>
  <c r="M190" i="39"/>
  <c r="M191" i="39"/>
  <c r="M192" i="39"/>
  <c r="M193" i="39"/>
  <c r="M194" i="39"/>
  <c r="O194" i="39" s="1"/>
  <c r="M195" i="39"/>
  <c r="P195" i="39" s="1"/>
  <c r="A195" i="39" s="1"/>
  <c r="M196" i="39"/>
  <c r="M197" i="39"/>
  <c r="M198" i="39"/>
  <c r="M199" i="39"/>
  <c r="M200" i="39"/>
  <c r="M201" i="39"/>
  <c r="M202" i="39"/>
  <c r="M203" i="39"/>
  <c r="P203" i="39" s="1"/>
  <c r="A203" i="39" s="1"/>
  <c r="M204" i="39"/>
  <c r="M205" i="39"/>
  <c r="M206" i="39"/>
  <c r="M207" i="39"/>
  <c r="M208" i="39"/>
  <c r="M209" i="39"/>
  <c r="M210" i="39"/>
  <c r="M211" i="39"/>
  <c r="P211" i="39" s="1"/>
  <c r="A211" i="39" s="1"/>
  <c r="M212" i="39"/>
  <c r="M213" i="39"/>
  <c r="M214" i="39"/>
  <c r="M215" i="39"/>
  <c r="M216" i="39"/>
  <c r="M217" i="39"/>
  <c r="M218" i="39"/>
  <c r="M219" i="39"/>
  <c r="P219" i="39" s="1"/>
  <c r="A219" i="39" s="1"/>
  <c r="M220" i="39"/>
  <c r="M221" i="39"/>
  <c r="M222" i="39"/>
  <c r="M223" i="39"/>
  <c r="M224" i="39"/>
  <c r="M225" i="39"/>
  <c r="M226" i="39"/>
  <c r="M227" i="39"/>
  <c r="P227" i="39" s="1"/>
  <c r="A227" i="39" s="1"/>
  <c r="M228" i="39"/>
  <c r="M229" i="39"/>
  <c r="M230" i="39"/>
  <c r="M231" i="39"/>
  <c r="M232" i="39"/>
  <c r="M233" i="39"/>
  <c r="M234" i="39"/>
  <c r="M235" i="39"/>
  <c r="P235" i="39" s="1"/>
  <c r="A235" i="39" s="1"/>
  <c r="M236" i="39"/>
  <c r="M237" i="39"/>
  <c r="M238" i="39"/>
  <c r="M239" i="39"/>
  <c r="M240" i="39"/>
  <c r="M241" i="39"/>
  <c r="M242" i="39"/>
  <c r="M243" i="39"/>
  <c r="P243" i="39" s="1"/>
  <c r="A243" i="39" s="1"/>
  <c r="M244" i="39"/>
  <c r="M245" i="39"/>
  <c r="M246" i="39"/>
  <c r="M247" i="39"/>
  <c r="M248" i="39"/>
  <c r="M249" i="39"/>
  <c r="M250" i="39"/>
  <c r="M251" i="39"/>
  <c r="P251" i="39" s="1"/>
  <c r="A251" i="39" s="1"/>
  <c r="M252" i="39"/>
  <c r="M253" i="39"/>
  <c r="M254" i="39"/>
  <c r="M255" i="39"/>
  <c r="M256" i="39"/>
  <c r="M257" i="39"/>
  <c r="M258" i="39"/>
  <c r="O258" i="39" s="1"/>
  <c r="M259" i="39"/>
  <c r="P259" i="39" s="1"/>
  <c r="A259" i="39" s="1"/>
  <c r="M260" i="39"/>
  <c r="M261" i="39"/>
  <c r="M262" i="39"/>
  <c r="M263" i="39"/>
  <c r="M264" i="39"/>
  <c r="M265" i="39"/>
  <c r="M266" i="39"/>
  <c r="M267" i="39"/>
  <c r="P267" i="39" s="1"/>
  <c r="A267" i="39" s="1"/>
  <c r="M268" i="39"/>
  <c r="M269" i="39"/>
  <c r="M270" i="39"/>
  <c r="M271" i="39"/>
  <c r="M272" i="39"/>
  <c r="M273" i="39"/>
  <c r="M274" i="39"/>
  <c r="M275" i="39"/>
  <c r="P275" i="39" s="1"/>
  <c r="A275" i="39" s="1"/>
  <c r="M276" i="39"/>
  <c r="M277" i="39"/>
  <c r="M278" i="39"/>
  <c r="M279" i="39"/>
  <c r="M280" i="39"/>
  <c r="M281" i="39"/>
  <c r="M282" i="39"/>
  <c r="M283" i="39"/>
  <c r="P283" i="39" s="1"/>
  <c r="A283" i="39" s="1"/>
  <c r="M284" i="39"/>
  <c r="M285" i="39"/>
  <c r="M286" i="39"/>
  <c r="M287" i="39"/>
  <c r="M288" i="39"/>
  <c r="M289" i="39"/>
  <c r="M290" i="39"/>
  <c r="M291" i="39"/>
  <c r="P291" i="39" s="1"/>
  <c r="A291" i="39" s="1"/>
  <c r="M292" i="39"/>
  <c r="M293" i="39"/>
  <c r="M294" i="39"/>
  <c r="M295" i="39"/>
  <c r="M296" i="39"/>
  <c r="M297" i="39"/>
  <c r="M298" i="39"/>
  <c r="M299" i="39"/>
  <c r="P299" i="39" s="1"/>
  <c r="A299" i="39" s="1"/>
  <c r="M300" i="39"/>
  <c r="M301" i="39"/>
  <c r="M302" i="39"/>
  <c r="M303" i="39"/>
  <c r="M304" i="39"/>
  <c r="M305" i="39"/>
  <c r="M306" i="39"/>
  <c r="M307" i="39"/>
  <c r="P307" i="39" s="1"/>
  <c r="A307" i="39" s="1"/>
  <c r="M308" i="39"/>
  <c r="M309" i="39"/>
  <c r="M310" i="39"/>
  <c r="M311" i="39"/>
  <c r="M312" i="39"/>
  <c r="M313" i="39"/>
  <c r="M314" i="39"/>
  <c r="M315" i="39"/>
  <c r="P315" i="39" s="1"/>
  <c r="A315" i="39" s="1"/>
  <c r="M316" i="39"/>
  <c r="M317" i="39"/>
  <c r="M318" i="39"/>
  <c r="M319" i="39"/>
  <c r="M320" i="39"/>
  <c r="M321" i="39"/>
  <c r="M322" i="39"/>
  <c r="O322" i="39" s="1"/>
  <c r="M323" i="39"/>
  <c r="P323" i="39" s="1"/>
  <c r="A323" i="39" s="1"/>
  <c r="M324" i="39"/>
  <c r="M325" i="39"/>
  <c r="M326" i="39"/>
  <c r="M327" i="39"/>
  <c r="M328" i="39"/>
  <c r="M329" i="39"/>
  <c r="M330" i="39"/>
  <c r="M331" i="39"/>
  <c r="P331" i="39" s="1"/>
  <c r="A331" i="39" s="1"/>
  <c r="M332" i="39"/>
  <c r="M333" i="39"/>
  <c r="M334" i="39"/>
  <c r="M335" i="39"/>
  <c r="M336" i="39"/>
  <c r="M337" i="39"/>
  <c r="M338" i="39"/>
  <c r="M339" i="39"/>
  <c r="P339" i="39" s="1"/>
  <c r="A339" i="39" s="1"/>
  <c r="M340" i="39"/>
  <c r="M341" i="39"/>
  <c r="M342" i="39"/>
  <c r="M343" i="39"/>
  <c r="M344" i="39"/>
  <c r="M345" i="39"/>
  <c r="M346" i="39"/>
  <c r="M347" i="39"/>
  <c r="P347" i="39" s="1"/>
  <c r="A347" i="39" s="1"/>
  <c r="M348" i="39"/>
  <c r="M349" i="39"/>
  <c r="M350" i="39"/>
  <c r="M351" i="39"/>
  <c r="M352" i="39"/>
  <c r="M353" i="39"/>
  <c r="M354" i="39"/>
  <c r="M355" i="39"/>
  <c r="P355" i="39" s="1"/>
  <c r="A355" i="39" s="1"/>
  <c r="M356" i="39"/>
  <c r="M357" i="39"/>
  <c r="M358" i="39"/>
  <c r="M359" i="39"/>
  <c r="M360" i="39"/>
  <c r="M361" i="39"/>
  <c r="M362" i="39"/>
  <c r="M363" i="39"/>
  <c r="P363" i="39" s="1"/>
  <c r="A363" i="39" s="1"/>
  <c r="M364" i="39"/>
  <c r="M365" i="39"/>
  <c r="M366" i="39"/>
  <c r="M367" i="39"/>
  <c r="M368" i="39"/>
  <c r="M369" i="39"/>
  <c r="M370" i="39"/>
  <c r="M371" i="39"/>
  <c r="P371" i="39" s="1"/>
  <c r="A371" i="39" s="1"/>
  <c r="M372" i="39"/>
  <c r="M373" i="39"/>
  <c r="M374" i="39"/>
  <c r="M375" i="39"/>
  <c r="M376" i="39"/>
  <c r="M377" i="39"/>
  <c r="M378" i="39"/>
  <c r="M379" i="39"/>
  <c r="P379" i="39" s="1"/>
  <c r="A379" i="39" s="1"/>
  <c r="M380" i="39"/>
  <c r="M381" i="39"/>
  <c r="M382" i="39"/>
  <c r="M383" i="39"/>
  <c r="M384" i="39"/>
  <c r="M385" i="39"/>
  <c r="M386" i="39"/>
  <c r="O386" i="39" s="1"/>
  <c r="M387" i="39"/>
  <c r="P387" i="39" s="1"/>
  <c r="A387" i="39" s="1"/>
  <c r="M388" i="39"/>
  <c r="M389" i="39"/>
  <c r="M390" i="39"/>
  <c r="M391" i="39"/>
  <c r="M392" i="39"/>
  <c r="M393" i="39"/>
  <c r="M394" i="39"/>
  <c r="M395" i="39"/>
  <c r="P395" i="39" s="1"/>
  <c r="A395" i="39" s="1"/>
  <c r="M396" i="39"/>
  <c r="M397" i="39"/>
  <c r="M398" i="39"/>
  <c r="M399" i="39"/>
  <c r="M400" i="39"/>
  <c r="M401" i="39"/>
  <c r="M402" i="39"/>
  <c r="M403" i="39"/>
  <c r="P403" i="39" s="1"/>
  <c r="A403" i="39" s="1"/>
  <c r="M404" i="39"/>
  <c r="M405" i="39"/>
  <c r="M406" i="39"/>
  <c r="M407" i="39"/>
  <c r="M408" i="39"/>
  <c r="M409" i="39"/>
  <c r="M410" i="39"/>
  <c r="M411" i="39"/>
  <c r="P411" i="39" s="1"/>
  <c r="A411" i="39" s="1"/>
  <c r="M412" i="39"/>
  <c r="M413" i="39"/>
  <c r="M414" i="39"/>
  <c r="M415" i="39"/>
  <c r="M416" i="39"/>
  <c r="M417" i="39"/>
  <c r="M418" i="39"/>
  <c r="M419" i="39"/>
  <c r="P419" i="39" s="1"/>
  <c r="A419" i="39" s="1"/>
  <c r="M420" i="39"/>
  <c r="M421" i="39"/>
  <c r="M422" i="39"/>
  <c r="M423" i="39"/>
  <c r="M424" i="39"/>
  <c r="M425" i="39"/>
  <c r="M426" i="39"/>
  <c r="M427" i="39"/>
  <c r="P427" i="39" s="1"/>
  <c r="A427" i="39" s="1"/>
  <c r="M428" i="39"/>
  <c r="M429" i="39"/>
  <c r="M430" i="39"/>
  <c r="M431" i="39"/>
  <c r="M432" i="39"/>
  <c r="M433" i="39"/>
  <c r="M434" i="39"/>
  <c r="M435" i="39"/>
  <c r="P435" i="39" s="1"/>
  <c r="A435" i="39" s="1"/>
  <c r="M436" i="39"/>
  <c r="M437" i="39"/>
  <c r="M438" i="39"/>
  <c r="M439" i="39"/>
  <c r="M440" i="39"/>
  <c r="M441" i="39"/>
  <c r="M442" i="39"/>
  <c r="M443" i="39"/>
  <c r="P443" i="39" s="1"/>
  <c r="A443" i="39" s="1"/>
  <c r="M444" i="39"/>
  <c r="M445" i="39"/>
  <c r="M446" i="39"/>
  <c r="M447" i="39"/>
  <c r="M448" i="39"/>
  <c r="M449" i="39"/>
  <c r="M450" i="39"/>
  <c r="O450" i="39" s="1"/>
  <c r="M451" i="39"/>
  <c r="P451" i="39" s="1"/>
  <c r="A451" i="39" s="1"/>
  <c r="M452" i="39"/>
  <c r="M453" i="39"/>
  <c r="M454" i="39"/>
  <c r="M455" i="39"/>
  <c r="M456" i="39"/>
  <c r="M457" i="39"/>
  <c r="M458" i="39"/>
  <c r="M459" i="39"/>
  <c r="P459" i="39" s="1"/>
  <c r="A459" i="39" s="1"/>
  <c r="M460" i="39"/>
  <c r="M461" i="39"/>
  <c r="M462" i="39"/>
  <c r="M463" i="39"/>
  <c r="M464" i="39"/>
  <c r="M465" i="39"/>
  <c r="M466" i="39"/>
  <c r="M467" i="39"/>
  <c r="P467" i="39" s="1"/>
  <c r="A467" i="39" s="1"/>
  <c r="M468" i="39"/>
  <c r="M469" i="39"/>
  <c r="M470" i="39"/>
  <c r="M471" i="39"/>
  <c r="M472" i="39"/>
  <c r="M473" i="39"/>
  <c r="M474" i="39"/>
  <c r="M475" i="39"/>
  <c r="P475" i="39" s="1"/>
  <c r="A475" i="39" s="1"/>
  <c r="M476" i="39"/>
  <c r="M477" i="39"/>
  <c r="M478" i="39"/>
  <c r="M479" i="39"/>
  <c r="M480" i="39"/>
  <c r="M481" i="39"/>
  <c r="M482" i="39"/>
  <c r="M483" i="39"/>
  <c r="P483" i="39" s="1"/>
  <c r="A483" i="39" s="1"/>
  <c r="M484" i="39"/>
  <c r="M485" i="39"/>
  <c r="M486" i="39"/>
  <c r="M487" i="39"/>
  <c r="M488" i="39"/>
  <c r="M489" i="39"/>
  <c r="M490" i="39"/>
  <c r="M491" i="39"/>
  <c r="P491" i="39" s="1"/>
  <c r="A491" i="39" s="1"/>
  <c r="M492" i="39"/>
  <c r="M493" i="39"/>
  <c r="M494" i="39"/>
  <c r="M495" i="39"/>
  <c r="M496" i="39"/>
  <c r="M497" i="39"/>
  <c r="M498" i="39"/>
  <c r="M499" i="39"/>
  <c r="P499" i="39" s="1"/>
  <c r="A499" i="39" s="1"/>
  <c r="M500" i="39"/>
  <c r="M501" i="39"/>
  <c r="M502" i="39"/>
  <c r="M503" i="39"/>
  <c r="M504" i="39"/>
  <c r="M505" i="39"/>
  <c r="M506" i="39"/>
  <c r="M507" i="39"/>
  <c r="P507" i="39" s="1"/>
  <c r="A507" i="39" s="1"/>
  <c r="M508" i="39"/>
  <c r="M509" i="39"/>
  <c r="M510" i="39"/>
  <c r="M511" i="39"/>
  <c r="M512" i="39"/>
  <c r="M513" i="39"/>
  <c r="M514" i="39"/>
  <c r="O514" i="39" s="1"/>
  <c r="M515" i="39"/>
  <c r="P515" i="39" s="1"/>
  <c r="A515" i="39" s="1"/>
  <c r="M516" i="39"/>
  <c r="M517" i="39"/>
  <c r="M518" i="39"/>
  <c r="M519" i="39"/>
  <c r="M520" i="39"/>
  <c r="M521" i="39"/>
  <c r="M522" i="39"/>
  <c r="M523" i="39"/>
  <c r="P523" i="39" s="1"/>
  <c r="A523" i="39" s="1"/>
  <c r="M524" i="39"/>
  <c r="M525" i="39"/>
  <c r="M526" i="39"/>
  <c r="M527" i="39"/>
  <c r="M528" i="39"/>
  <c r="M529" i="39"/>
  <c r="M530" i="39"/>
  <c r="M531" i="39"/>
  <c r="P531" i="39" s="1"/>
  <c r="A531" i="39" s="1"/>
  <c r="M532" i="39"/>
  <c r="M533" i="39"/>
  <c r="M534" i="39"/>
  <c r="M535" i="39"/>
  <c r="M536" i="39"/>
  <c r="M537" i="39"/>
  <c r="M538" i="39"/>
  <c r="M539" i="39"/>
  <c r="P539" i="39" s="1"/>
  <c r="A539" i="39" s="1"/>
  <c r="M540" i="39"/>
  <c r="M541" i="39"/>
  <c r="M542" i="39"/>
  <c r="M543" i="39"/>
  <c r="M544" i="39"/>
  <c r="M545" i="39"/>
  <c r="M546" i="39"/>
  <c r="M547" i="39"/>
  <c r="P547" i="39" s="1"/>
  <c r="A547" i="39" s="1"/>
  <c r="M548" i="39"/>
  <c r="M549" i="39"/>
  <c r="M550" i="39"/>
  <c r="M551" i="39"/>
  <c r="M552" i="39"/>
  <c r="M553" i="39"/>
  <c r="M554" i="39"/>
  <c r="M555" i="39"/>
  <c r="P555" i="39" s="1"/>
  <c r="A555" i="39" s="1"/>
  <c r="M556" i="39"/>
  <c r="M557" i="39"/>
  <c r="M558" i="39"/>
  <c r="M559" i="39"/>
  <c r="M560" i="39"/>
  <c r="M561" i="39"/>
  <c r="M562" i="39"/>
  <c r="M563" i="39"/>
  <c r="P563" i="39" s="1"/>
  <c r="A563" i="39" s="1"/>
  <c r="M564" i="39"/>
  <c r="M565" i="39"/>
  <c r="M566" i="39"/>
  <c r="M567" i="39"/>
  <c r="M568" i="39"/>
  <c r="M569" i="39"/>
  <c r="M570" i="39"/>
  <c r="M571" i="39"/>
  <c r="P571" i="39" s="1"/>
  <c r="A571" i="39" s="1"/>
  <c r="M572" i="39"/>
  <c r="M573" i="39"/>
  <c r="M574" i="39"/>
  <c r="M575" i="39"/>
  <c r="M576" i="39"/>
  <c r="M577" i="39"/>
  <c r="M578" i="39"/>
  <c r="O578" i="39" s="1"/>
  <c r="M579" i="39"/>
  <c r="P579" i="39" s="1"/>
  <c r="A579" i="39" s="1"/>
  <c r="M580" i="39"/>
  <c r="M581" i="39"/>
  <c r="M582" i="39"/>
  <c r="M583" i="39"/>
  <c r="M584" i="39"/>
  <c r="M585" i="39"/>
  <c r="M586" i="39"/>
  <c r="M587" i="39"/>
  <c r="P587" i="39" s="1"/>
  <c r="A587" i="39" s="1"/>
  <c r="M588" i="39"/>
  <c r="M589" i="39"/>
  <c r="M590" i="39"/>
  <c r="M591" i="39"/>
  <c r="M592" i="39"/>
  <c r="M593" i="39"/>
  <c r="M594" i="39"/>
  <c r="M595" i="39"/>
  <c r="P595" i="39" s="1"/>
  <c r="A595" i="39" s="1"/>
  <c r="M596" i="39"/>
  <c r="M597" i="39"/>
  <c r="M598" i="39"/>
  <c r="M599" i="39"/>
  <c r="M600" i="39"/>
  <c r="M601" i="39"/>
  <c r="M602" i="39"/>
  <c r="M603" i="39"/>
  <c r="P603" i="39" s="1"/>
  <c r="A603" i="39" s="1"/>
  <c r="M604" i="39"/>
  <c r="M605" i="39"/>
  <c r="M606" i="39"/>
  <c r="M607" i="39"/>
  <c r="M608" i="39"/>
  <c r="M609" i="39"/>
  <c r="M610" i="39"/>
  <c r="M611" i="39"/>
  <c r="P611" i="39" s="1"/>
  <c r="A611" i="39" s="1"/>
  <c r="M612" i="39"/>
  <c r="M613" i="39"/>
  <c r="M614" i="39"/>
  <c r="M615" i="39"/>
  <c r="M616" i="39"/>
  <c r="M617" i="39"/>
  <c r="M618" i="39"/>
  <c r="M619" i="39"/>
  <c r="P619" i="39" s="1"/>
  <c r="A619" i="39" s="1"/>
  <c r="M620" i="39"/>
  <c r="M621" i="39"/>
  <c r="M622" i="39"/>
  <c r="M623" i="39"/>
  <c r="M624" i="39"/>
  <c r="M625" i="39"/>
  <c r="M626" i="39"/>
  <c r="M627" i="39"/>
  <c r="P627" i="39" s="1"/>
  <c r="A627" i="39" s="1"/>
  <c r="M628" i="39"/>
  <c r="M629" i="39"/>
  <c r="M630" i="39"/>
  <c r="M631" i="39"/>
  <c r="M632" i="39"/>
  <c r="M633" i="39"/>
  <c r="M634" i="39"/>
  <c r="M635" i="39"/>
  <c r="P635" i="39" s="1"/>
  <c r="A635" i="39" s="1"/>
  <c r="M636" i="39"/>
  <c r="M637" i="39"/>
  <c r="M638" i="39"/>
  <c r="M639" i="39"/>
  <c r="M640" i="39"/>
  <c r="M641" i="39"/>
  <c r="M642" i="39"/>
  <c r="O642" i="39" s="1"/>
  <c r="M643" i="39"/>
  <c r="P643" i="39" s="1"/>
  <c r="A643" i="39" s="1"/>
  <c r="M644" i="39"/>
  <c r="M645" i="39"/>
  <c r="M646" i="39"/>
  <c r="M647" i="39"/>
  <c r="M648" i="39"/>
  <c r="M649" i="39"/>
  <c r="M650" i="39"/>
  <c r="M651" i="39"/>
  <c r="P651" i="39" s="1"/>
  <c r="A651" i="39" s="1"/>
  <c r="M652" i="39"/>
  <c r="M653" i="39"/>
  <c r="M654" i="39"/>
  <c r="M655" i="39"/>
  <c r="M656" i="39"/>
  <c r="M657" i="39"/>
  <c r="M658" i="39"/>
  <c r="M659" i="39"/>
  <c r="P659" i="39" s="1"/>
  <c r="A659" i="39" s="1"/>
  <c r="M660" i="39"/>
  <c r="M661" i="39"/>
  <c r="M662" i="39"/>
  <c r="M663" i="39"/>
  <c r="M664" i="39"/>
  <c r="M665" i="39"/>
  <c r="M666" i="39"/>
  <c r="M667" i="39"/>
  <c r="P667" i="39" s="1"/>
  <c r="A667" i="39" s="1"/>
  <c r="M668" i="39"/>
  <c r="M669" i="39"/>
  <c r="M670" i="39"/>
  <c r="M671" i="39"/>
  <c r="M672" i="39"/>
  <c r="M673" i="39"/>
  <c r="M674" i="39"/>
  <c r="M675" i="39"/>
  <c r="P675" i="39" s="1"/>
  <c r="A675" i="39" s="1"/>
  <c r="M676" i="39"/>
  <c r="M677" i="39"/>
  <c r="M678" i="39"/>
  <c r="M679" i="39"/>
  <c r="P679" i="39" s="1"/>
  <c r="A679" i="39" s="1"/>
  <c r="M680" i="39"/>
  <c r="M681" i="39"/>
  <c r="M682" i="39"/>
  <c r="M683" i="39"/>
  <c r="P683" i="39" s="1"/>
  <c r="A683" i="39" s="1"/>
  <c r="M684" i="39"/>
  <c r="P684" i="39" s="1"/>
  <c r="A684" i="39" s="1"/>
  <c r="M685" i="39"/>
  <c r="P685" i="39" s="1"/>
  <c r="A685" i="39" s="1"/>
  <c r="M686" i="39"/>
  <c r="P686" i="39" s="1"/>
  <c r="A686" i="39" s="1"/>
  <c r="M687" i="39"/>
  <c r="P687" i="39" s="1"/>
  <c r="A687" i="39" s="1"/>
  <c r="M688" i="39"/>
  <c r="P688" i="39" s="1"/>
  <c r="A688" i="39" s="1"/>
  <c r="M689" i="39"/>
  <c r="P689" i="39" s="1"/>
  <c r="A689" i="39" s="1"/>
  <c r="M690" i="39"/>
  <c r="P690" i="39" s="1"/>
  <c r="A690" i="39" s="1"/>
  <c r="M691" i="39"/>
  <c r="P691" i="39" s="1"/>
  <c r="A691" i="39" s="1"/>
  <c r="M692" i="39"/>
  <c r="P692" i="39" s="1"/>
  <c r="A692" i="39" s="1"/>
  <c r="M693" i="39"/>
  <c r="P693" i="39" s="1"/>
  <c r="A693" i="39" s="1"/>
  <c r="M694" i="39"/>
  <c r="P694" i="39" s="1"/>
  <c r="A694" i="39" s="1"/>
  <c r="M695" i="39"/>
  <c r="P695" i="39" s="1"/>
  <c r="A695" i="39" s="1"/>
  <c r="M696" i="39"/>
  <c r="P696" i="39" s="1"/>
  <c r="A696" i="39" s="1"/>
  <c r="M697" i="39"/>
  <c r="P697" i="39" s="1"/>
  <c r="A697" i="39" s="1"/>
  <c r="M698" i="39"/>
  <c r="P698" i="39" s="1"/>
  <c r="A698" i="39" s="1"/>
  <c r="M699" i="39"/>
  <c r="P699" i="39" s="1"/>
  <c r="A699" i="39" s="1"/>
  <c r="M700" i="39"/>
  <c r="P700" i="39" s="1"/>
  <c r="A700" i="39" s="1"/>
  <c r="M701" i="39"/>
  <c r="P701" i="39" s="1"/>
  <c r="A701" i="39" s="1"/>
  <c r="M702" i="39"/>
  <c r="P702" i="39" s="1"/>
  <c r="A702" i="39" s="1"/>
  <c r="M703" i="39"/>
  <c r="P703" i="39" s="1"/>
  <c r="A703" i="39" s="1"/>
  <c r="M704" i="39"/>
  <c r="P704" i="39" s="1"/>
  <c r="A704" i="39" s="1"/>
  <c r="M705" i="39"/>
  <c r="P705" i="39" s="1"/>
  <c r="A705" i="39" s="1"/>
  <c r="M706" i="39"/>
  <c r="P706" i="39" s="1"/>
  <c r="A706" i="39" s="1"/>
  <c r="M707" i="39"/>
  <c r="P707" i="39" s="1"/>
  <c r="A707" i="39" s="1"/>
  <c r="M708" i="39"/>
  <c r="P708" i="39" s="1"/>
  <c r="A708" i="39" s="1"/>
  <c r="M709" i="39"/>
  <c r="P709" i="39" s="1"/>
  <c r="A709" i="39" s="1"/>
  <c r="M710" i="39"/>
  <c r="P710" i="39" s="1"/>
  <c r="A710" i="39" s="1"/>
  <c r="M711" i="39"/>
  <c r="P711" i="39" s="1"/>
  <c r="A711" i="39" s="1"/>
  <c r="M712" i="39"/>
  <c r="P712" i="39" s="1"/>
  <c r="A712" i="39" s="1"/>
  <c r="M713" i="39"/>
  <c r="P713" i="39" s="1"/>
  <c r="A713" i="39" s="1"/>
  <c r="M714" i="39"/>
  <c r="P714" i="39" s="1"/>
  <c r="A714" i="39" s="1"/>
  <c r="M715" i="39"/>
  <c r="P715" i="39" s="1"/>
  <c r="A715" i="39" s="1"/>
  <c r="M716" i="39"/>
  <c r="P716" i="39" s="1"/>
  <c r="A716" i="39" s="1"/>
  <c r="M717" i="39"/>
  <c r="P717" i="39" s="1"/>
  <c r="A717" i="39" s="1"/>
  <c r="M718" i="39"/>
  <c r="P718" i="39" s="1"/>
  <c r="A718" i="39" s="1"/>
  <c r="M719" i="39"/>
  <c r="P719" i="39" s="1"/>
  <c r="A719" i="39" s="1"/>
  <c r="M720" i="39"/>
  <c r="P720" i="39" s="1"/>
  <c r="A720" i="39" s="1"/>
  <c r="M721" i="39"/>
  <c r="P721" i="39" s="1"/>
  <c r="A721" i="39" s="1"/>
  <c r="M722" i="39"/>
  <c r="P722" i="39" s="1"/>
  <c r="A722" i="39" s="1"/>
  <c r="M723" i="39"/>
  <c r="P723" i="39" s="1"/>
  <c r="A723" i="39" s="1"/>
  <c r="M724" i="39"/>
  <c r="P724" i="39" s="1"/>
  <c r="A724" i="39" s="1"/>
  <c r="M725" i="39"/>
  <c r="P725" i="39" s="1"/>
  <c r="A725" i="39" s="1"/>
  <c r="M726" i="39"/>
  <c r="P726" i="39" s="1"/>
  <c r="A726" i="39" s="1"/>
  <c r="M727" i="39"/>
  <c r="P727" i="39" s="1"/>
  <c r="A727" i="39" s="1"/>
  <c r="M728" i="39"/>
  <c r="P728" i="39" s="1"/>
  <c r="A728" i="39" s="1"/>
  <c r="M729" i="39"/>
  <c r="P729" i="39" s="1"/>
  <c r="A729" i="39" s="1"/>
  <c r="M730" i="39"/>
  <c r="P730" i="39" s="1"/>
  <c r="A730" i="39" s="1"/>
  <c r="M731" i="39"/>
  <c r="P731" i="39" s="1"/>
  <c r="A731" i="39" s="1"/>
  <c r="M732" i="39"/>
  <c r="P732" i="39" s="1"/>
  <c r="A732" i="39" s="1"/>
  <c r="M733" i="39"/>
  <c r="P733" i="39" s="1"/>
  <c r="A733" i="39" s="1"/>
  <c r="M734" i="39"/>
  <c r="P734" i="39" s="1"/>
  <c r="A734" i="39" s="1"/>
  <c r="M735" i="39"/>
  <c r="P735" i="39" s="1"/>
  <c r="A735" i="39" s="1"/>
  <c r="M736" i="39"/>
  <c r="P736" i="39" s="1"/>
  <c r="A736" i="39" s="1"/>
  <c r="M737" i="39"/>
  <c r="P737" i="39" s="1"/>
  <c r="A737" i="39" s="1"/>
  <c r="M738" i="39"/>
  <c r="P738" i="39" s="1"/>
  <c r="A738" i="39" s="1"/>
  <c r="M739" i="39"/>
  <c r="P739" i="39" s="1"/>
  <c r="A739" i="39" s="1"/>
  <c r="M740" i="39"/>
  <c r="P740" i="39" s="1"/>
  <c r="A740" i="39" s="1"/>
  <c r="M741" i="39"/>
  <c r="P741" i="39" s="1"/>
  <c r="A741" i="39" s="1"/>
  <c r="M742" i="39"/>
  <c r="P742" i="39" s="1"/>
  <c r="A742" i="39" s="1"/>
  <c r="M743" i="39"/>
  <c r="P743" i="39" s="1"/>
  <c r="A743" i="39" s="1"/>
  <c r="M744" i="39"/>
  <c r="P744" i="39" s="1"/>
  <c r="A744" i="39" s="1"/>
  <c r="M745" i="39"/>
  <c r="P745" i="39" s="1"/>
  <c r="A745" i="39" s="1"/>
  <c r="M746" i="39"/>
  <c r="P746" i="39" s="1"/>
  <c r="A746" i="39" s="1"/>
  <c r="M747" i="39"/>
  <c r="P747" i="39" s="1"/>
  <c r="A747" i="39" s="1"/>
  <c r="M748" i="39"/>
  <c r="P748" i="39" s="1"/>
  <c r="A748" i="39" s="1"/>
  <c r="M749" i="39"/>
  <c r="P749" i="39" s="1"/>
  <c r="A749" i="39" s="1"/>
  <c r="M750" i="39"/>
  <c r="P750" i="39" s="1"/>
  <c r="A750" i="39" s="1"/>
  <c r="M751" i="39"/>
  <c r="P751" i="39" s="1"/>
  <c r="A751" i="39" s="1"/>
  <c r="M752" i="39"/>
  <c r="P752" i="39" s="1"/>
  <c r="A752" i="39" s="1"/>
  <c r="M753" i="39"/>
  <c r="P753" i="39" s="1"/>
  <c r="A753" i="39" s="1"/>
  <c r="M754" i="39"/>
  <c r="P754" i="39" s="1"/>
  <c r="A754" i="39" s="1"/>
  <c r="M755" i="39"/>
  <c r="P755" i="39" s="1"/>
  <c r="A755" i="39" s="1"/>
  <c r="M756" i="39"/>
  <c r="P756" i="39" s="1"/>
  <c r="A756" i="39" s="1"/>
  <c r="M757" i="39"/>
  <c r="P757" i="39" s="1"/>
  <c r="A757" i="39" s="1"/>
  <c r="M758" i="39"/>
  <c r="P758" i="39" s="1"/>
  <c r="A758" i="39" s="1"/>
  <c r="M759" i="39"/>
  <c r="P759" i="39" s="1"/>
  <c r="A759" i="39" s="1"/>
  <c r="M760" i="39"/>
  <c r="P760" i="39" s="1"/>
  <c r="A760" i="39" s="1"/>
  <c r="M761" i="39"/>
  <c r="P761" i="39" s="1"/>
  <c r="A761" i="39" s="1"/>
  <c r="M762" i="39"/>
  <c r="P762" i="39" s="1"/>
  <c r="A762" i="39" s="1"/>
  <c r="M763" i="39"/>
  <c r="P763" i="39" s="1"/>
  <c r="A763" i="39" s="1"/>
  <c r="M764" i="39"/>
  <c r="P764" i="39" s="1"/>
  <c r="A764" i="39" s="1"/>
  <c r="M765" i="39"/>
  <c r="P765" i="39" s="1"/>
  <c r="A765" i="39" s="1"/>
  <c r="M766" i="39"/>
  <c r="P766" i="39" s="1"/>
  <c r="A766" i="39" s="1"/>
  <c r="M767" i="39"/>
  <c r="P767" i="39" s="1"/>
  <c r="A767" i="39" s="1"/>
  <c r="M768" i="39"/>
  <c r="P768" i="39" s="1"/>
  <c r="A768" i="39" s="1"/>
  <c r="M769" i="39"/>
  <c r="P769" i="39" s="1"/>
  <c r="A769" i="39" s="1"/>
  <c r="M770" i="39"/>
  <c r="P770" i="39" s="1"/>
  <c r="A770" i="39" s="1"/>
  <c r="M771" i="39"/>
  <c r="P771" i="39" s="1"/>
  <c r="A771" i="39" s="1"/>
  <c r="M772" i="39"/>
  <c r="P772" i="39" s="1"/>
  <c r="A772" i="39" s="1"/>
  <c r="M3" i="39"/>
  <c r="P3" i="39" s="1"/>
  <c r="A3" i="39" s="1"/>
  <c r="BE38" i="39" l="1"/>
  <c r="BF38" i="39" s="1"/>
  <c r="BE37" i="39"/>
  <c r="BF37" i="39" s="1"/>
  <c r="AP22" i="39"/>
  <c r="O765" i="39"/>
  <c r="O701" i="39"/>
  <c r="O67" i="39"/>
  <c r="O3" i="39"/>
  <c r="O709" i="39"/>
  <c r="O107" i="39"/>
  <c r="O757" i="39"/>
  <c r="O693" i="39"/>
  <c r="O43" i="39"/>
  <c r="O749" i="39"/>
  <c r="O685" i="39"/>
  <c r="O741" i="39"/>
  <c r="O679" i="39"/>
  <c r="O733" i="39"/>
  <c r="O259" i="39"/>
  <c r="P514" i="39"/>
  <c r="A514" i="39" s="1"/>
  <c r="O725" i="39"/>
  <c r="O195" i="39"/>
  <c r="P322" i="39"/>
  <c r="A322" i="39" s="1"/>
  <c r="O717" i="39"/>
  <c r="O131" i="39"/>
  <c r="O643" i="39"/>
  <c r="O579" i="39"/>
  <c r="O515" i="39"/>
  <c r="O451" i="39"/>
  <c r="O387" i="39"/>
  <c r="O323" i="39"/>
  <c r="P401" i="39"/>
  <c r="A401" i="39" s="1"/>
  <c r="O401" i="39"/>
  <c r="P385" i="39"/>
  <c r="A385" i="39" s="1"/>
  <c r="O385" i="39"/>
  <c r="P369" i="39"/>
  <c r="A369" i="39" s="1"/>
  <c r="O369" i="39"/>
  <c r="P353" i="39"/>
  <c r="A353" i="39" s="1"/>
  <c r="O353" i="39"/>
  <c r="P337" i="39"/>
  <c r="A337" i="39" s="1"/>
  <c r="O337" i="39"/>
  <c r="P321" i="39"/>
  <c r="A321" i="39" s="1"/>
  <c r="O321" i="39"/>
  <c r="P305" i="39"/>
  <c r="A305" i="39" s="1"/>
  <c r="O305" i="39"/>
  <c r="P289" i="39"/>
  <c r="A289" i="39" s="1"/>
  <c r="O289" i="39"/>
  <c r="P273" i="39"/>
  <c r="A273" i="39" s="1"/>
  <c r="O273" i="39"/>
  <c r="P257" i="39"/>
  <c r="A257" i="39" s="1"/>
  <c r="O257" i="39"/>
  <c r="P241" i="39"/>
  <c r="A241" i="39" s="1"/>
  <c r="O241" i="39"/>
  <c r="P217" i="39"/>
  <c r="O217" i="39"/>
  <c r="P201" i="39"/>
  <c r="A201" i="39" s="1"/>
  <c r="O201" i="39"/>
  <c r="P185" i="39"/>
  <c r="A185" i="39" s="1"/>
  <c r="O185" i="39"/>
  <c r="P169" i="39"/>
  <c r="A169" i="39" s="1"/>
  <c r="O169" i="39"/>
  <c r="P153" i="39"/>
  <c r="A153" i="39" s="1"/>
  <c r="O153" i="39"/>
  <c r="P145" i="39"/>
  <c r="A145" i="39" s="1"/>
  <c r="O145" i="39"/>
  <c r="P129" i="39"/>
  <c r="A129" i="39" s="1"/>
  <c r="O129" i="39"/>
  <c r="P113" i="39"/>
  <c r="A113" i="39" s="1"/>
  <c r="O113" i="39"/>
  <c r="P97" i="39"/>
  <c r="A97" i="39" s="1"/>
  <c r="O97" i="39"/>
  <c r="P81" i="39"/>
  <c r="A81" i="39" s="1"/>
  <c r="O81" i="39"/>
  <c r="P65" i="39"/>
  <c r="A65" i="39" s="1"/>
  <c r="O65" i="39"/>
  <c r="P57" i="39"/>
  <c r="A57" i="39" s="1"/>
  <c r="O57" i="39"/>
  <c r="P49" i="39"/>
  <c r="A49" i="39" s="1"/>
  <c r="O49" i="39"/>
  <c r="P41" i="39"/>
  <c r="A41" i="39" s="1"/>
  <c r="O41" i="39"/>
  <c r="P33" i="39"/>
  <c r="A33" i="39" s="1"/>
  <c r="O33" i="39"/>
  <c r="P25" i="39"/>
  <c r="A25" i="39" s="1"/>
  <c r="O25" i="39"/>
  <c r="P17" i="39"/>
  <c r="A17" i="39" s="1"/>
  <c r="O17" i="39"/>
  <c r="P9" i="39"/>
  <c r="A9" i="39" s="1"/>
  <c r="O9" i="39"/>
  <c r="P680" i="39"/>
  <c r="A680" i="39" s="1"/>
  <c r="O680" i="39"/>
  <c r="P672" i="39"/>
  <c r="A672" i="39" s="1"/>
  <c r="O672" i="39"/>
  <c r="P664" i="39"/>
  <c r="A664" i="39" s="1"/>
  <c r="O664" i="39"/>
  <c r="P656" i="39"/>
  <c r="A656" i="39" s="1"/>
  <c r="O656" i="39"/>
  <c r="P648" i="39"/>
  <c r="A648" i="39" s="1"/>
  <c r="O648" i="39"/>
  <c r="P640" i="39"/>
  <c r="A640" i="39" s="1"/>
  <c r="O640" i="39"/>
  <c r="P632" i="39"/>
  <c r="A632" i="39" s="1"/>
  <c r="O632" i="39"/>
  <c r="P624" i="39"/>
  <c r="A624" i="39" s="1"/>
  <c r="O624" i="39"/>
  <c r="P616" i="39"/>
  <c r="A616" i="39" s="1"/>
  <c r="O616" i="39"/>
  <c r="P608" i="39"/>
  <c r="A608" i="39" s="1"/>
  <c r="O608" i="39"/>
  <c r="P600" i="39"/>
  <c r="A600" i="39" s="1"/>
  <c r="O600" i="39"/>
  <c r="P592" i="39"/>
  <c r="A592" i="39" s="1"/>
  <c r="O592" i="39"/>
  <c r="P584" i="39"/>
  <c r="A584" i="39" s="1"/>
  <c r="O584" i="39"/>
  <c r="P576" i="39"/>
  <c r="A576" i="39" s="1"/>
  <c r="O576" i="39"/>
  <c r="P568" i="39"/>
  <c r="A568" i="39" s="1"/>
  <c r="O568" i="39"/>
  <c r="P560" i="39"/>
  <c r="A560" i="39" s="1"/>
  <c r="O560" i="39"/>
  <c r="P552" i="39"/>
  <c r="A552" i="39" s="1"/>
  <c r="O552" i="39"/>
  <c r="P544" i="39"/>
  <c r="A544" i="39" s="1"/>
  <c r="O544" i="39"/>
  <c r="P536" i="39"/>
  <c r="A536" i="39" s="1"/>
  <c r="O536" i="39"/>
  <c r="P528" i="39"/>
  <c r="A528" i="39" s="1"/>
  <c r="O528" i="39"/>
  <c r="P520" i="39"/>
  <c r="A520" i="39" s="1"/>
  <c r="O520" i="39"/>
  <c r="P512" i="39"/>
  <c r="A512" i="39" s="1"/>
  <c r="O512" i="39"/>
  <c r="P504" i="39"/>
  <c r="A504" i="39" s="1"/>
  <c r="O504" i="39"/>
  <c r="P496" i="39"/>
  <c r="A496" i="39" s="1"/>
  <c r="O496" i="39"/>
  <c r="P488" i="39"/>
  <c r="A488" i="39" s="1"/>
  <c r="O488" i="39"/>
  <c r="P480" i="39"/>
  <c r="A480" i="39" s="1"/>
  <c r="O480" i="39"/>
  <c r="P472" i="39"/>
  <c r="A472" i="39" s="1"/>
  <c r="O472" i="39"/>
  <c r="P464" i="39"/>
  <c r="A464" i="39" s="1"/>
  <c r="O464" i="39"/>
  <c r="P456" i="39"/>
  <c r="A456" i="39" s="1"/>
  <c r="O456" i="39"/>
  <c r="P448" i="39"/>
  <c r="A448" i="39" s="1"/>
  <c r="O448" i="39"/>
  <c r="P440" i="39"/>
  <c r="A440" i="39" s="1"/>
  <c r="O440" i="39"/>
  <c r="P432" i="39"/>
  <c r="A432" i="39" s="1"/>
  <c r="O432" i="39"/>
  <c r="P424" i="39"/>
  <c r="A424" i="39" s="1"/>
  <c r="O424" i="39"/>
  <c r="P416" i="39"/>
  <c r="A416" i="39" s="1"/>
  <c r="O416" i="39"/>
  <c r="P408" i="39"/>
  <c r="A408" i="39" s="1"/>
  <c r="O408" i="39"/>
  <c r="P400" i="39"/>
  <c r="A400" i="39" s="1"/>
  <c r="O400" i="39"/>
  <c r="P392" i="39"/>
  <c r="A392" i="39" s="1"/>
  <c r="O392" i="39"/>
  <c r="P384" i="39"/>
  <c r="A384" i="39" s="1"/>
  <c r="O384" i="39"/>
  <c r="P376" i="39"/>
  <c r="A376" i="39" s="1"/>
  <c r="O376" i="39"/>
  <c r="P368" i="39"/>
  <c r="A368" i="39" s="1"/>
  <c r="O368" i="39"/>
  <c r="P360" i="39"/>
  <c r="A360" i="39" s="1"/>
  <c r="O360" i="39"/>
  <c r="P352" i="39"/>
  <c r="A352" i="39" s="1"/>
  <c r="O352" i="39"/>
  <c r="P344" i="39"/>
  <c r="A344" i="39" s="1"/>
  <c r="O344" i="39"/>
  <c r="P336" i="39"/>
  <c r="A336" i="39" s="1"/>
  <c r="O336" i="39"/>
  <c r="P328" i="39"/>
  <c r="A328" i="39" s="1"/>
  <c r="O328" i="39"/>
  <c r="P320" i="39"/>
  <c r="A320" i="39" s="1"/>
  <c r="O320" i="39"/>
  <c r="P312" i="39"/>
  <c r="A312" i="39" s="1"/>
  <c r="O312" i="39"/>
  <c r="P304" i="39"/>
  <c r="A304" i="39" s="1"/>
  <c r="O304" i="39"/>
  <c r="P296" i="39"/>
  <c r="A296" i="39" s="1"/>
  <c r="O296" i="39"/>
  <c r="P288" i="39"/>
  <c r="A288" i="39" s="1"/>
  <c r="O288" i="39"/>
  <c r="P280" i="39"/>
  <c r="A280" i="39" s="1"/>
  <c r="O280" i="39"/>
  <c r="P272" i="39"/>
  <c r="A272" i="39" s="1"/>
  <c r="O272" i="39"/>
  <c r="P264" i="39"/>
  <c r="A264" i="39" s="1"/>
  <c r="O264" i="39"/>
  <c r="P256" i="39"/>
  <c r="A256" i="39" s="1"/>
  <c r="O256" i="39"/>
  <c r="P248" i="39"/>
  <c r="A248" i="39" s="1"/>
  <c r="O248" i="39"/>
  <c r="P240" i="39"/>
  <c r="A240" i="39" s="1"/>
  <c r="O240" i="39"/>
  <c r="P232" i="39"/>
  <c r="A232" i="39" s="1"/>
  <c r="O232" i="39"/>
  <c r="P224" i="39"/>
  <c r="A224" i="39" s="1"/>
  <c r="O224" i="39"/>
  <c r="P216" i="39"/>
  <c r="A216" i="39" s="1"/>
  <c r="O216" i="39"/>
  <c r="P208" i="39"/>
  <c r="A208" i="39" s="1"/>
  <c r="O208" i="39"/>
  <c r="P200" i="39"/>
  <c r="A200" i="39" s="1"/>
  <c r="O200" i="39"/>
  <c r="P192" i="39"/>
  <c r="A192" i="39" s="1"/>
  <c r="O192" i="39"/>
  <c r="P184" i="39"/>
  <c r="A184" i="39" s="1"/>
  <c r="O184" i="39"/>
  <c r="P176" i="39"/>
  <c r="A176" i="39" s="1"/>
  <c r="O176" i="39"/>
  <c r="P168" i="39"/>
  <c r="A168" i="39" s="1"/>
  <c r="O168" i="39"/>
  <c r="P160" i="39"/>
  <c r="A160" i="39" s="1"/>
  <c r="O160" i="39"/>
  <c r="P152" i="39"/>
  <c r="A152" i="39" s="1"/>
  <c r="O152" i="39"/>
  <c r="P144" i="39"/>
  <c r="A144" i="39" s="1"/>
  <c r="O144" i="39"/>
  <c r="P136" i="39"/>
  <c r="A136" i="39" s="1"/>
  <c r="O136" i="39"/>
  <c r="P128" i="39"/>
  <c r="A128" i="39" s="1"/>
  <c r="O128" i="39"/>
  <c r="P120" i="39"/>
  <c r="A120" i="39" s="1"/>
  <c r="O120" i="39"/>
  <c r="P112" i="39"/>
  <c r="A112" i="39" s="1"/>
  <c r="O112" i="39"/>
  <c r="P104" i="39"/>
  <c r="A104" i="39" s="1"/>
  <c r="O104" i="39"/>
  <c r="P96" i="39"/>
  <c r="A96" i="39" s="1"/>
  <c r="O96" i="39"/>
  <c r="P88" i="39"/>
  <c r="A88" i="39" s="1"/>
  <c r="O88" i="39"/>
  <c r="P80" i="39"/>
  <c r="A80" i="39" s="1"/>
  <c r="O80" i="39"/>
  <c r="P72" i="39"/>
  <c r="A72" i="39" s="1"/>
  <c r="O72" i="39"/>
  <c r="P64" i="39"/>
  <c r="A64" i="39" s="1"/>
  <c r="O64" i="39"/>
  <c r="P56" i="39"/>
  <c r="A56" i="39" s="1"/>
  <c r="O56" i="39"/>
  <c r="P48" i="39"/>
  <c r="A48" i="39" s="1"/>
  <c r="O48" i="39"/>
  <c r="P40" i="39"/>
  <c r="A40" i="39" s="1"/>
  <c r="O40" i="39"/>
  <c r="P32" i="39"/>
  <c r="A32" i="39" s="1"/>
  <c r="O32" i="39"/>
  <c r="P24" i="39"/>
  <c r="A24" i="39" s="1"/>
  <c r="O24" i="39"/>
  <c r="P16" i="39"/>
  <c r="A16" i="39" s="1"/>
  <c r="O16" i="39"/>
  <c r="P8" i="39"/>
  <c r="A8" i="39" s="1"/>
  <c r="O8" i="39"/>
  <c r="P450" i="39"/>
  <c r="A450" i="39" s="1"/>
  <c r="O772" i="39"/>
  <c r="O764" i="39"/>
  <c r="O756" i="39"/>
  <c r="O748" i="39"/>
  <c r="O740" i="39"/>
  <c r="O732" i="39"/>
  <c r="O724" i="39"/>
  <c r="O716" i="39"/>
  <c r="O708" i="39"/>
  <c r="O700" i="39"/>
  <c r="O692" i="39"/>
  <c r="O684" i="39"/>
  <c r="O635" i="39"/>
  <c r="O571" i="39"/>
  <c r="O507" i="39"/>
  <c r="O443" i="39"/>
  <c r="O379" i="39"/>
  <c r="O315" i="39"/>
  <c r="O251" i="39"/>
  <c r="O187" i="39"/>
  <c r="O123" i="39"/>
  <c r="O59" i="39"/>
  <c r="P681" i="39"/>
  <c r="A681" i="39" s="1"/>
  <c r="O681" i="39"/>
  <c r="P673" i="39"/>
  <c r="A673" i="39" s="1"/>
  <c r="O673" i="39"/>
  <c r="P665" i="39"/>
  <c r="A665" i="39" s="1"/>
  <c r="O665" i="39"/>
  <c r="P657" i="39"/>
  <c r="A657" i="39" s="1"/>
  <c r="O657" i="39"/>
  <c r="P649" i="39"/>
  <c r="A649" i="39" s="1"/>
  <c r="O649" i="39"/>
  <c r="P641" i="39"/>
  <c r="A641" i="39" s="1"/>
  <c r="O641" i="39"/>
  <c r="P633" i="39"/>
  <c r="A633" i="39" s="1"/>
  <c r="O633" i="39"/>
  <c r="P625" i="39"/>
  <c r="A625" i="39" s="1"/>
  <c r="O625" i="39"/>
  <c r="P617" i="39"/>
  <c r="A617" i="39" s="1"/>
  <c r="O617" i="39"/>
  <c r="P609" i="39"/>
  <c r="A609" i="39" s="1"/>
  <c r="O609" i="39"/>
  <c r="P601" i="39"/>
  <c r="A601" i="39" s="1"/>
  <c r="O601" i="39"/>
  <c r="P593" i="39"/>
  <c r="A593" i="39" s="1"/>
  <c r="O593" i="39"/>
  <c r="P585" i="39"/>
  <c r="A585" i="39" s="1"/>
  <c r="O585" i="39"/>
  <c r="P577" i="39"/>
  <c r="A577" i="39" s="1"/>
  <c r="O577" i="39"/>
  <c r="P569" i="39"/>
  <c r="A569" i="39" s="1"/>
  <c r="O569" i="39"/>
  <c r="P561" i="39"/>
  <c r="A561" i="39" s="1"/>
  <c r="O561" i="39"/>
  <c r="P553" i="39"/>
  <c r="A553" i="39" s="1"/>
  <c r="O553" i="39"/>
  <c r="P545" i="39"/>
  <c r="A545" i="39" s="1"/>
  <c r="O545" i="39"/>
  <c r="P537" i="39"/>
  <c r="A537" i="39" s="1"/>
  <c r="O537" i="39"/>
  <c r="P529" i="39"/>
  <c r="A529" i="39" s="1"/>
  <c r="O529" i="39"/>
  <c r="P521" i="39"/>
  <c r="A521" i="39" s="1"/>
  <c r="O521" i="39"/>
  <c r="P513" i="39"/>
  <c r="A513" i="39" s="1"/>
  <c r="O513" i="39"/>
  <c r="P505" i="39"/>
  <c r="A505" i="39" s="1"/>
  <c r="O505" i="39"/>
  <c r="P497" i="39"/>
  <c r="A497" i="39" s="1"/>
  <c r="O497" i="39"/>
  <c r="P489" i="39"/>
  <c r="A489" i="39" s="1"/>
  <c r="O489" i="39"/>
  <c r="P481" i="39"/>
  <c r="A481" i="39" s="1"/>
  <c r="O481" i="39"/>
  <c r="P473" i="39"/>
  <c r="A473" i="39" s="1"/>
  <c r="O473" i="39"/>
  <c r="P465" i="39"/>
  <c r="A465" i="39" s="1"/>
  <c r="O465" i="39"/>
  <c r="P457" i="39"/>
  <c r="A457" i="39" s="1"/>
  <c r="O457" i="39"/>
  <c r="P449" i="39"/>
  <c r="A449" i="39" s="1"/>
  <c r="O449" i="39"/>
  <c r="P441" i="39"/>
  <c r="A441" i="39" s="1"/>
  <c r="O441" i="39"/>
  <c r="P433" i="39"/>
  <c r="A433" i="39" s="1"/>
  <c r="O433" i="39"/>
  <c r="P425" i="39"/>
  <c r="A425" i="39" s="1"/>
  <c r="O425" i="39"/>
  <c r="P417" i="39"/>
  <c r="A417" i="39" s="1"/>
  <c r="O417" i="39"/>
  <c r="P409" i="39"/>
  <c r="A409" i="39" s="1"/>
  <c r="O409" i="39"/>
  <c r="P393" i="39"/>
  <c r="A393" i="39" s="1"/>
  <c r="O393" i="39"/>
  <c r="P377" i="39"/>
  <c r="A377" i="39" s="1"/>
  <c r="O377" i="39"/>
  <c r="P361" i="39"/>
  <c r="A361" i="39" s="1"/>
  <c r="O361" i="39"/>
  <c r="P345" i="39"/>
  <c r="A345" i="39" s="1"/>
  <c r="O345" i="39"/>
  <c r="P329" i="39"/>
  <c r="A329" i="39" s="1"/>
  <c r="O329" i="39"/>
  <c r="P313" i="39"/>
  <c r="A313" i="39" s="1"/>
  <c r="O313" i="39"/>
  <c r="P297" i="39"/>
  <c r="A297" i="39" s="1"/>
  <c r="O297" i="39"/>
  <c r="P281" i="39"/>
  <c r="A281" i="39" s="1"/>
  <c r="O281" i="39"/>
  <c r="P265" i="39"/>
  <c r="A265" i="39" s="1"/>
  <c r="O265" i="39"/>
  <c r="P249" i="39"/>
  <c r="A249" i="39" s="1"/>
  <c r="O249" i="39"/>
  <c r="P233" i="39"/>
  <c r="A233" i="39" s="1"/>
  <c r="O233" i="39"/>
  <c r="P225" i="39"/>
  <c r="A225" i="39" s="1"/>
  <c r="O225" i="39"/>
  <c r="P209" i="39"/>
  <c r="A209" i="39" s="1"/>
  <c r="O209" i="39"/>
  <c r="P193" i="39"/>
  <c r="A193" i="39" s="1"/>
  <c r="O193" i="39"/>
  <c r="P177" i="39"/>
  <c r="O177" i="39"/>
  <c r="P161" i="39"/>
  <c r="A161" i="39" s="1"/>
  <c r="O161" i="39"/>
  <c r="P137" i="39"/>
  <c r="O137" i="39"/>
  <c r="P121" i="39"/>
  <c r="A121" i="39" s="1"/>
  <c r="O121" i="39"/>
  <c r="P105" i="39"/>
  <c r="A105" i="39" s="1"/>
  <c r="O105" i="39"/>
  <c r="P89" i="39"/>
  <c r="A89" i="39" s="1"/>
  <c r="O89" i="39"/>
  <c r="P73" i="39"/>
  <c r="A73" i="39" s="1"/>
  <c r="O73" i="39"/>
  <c r="P671" i="39"/>
  <c r="A671" i="39" s="1"/>
  <c r="O671" i="39"/>
  <c r="P663" i="39"/>
  <c r="A663" i="39" s="1"/>
  <c r="O663" i="39"/>
  <c r="P655" i="39"/>
  <c r="A655" i="39" s="1"/>
  <c r="O655" i="39"/>
  <c r="P647" i="39"/>
  <c r="A647" i="39" s="1"/>
  <c r="O647" i="39"/>
  <c r="P639" i="39"/>
  <c r="A639" i="39" s="1"/>
  <c r="O639" i="39"/>
  <c r="P631" i="39"/>
  <c r="A631" i="39" s="1"/>
  <c r="O631" i="39"/>
  <c r="P623" i="39"/>
  <c r="A623" i="39" s="1"/>
  <c r="O623" i="39"/>
  <c r="P615" i="39"/>
  <c r="A615" i="39" s="1"/>
  <c r="O615" i="39"/>
  <c r="P607" i="39"/>
  <c r="A607" i="39" s="1"/>
  <c r="O607" i="39"/>
  <c r="P599" i="39"/>
  <c r="A599" i="39" s="1"/>
  <c r="O599" i="39"/>
  <c r="P591" i="39"/>
  <c r="A591" i="39" s="1"/>
  <c r="O591" i="39"/>
  <c r="P583" i="39"/>
  <c r="A583" i="39" s="1"/>
  <c r="O583" i="39"/>
  <c r="P575" i="39"/>
  <c r="A575" i="39" s="1"/>
  <c r="O575" i="39"/>
  <c r="P567" i="39"/>
  <c r="A567" i="39" s="1"/>
  <c r="O567" i="39"/>
  <c r="P559" i="39"/>
  <c r="A559" i="39" s="1"/>
  <c r="O559" i="39"/>
  <c r="P551" i="39"/>
  <c r="A551" i="39" s="1"/>
  <c r="O551" i="39"/>
  <c r="P543" i="39"/>
  <c r="A543" i="39" s="1"/>
  <c r="O543" i="39"/>
  <c r="P535" i="39"/>
  <c r="A535" i="39" s="1"/>
  <c r="O535" i="39"/>
  <c r="P527" i="39"/>
  <c r="A527" i="39" s="1"/>
  <c r="O527" i="39"/>
  <c r="P519" i="39"/>
  <c r="A519" i="39" s="1"/>
  <c r="O519" i="39"/>
  <c r="P511" i="39"/>
  <c r="A511" i="39" s="1"/>
  <c r="O511" i="39"/>
  <c r="P503" i="39"/>
  <c r="A503" i="39" s="1"/>
  <c r="O503" i="39"/>
  <c r="P495" i="39"/>
  <c r="A495" i="39" s="1"/>
  <c r="O495" i="39"/>
  <c r="P487" i="39"/>
  <c r="A487" i="39" s="1"/>
  <c r="O487" i="39"/>
  <c r="P479" i="39"/>
  <c r="A479" i="39" s="1"/>
  <c r="O479" i="39"/>
  <c r="P471" i="39"/>
  <c r="A471" i="39" s="1"/>
  <c r="O471" i="39"/>
  <c r="P463" i="39"/>
  <c r="A463" i="39" s="1"/>
  <c r="O463" i="39"/>
  <c r="P455" i="39"/>
  <c r="A455" i="39" s="1"/>
  <c r="O455" i="39"/>
  <c r="P447" i="39"/>
  <c r="A447" i="39" s="1"/>
  <c r="O447" i="39"/>
  <c r="P439" i="39"/>
  <c r="A439" i="39" s="1"/>
  <c r="O439" i="39"/>
  <c r="P431" i="39"/>
  <c r="A431" i="39" s="1"/>
  <c r="O431" i="39"/>
  <c r="P423" i="39"/>
  <c r="A423" i="39" s="1"/>
  <c r="O423" i="39"/>
  <c r="P415" i="39"/>
  <c r="A415" i="39" s="1"/>
  <c r="O415" i="39"/>
  <c r="P407" i="39"/>
  <c r="A407" i="39" s="1"/>
  <c r="O407" i="39"/>
  <c r="P399" i="39"/>
  <c r="A399" i="39" s="1"/>
  <c r="O399" i="39"/>
  <c r="P391" i="39"/>
  <c r="A391" i="39" s="1"/>
  <c r="O391" i="39"/>
  <c r="P383" i="39"/>
  <c r="A383" i="39" s="1"/>
  <c r="O383" i="39"/>
  <c r="P375" i="39"/>
  <c r="A375" i="39" s="1"/>
  <c r="O375" i="39"/>
  <c r="P367" i="39"/>
  <c r="A367" i="39" s="1"/>
  <c r="O367" i="39"/>
  <c r="P359" i="39"/>
  <c r="A359" i="39" s="1"/>
  <c r="O359" i="39"/>
  <c r="P351" i="39"/>
  <c r="A351" i="39" s="1"/>
  <c r="O351" i="39"/>
  <c r="P343" i="39"/>
  <c r="A343" i="39" s="1"/>
  <c r="O343" i="39"/>
  <c r="P335" i="39"/>
  <c r="A335" i="39" s="1"/>
  <c r="O335" i="39"/>
  <c r="P327" i="39"/>
  <c r="A327" i="39" s="1"/>
  <c r="O327" i="39"/>
  <c r="P319" i="39"/>
  <c r="A319" i="39" s="1"/>
  <c r="O319" i="39"/>
  <c r="P311" i="39"/>
  <c r="A311" i="39" s="1"/>
  <c r="O311" i="39"/>
  <c r="P303" i="39"/>
  <c r="A303" i="39" s="1"/>
  <c r="O303" i="39"/>
  <c r="P295" i="39"/>
  <c r="A295" i="39" s="1"/>
  <c r="O295" i="39"/>
  <c r="P287" i="39"/>
  <c r="A287" i="39" s="1"/>
  <c r="O287" i="39"/>
  <c r="P279" i="39"/>
  <c r="A279" i="39" s="1"/>
  <c r="O279" i="39"/>
  <c r="P271" i="39"/>
  <c r="A271" i="39" s="1"/>
  <c r="O271" i="39"/>
  <c r="P263" i="39"/>
  <c r="A263" i="39" s="1"/>
  <c r="O263" i="39"/>
  <c r="P255" i="39"/>
  <c r="A255" i="39" s="1"/>
  <c r="O255" i="39"/>
  <c r="P247" i="39"/>
  <c r="A247" i="39" s="1"/>
  <c r="O247" i="39"/>
  <c r="P239" i="39"/>
  <c r="A239" i="39" s="1"/>
  <c r="O239" i="39"/>
  <c r="P231" i="39"/>
  <c r="A231" i="39" s="1"/>
  <c r="O231" i="39"/>
  <c r="P223" i="39"/>
  <c r="A223" i="39" s="1"/>
  <c r="O223" i="39"/>
  <c r="P215" i="39"/>
  <c r="A215" i="39" s="1"/>
  <c r="O215" i="39"/>
  <c r="P207" i="39"/>
  <c r="A207" i="39" s="1"/>
  <c r="O207" i="39"/>
  <c r="P199" i="39"/>
  <c r="A199" i="39" s="1"/>
  <c r="O199" i="39"/>
  <c r="P191" i="39"/>
  <c r="A191" i="39" s="1"/>
  <c r="O191" i="39"/>
  <c r="P183" i="39"/>
  <c r="A183" i="39" s="1"/>
  <c r="O183" i="39"/>
  <c r="P175" i="39"/>
  <c r="A175" i="39" s="1"/>
  <c r="O175" i="39"/>
  <c r="P167" i="39"/>
  <c r="A167" i="39" s="1"/>
  <c r="O167" i="39"/>
  <c r="P159" i="39"/>
  <c r="A159" i="39" s="1"/>
  <c r="O159" i="39"/>
  <c r="P151" i="39"/>
  <c r="A151" i="39" s="1"/>
  <c r="O151" i="39"/>
  <c r="P143" i="39"/>
  <c r="A143" i="39" s="1"/>
  <c r="O143" i="39"/>
  <c r="P135" i="39"/>
  <c r="A135" i="39" s="1"/>
  <c r="O135" i="39"/>
  <c r="P127" i="39"/>
  <c r="A127" i="39" s="1"/>
  <c r="O127" i="39"/>
  <c r="P119" i="39"/>
  <c r="A119" i="39" s="1"/>
  <c r="O119" i="39"/>
  <c r="P111" i="39"/>
  <c r="A111" i="39" s="1"/>
  <c r="O111" i="39"/>
  <c r="P103" i="39"/>
  <c r="A103" i="39" s="1"/>
  <c r="O103" i="39"/>
  <c r="P95" i="39"/>
  <c r="A95" i="39" s="1"/>
  <c r="O95" i="39"/>
  <c r="P87" i="39"/>
  <c r="A87" i="39" s="1"/>
  <c r="O87" i="39"/>
  <c r="P79" i="39"/>
  <c r="A79" i="39" s="1"/>
  <c r="O79" i="39"/>
  <c r="P71" i="39"/>
  <c r="A71" i="39" s="1"/>
  <c r="O71" i="39"/>
  <c r="P63" i="39"/>
  <c r="A63" i="39" s="1"/>
  <c r="O63" i="39"/>
  <c r="P55" i="39"/>
  <c r="A55" i="39" s="1"/>
  <c r="O55" i="39"/>
  <c r="P47" i="39"/>
  <c r="A47" i="39" s="1"/>
  <c r="O47" i="39"/>
  <c r="P39" i="39"/>
  <c r="A39" i="39" s="1"/>
  <c r="O39" i="39"/>
  <c r="P31" i="39"/>
  <c r="A31" i="39" s="1"/>
  <c r="O31" i="39"/>
  <c r="P23" i="39"/>
  <c r="A23" i="39" s="1"/>
  <c r="O23" i="39"/>
  <c r="P15" i="39"/>
  <c r="A15" i="39" s="1"/>
  <c r="O15" i="39"/>
  <c r="P7" i="39"/>
  <c r="A7" i="39" s="1"/>
  <c r="O7" i="39"/>
  <c r="P386" i="39"/>
  <c r="A386" i="39" s="1"/>
  <c r="O771" i="39"/>
  <c r="O763" i="39"/>
  <c r="O755" i="39"/>
  <c r="O747" i="39"/>
  <c r="O739" i="39"/>
  <c r="O731" i="39"/>
  <c r="O723" i="39"/>
  <c r="O715" i="39"/>
  <c r="O707" i="39"/>
  <c r="O699" i="39"/>
  <c r="O691" i="39"/>
  <c r="O683" i="39"/>
  <c r="O627" i="39"/>
  <c r="O563" i="39"/>
  <c r="O499" i="39"/>
  <c r="O435" i="39"/>
  <c r="O371" i="39"/>
  <c r="O307" i="39"/>
  <c r="O243" i="39"/>
  <c r="O179" i="39"/>
  <c r="O115" i="39"/>
  <c r="O51" i="39"/>
  <c r="P678" i="39"/>
  <c r="A678" i="39" s="1"/>
  <c r="O678" i="39"/>
  <c r="P670" i="39"/>
  <c r="A670" i="39" s="1"/>
  <c r="O670" i="39"/>
  <c r="P662" i="39"/>
  <c r="A662" i="39" s="1"/>
  <c r="O662" i="39"/>
  <c r="P654" i="39"/>
  <c r="A654" i="39" s="1"/>
  <c r="O654" i="39"/>
  <c r="P646" i="39"/>
  <c r="A646" i="39" s="1"/>
  <c r="O646" i="39"/>
  <c r="P638" i="39"/>
  <c r="A638" i="39" s="1"/>
  <c r="O638" i="39"/>
  <c r="P630" i="39"/>
  <c r="A630" i="39" s="1"/>
  <c r="O630" i="39"/>
  <c r="P622" i="39"/>
  <c r="A622" i="39" s="1"/>
  <c r="O622" i="39"/>
  <c r="P614" i="39"/>
  <c r="A614" i="39" s="1"/>
  <c r="O614" i="39"/>
  <c r="P606" i="39"/>
  <c r="A606" i="39" s="1"/>
  <c r="O606" i="39"/>
  <c r="P598" i="39"/>
  <c r="A598" i="39" s="1"/>
  <c r="O598" i="39"/>
  <c r="P590" i="39"/>
  <c r="A590" i="39" s="1"/>
  <c r="O590" i="39"/>
  <c r="P582" i="39"/>
  <c r="A582" i="39" s="1"/>
  <c r="O582" i="39"/>
  <c r="P574" i="39"/>
  <c r="A574" i="39" s="1"/>
  <c r="O574" i="39"/>
  <c r="P566" i="39"/>
  <c r="A566" i="39" s="1"/>
  <c r="O566" i="39"/>
  <c r="P558" i="39"/>
  <c r="A558" i="39" s="1"/>
  <c r="O558" i="39"/>
  <c r="P550" i="39"/>
  <c r="A550" i="39" s="1"/>
  <c r="O550" i="39"/>
  <c r="P542" i="39"/>
  <c r="A542" i="39" s="1"/>
  <c r="O542" i="39"/>
  <c r="P534" i="39"/>
  <c r="A534" i="39" s="1"/>
  <c r="O534" i="39"/>
  <c r="P526" i="39"/>
  <c r="A526" i="39" s="1"/>
  <c r="O526" i="39"/>
  <c r="P518" i="39"/>
  <c r="A518" i="39" s="1"/>
  <c r="O518" i="39"/>
  <c r="P510" i="39"/>
  <c r="A510" i="39" s="1"/>
  <c r="O510" i="39"/>
  <c r="P502" i="39"/>
  <c r="A502" i="39" s="1"/>
  <c r="O502" i="39"/>
  <c r="P494" i="39"/>
  <c r="A494" i="39" s="1"/>
  <c r="O494" i="39"/>
  <c r="P486" i="39"/>
  <c r="A486" i="39" s="1"/>
  <c r="O486" i="39"/>
  <c r="P478" i="39"/>
  <c r="A478" i="39" s="1"/>
  <c r="O478" i="39"/>
  <c r="P470" i="39"/>
  <c r="A470" i="39" s="1"/>
  <c r="O470" i="39"/>
  <c r="P462" i="39"/>
  <c r="A462" i="39" s="1"/>
  <c r="O462" i="39"/>
  <c r="P454" i="39"/>
  <c r="A454" i="39" s="1"/>
  <c r="O454" i="39"/>
  <c r="P446" i="39"/>
  <c r="A446" i="39" s="1"/>
  <c r="O446" i="39"/>
  <c r="P438" i="39"/>
  <c r="A438" i="39" s="1"/>
  <c r="O438" i="39"/>
  <c r="P430" i="39"/>
  <c r="A430" i="39" s="1"/>
  <c r="O430" i="39"/>
  <c r="P422" i="39"/>
  <c r="A422" i="39" s="1"/>
  <c r="O422" i="39"/>
  <c r="P414" i="39"/>
  <c r="A414" i="39" s="1"/>
  <c r="O414" i="39"/>
  <c r="P406" i="39"/>
  <c r="A406" i="39" s="1"/>
  <c r="O406" i="39"/>
  <c r="P398" i="39"/>
  <c r="A398" i="39" s="1"/>
  <c r="O398" i="39"/>
  <c r="P390" i="39"/>
  <c r="A390" i="39" s="1"/>
  <c r="O390" i="39"/>
  <c r="P382" i="39"/>
  <c r="A382" i="39" s="1"/>
  <c r="O382" i="39"/>
  <c r="P374" i="39"/>
  <c r="A374" i="39" s="1"/>
  <c r="O374" i="39"/>
  <c r="P366" i="39"/>
  <c r="A366" i="39" s="1"/>
  <c r="O366" i="39"/>
  <c r="P358" i="39"/>
  <c r="A358" i="39" s="1"/>
  <c r="O358" i="39"/>
  <c r="P350" i="39"/>
  <c r="A350" i="39" s="1"/>
  <c r="O350" i="39"/>
  <c r="P342" i="39"/>
  <c r="A342" i="39" s="1"/>
  <c r="O342" i="39"/>
  <c r="P334" i="39"/>
  <c r="A334" i="39" s="1"/>
  <c r="O334" i="39"/>
  <c r="P326" i="39"/>
  <c r="A326" i="39" s="1"/>
  <c r="O326" i="39"/>
  <c r="P318" i="39"/>
  <c r="A318" i="39" s="1"/>
  <c r="O318" i="39"/>
  <c r="P310" i="39"/>
  <c r="A310" i="39" s="1"/>
  <c r="O310" i="39"/>
  <c r="P302" i="39"/>
  <c r="A302" i="39" s="1"/>
  <c r="O302" i="39"/>
  <c r="P294" i="39"/>
  <c r="A294" i="39" s="1"/>
  <c r="O294" i="39"/>
  <c r="P286" i="39"/>
  <c r="A286" i="39" s="1"/>
  <c r="O286" i="39"/>
  <c r="P278" i="39"/>
  <c r="A278" i="39" s="1"/>
  <c r="O278" i="39"/>
  <c r="P270" i="39"/>
  <c r="A270" i="39" s="1"/>
  <c r="O270" i="39"/>
  <c r="P262" i="39"/>
  <c r="A262" i="39" s="1"/>
  <c r="O262" i="39"/>
  <c r="P254" i="39"/>
  <c r="A254" i="39" s="1"/>
  <c r="O254" i="39"/>
  <c r="P246" i="39"/>
  <c r="A246" i="39" s="1"/>
  <c r="O246" i="39"/>
  <c r="P238" i="39"/>
  <c r="A238" i="39" s="1"/>
  <c r="O238" i="39"/>
  <c r="P230" i="39"/>
  <c r="A230" i="39" s="1"/>
  <c r="O230" i="39"/>
  <c r="P222" i="39"/>
  <c r="A222" i="39" s="1"/>
  <c r="O222" i="39"/>
  <c r="P214" i="39"/>
  <c r="A214" i="39" s="1"/>
  <c r="O214" i="39"/>
  <c r="P206" i="39"/>
  <c r="A206" i="39" s="1"/>
  <c r="O206" i="39"/>
  <c r="P198" i="39"/>
  <c r="A198" i="39" s="1"/>
  <c r="O198" i="39"/>
  <c r="P190" i="39"/>
  <c r="A190" i="39" s="1"/>
  <c r="O190" i="39"/>
  <c r="P182" i="39"/>
  <c r="A182" i="39" s="1"/>
  <c r="O182" i="39"/>
  <c r="P174" i="39"/>
  <c r="A174" i="39" s="1"/>
  <c r="O174" i="39"/>
  <c r="P166" i="39"/>
  <c r="A166" i="39" s="1"/>
  <c r="O166" i="39"/>
  <c r="P158" i="39"/>
  <c r="A158" i="39" s="1"/>
  <c r="O158" i="39"/>
  <c r="P150" i="39"/>
  <c r="A150" i="39" s="1"/>
  <c r="O150" i="39"/>
  <c r="P142" i="39"/>
  <c r="A142" i="39" s="1"/>
  <c r="O142" i="39"/>
  <c r="P134" i="39"/>
  <c r="A134" i="39" s="1"/>
  <c r="O134" i="39"/>
  <c r="P126" i="39"/>
  <c r="A126" i="39" s="1"/>
  <c r="O126" i="39"/>
  <c r="P118" i="39"/>
  <c r="A118" i="39" s="1"/>
  <c r="O118" i="39"/>
  <c r="P110" i="39"/>
  <c r="A110" i="39" s="1"/>
  <c r="O110" i="39"/>
  <c r="P102" i="39"/>
  <c r="A102" i="39" s="1"/>
  <c r="O102" i="39"/>
  <c r="P94" i="39"/>
  <c r="A94" i="39" s="1"/>
  <c r="O94" i="39"/>
  <c r="P86" i="39"/>
  <c r="A86" i="39" s="1"/>
  <c r="O86" i="39"/>
  <c r="P78" i="39"/>
  <c r="A78" i="39" s="1"/>
  <c r="O78" i="39"/>
  <c r="P70" i="39"/>
  <c r="A70" i="39" s="1"/>
  <c r="O70" i="39"/>
  <c r="P62" i="39"/>
  <c r="A62" i="39" s="1"/>
  <c r="O62" i="39"/>
  <c r="P54" i="39"/>
  <c r="A54" i="39" s="1"/>
  <c r="O54" i="39"/>
  <c r="P46" i="39"/>
  <c r="A46" i="39" s="1"/>
  <c r="O46" i="39"/>
  <c r="P38" i="39"/>
  <c r="A38" i="39" s="1"/>
  <c r="O38" i="39"/>
  <c r="P30" i="39"/>
  <c r="A30" i="39" s="1"/>
  <c r="O30" i="39"/>
  <c r="P22" i="39"/>
  <c r="A22" i="39" s="1"/>
  <c r="O22" i="39"/>
  <c r="P14" i="39"/>
  <c r="A14" i="39" s="1"/>
  <c r="O14" i="39"/>
  <c r="P6" i="39"/>
  <c r="A6" i="39" s="1"/>
  <c r="O6" i="39"/>
  <c r="O770" i="39"/>
  <c r="O762" i="39"/>
  <c r="O754" i="39"/>
  <c r="O746" i="39"/>
  <c r="O738" i="39"/>
  <c r="O730" i="39"/>
  <c r="O722" i="39"/>
  <c r="O714" i="39"/>
  <c r="O706" i="39"/>
  <c r="O698" i="39"/>
  <c r="O690" i="39"/>
  <c r="O619" i="39"/>
  <c r="O555" i="39"/>
  <c r="O491" i="39"/>
  <c r="O427" i="39"/>
  <c r="O363" i="39"/>
  <c r="O299" i="39"/>
  <c r="O235" i="39"/>
  <c r="O171" i="39"/>
  <c r="P677" i="39"/>
  <c r="A677" i="39" s="1"/>
  <c r="O677" i="39"/>
  <c r="P669" i="39"/>
  <c r="A669" i="39" s="1"/>
  <c r="O669" i="39"/>
  <c r="P661" i="39"/>
  <c r="A661" i="39" s="1"/>
  <c r="O661" i="39"/>
  <c r="P653" i="39"/>
  <c r="A653" i="39" s="1"/>
  <c r="O653" i="39"/>
  <c r="P645" i="39"/>
  <c r="A645" i="39" s="1"/>
  <c r="O645" i="39"/>
  <c r="P637" i="39"/>
  <c r="O637" i="39"/>
  <c r="P629" i="39"/>
  <c r="A629" i="39" s="1"/>
  <c r="O629" i="39"/>
  <c r="P621" i="39"/>
  <c r="A621" i="39" s="1"/>
  <c r="O621" i="39"/>
  <c r="P613" i="39"/>
  <c r="A613" i="39" s="1"/>
  <c r="O613" i="39"/>
  <c r="P605" i="39"/>
  <c r="A605" i="39" s="1"/>
  <c r="O605" i="39"/>
  <c r="P597" i="39"/>
  <c r="O597" i="39"/>
  <c r="P589" i="39"/>
  <c r="A589" i="39" s="1"/>
  <c r="O589" i="39"/>
  <c r="P581" i="39"/>
  <c r="A581" i="39" s="1"/>
  <c r="O581" i="39"/>
  <c r="P573" i="39"/>
  <c r="A573" i="39" s="1"/>
  <c r="O573" i="39"/>
  <c r="P565" i="39"/>
  <c r="A565" i="39" s="1"/>
  <c r="O565" i="39"/>
  <c r="P557" i="39"/>
  <c r="O557" i="39"/>
  <c r="P549" i="39"/>
  <c r="A549" i="39" s="1"/>
  <c r="O549" i="39"/>
  <c r="P541" i="39"/>
  <c r="A541" i="39" s="1"/>
  <c r="O541" i="39"/>
  <c r="P533" i="39"/>
  <c r="A533" i="39" s="1"/>
  <c r="O533" i="39"/>
  <c r="P525" i="39"/>
  <c r="A525" i="39" s="1"/>
  <c r="O525" i="39"/>
  <c r="P517" i="39"/>
  <c r="A517" i="39" s="1"/>
  <c r="O517" i="39"/>
  <c r="P509" i="39"/>
  <c r="A509" i="39" s="1"/>
  <c r="O509" i="39"/>
  <c r="P501" i="39"/>
  <c r="O501" i="39"/>
  <c r="P493" i="39"/>
  <c r="A493" i="39" s="1"/>
  <c r="O493" i="39"/>
  <c r="P485" i="39"/>
  <c r="A485" i="39" s="1"/>
  <c r="O485" i="39"/>
  <c r="P477" i="39"/>
  <c r="A477" i="39" s="1"/>
  <c r="O477" i="39"/>
  <c r="P469" i="39"/>
  <c r="A469" i="39" s="1"/>
  <c r="O469" i="39"/>
  <c r="P461" i="39"/>
  <c r="O461" i="39"/>
  <c r="P453" i="39"/>
  <c r="A453" i="39" s="1"/>
  <c r="O453" i="39"/>
  <c r="P445" i="39"/>
  <c r="A445" i="39" s="1"/>
  <c r="O445" i="39"/>
  <c r="P437" i="39"/>
  <c r="A437" i="39" s="1"/>
  <c r="O437" i="39"/>
  <c r="P429" i="39"/>
  <c r="A429" i="39" s="1"/>
  <c r="O429" i="39"/>
  <c r="P421" i="39"/>
  <c r="O421" i="39"/>
  <c r="P413" i="39"/>
  <c r="A413" i="39" s="1"/>
  <c r="O413" i="39"/>
  <c r="P405" i="39"/>
  <c r="A405" i="39" s="1"/>
  <c r="O405" i="39"/>
  <c r="P397" i="39"/>
  <c r="A397" i="39" s="1"/>
  <c r="O397" i="39"/>
  <c r="P389" i="39"/>
  <c r="A389" i="39" s="1"/>
  <c r="O389" i="39"/>
  <c r="P381" i="39"/>
  <c r="A381" i="39" s="1"/>
  <c r="O381" i="39"/>
  <c r="P373" i="39"/>
  <c r="A373" i="39" s="1"/>
  <c r="O373" i="39"/>
  <c r="P365" i="39"/>
  <c r="A365" i="39" s="1"/>
  <c r="O365" i="39"/>
  <c r="P357" i="39"/>
  <c r="O357" i="39"/>
  <c r="P349" i="39"/>
  <c r="A349" i="39" s="1"/>
  <c r="O349" i="39"/>
  <c r="P341" i="39"/>
  <c r="A341" i="39" s="1"/>
  <c r="O341" i="39"/>
  <c r="P333" i="39"/>
  <c r="A333" i="39" s="1"/>
  <c r="O333" i="39"/>
  <c r="P325" i="39"/>
  <c r="A325" i="39" s="1"/>
  <c r="O325" i="39"/>
  <c r="P317" i="39"/>
  <c r="O317" i="39"/>
  <c r="P309" i="39"/>
  <c r="A309" i="39" s="1"/>
  <c r="O309" i="39"/>
  <c r="P301" i="39"/>
  <c r="A301" i="39" s="1"/>
  <c r="O301" i="39"/>
  <c r="P293" i="39"/>
  <c r="A293" i="39" s="1"/>
  <c r="O293" i="39"/>
  <c r="P285" i="39"/>
  <c r="A285" i="39" s="1"/>
  <c r="O285" i="39"/>
  <c r="P277" i="39"/>
  <c r="O277" i="39"/>
  <c r="P269" i="39"/>
  <c r="A269" i="39" s="1"/>
  <c r="O269" i="39"/>
  <c r="P261" i="39"/>
  <c r="A261" i="39" s="1"/>
  <c r="O261" i="39"/>
  <c r="P253" i="39"/>
  <c r="A253" i="39" s="1"/>
  <c r="O253" i="39"/>
  <c r="P245" i="39"/>
  <c r="A245" i="39" s="1"/>
  <c r="O245" i="39"/>
  <c r="P237" i="39"/>
  <c r="A237" i="39" s="1"/>
  <c r="O237" i="39"/>
  <c r="P229" i="39"/>
  <c r="A229" i="39" s="1"/>
  <c r="O229" i="39"/>
  <c r="P221" i="39"/>
  <c r="A221" i="39" s="1"/>
  <c r="O221" i="39"/>
  <c r="P213" i="39"/>
  <c r="A213" i="39" s="1"/>
  <c r="O213" i="39"/>
  <c r="P205" i="39"/>
  <c r="A205" i="39" s="1"/>
  <c r="O205" i="39"/>
  <c r="P197" i="39"/>
  <c r="A197" i="39" s="1"/>
  <c r="O197" i="39"/>
  <c r="P189" i="39"/>
  <c r="A189" i="39" s="1"/>
  <c r="O189" i="39"/>
  <c r="P181" i="39"/>
  <c r="A181" i="39" s="1"/>
  <c r="O181" i="39"/>
  <c r="P173" i="39"/>
  <c r="A173" i="39" s="1"/>
  <c r="O173" i="39"/>
  <c r="P165" i="39"/>
  <c r="A165" i="39" s="1"/>
  <c r="O165" i="39"/>
  <c r="P157" i="39"/>
  <c r="A157" i="39" s="1"/>
  <c r="O157" i="39"/>
  <c r="P149" i="39"/>
  <c r="A149" i="39" s="1"/>
  <c r="O149" i="39"/>
  <c r="P141" i="39"/>
  <c r="A141" i="39" s="1"/>
  <c r="O141" i="39"/>
  <c r="P133" i="39"/>
  <c r="A133" i="39" s="1"/>
  <c r="O133" i="39"/>
  <c r="P125" i="39"/>
  <c r="A125" i="39" s="1"/>
  <c r="O125" i="39"/>
  <c r="P117" i="39"/>
  <c r="A117" i="39" s="1"/>
  <c r="O117" i="39"/>
  <c r="P109" i="39"/>
  <c r="A109" i="39" s="1"/>
  <c r="O109" i="39"/>
  <c r="P101" i="39"/>
  <c r="A101" i="39" s="1"/>
  <c r="O101" i="39"/>
  <c r="P93" i="39"/>
  <c r="A93" i="39" s="1"/>
  <c r="O93" i="39"/>
  <c r="P85" i="39"/>
  <c r="A85" i="39" s="1"/>
  <c r="O85" i="39"/>
  <c r="P77" i="39"/>
  <c r="A77" i="39" s="1"/>
  <c r="O77" i="39"/>
  <c r="P69" i="39"/>
  <c r="A69" i="39" s="1"/>
  <c r="O69" i="39"/>
  <c r="P61" i="39"/>
  <c r="A61" i="39" s="1"/>
  <c r="O61" i="39"/>
  <c r="P53" i="39"/>
  <c r="A53" i="39" s="1"/>
  <c r="O53" i="39"/>
  <c r="P45" i="39"/>
  <c r="A45" i="39" s="1"/>
  <c r="O45" i="39"/>
  <c r="P37" i="39"/>
  <c r="A37" i="39" s="1"/>
  <c r="O37" i="39"/>
  <c r="P29" i="39"/>
  <c r="A29" i="39" s="1"/>
  <c r="O29" i="39"/>
  <c r="P21" i="39"/>
  <c r="A21" i="39" s="1"/>
  <c r="O21" i="39"/>
  <c r="P13" i="39"/>
  <c r="A13" i="39" s="1"/>
  <c r="O13" i="39"/>
  <c r="P5" i="39"/>
  <c r="A5" i="39" s="1"/>
  <c r="O5" i="39"/>
  <c r="P258" i="39"/>
  <c r="A258" i="39" s="1"/>
  <c r="O769" i="39"/>
  <c r="O761" i="39"/>
  <c r="O753" i="39"/>
  <c r="O745" i="39"/>
  <c r="O737" i="39"/>
  <c r="O729" i="39"/>
  <c r="O721" i="39"/>
  <c r="O713" i="39"/>
  <c r="O705" i="39"/>
  <c r="O697" i="39"/>
  <c r="O689" i="39"/>
  <c r="O675" i="39"/>
  <c r="O611" i="39"/>
  <c r="O547" i="39"/>
  <c r="O483" i="39"/>
  <c r="O419" i="39"/>
  <c r="O355" i="39"/>
  <c r="O291" i="39"/>
  <c r="O227" i="39"/>
  <c r="O163" i="39"/>
  <c r="O99" i="39"/>
  <c r="O35" i="39"/>
  <c r="P676" i="39"/>
  <c r="A676" i="39" s="1"/>
  <c r="O676" i="39"/>
  <c r="P668" i="39"/>
  <c r="A668" i="39" s="1"/>
  <c r="O668" i="39"/>
  <c r="P660" i="39"/>
  <c r="A660" i="39" s="1"/>
  <c r="O660" i="39"/>
  <c r="P652" i="39"/>
  <c r="A652" i="39" s="1"/>
  <c r="O652" i="39"/>
  <c r="P644" i="39"/>
  <c r="A644" i="39" s="1"/>
  <c r="O644" i="39"/>
  <c r="P636" i="39"/>
  <c r="A636" i="39" s="1"/>
  <c r="O636" i="39"/>
  <c r="P628" i="39"/>
  <c r="A628" i="39" s="1"/>
  <c r="O628" i="39"/>
  <c r="P620" i="39"/>
  <c r="A620" i="39" s="1"/>
  <c r="O620" i="39"/>
  <c r="P612" i="39"/>
  <c r="A612" i="39" s="1"/>
  <c r="O612" i="39"/>
  <c r="P604" i="39"/>
  <c r="A604" i="39" s="1"/>
  <c r="O604" i="39"/>
  <c r="P596" i="39"/>
  <c r="A596" i="39" s="1"/>
  <c r="O596" i="39"/>
  <c r="P588" i="39"/>
  <c r="A588" i="39" s="1"/>
  <c r="O588" i="39"/>
  <c r="P580" i="39"/>
  <c r="A580" i="39" s="1"/>
  <c r="O580" i="39"/>
  <c r="P572" i="39"/>
  <c r="A572" i="39" s="1"/>
  <c r="O572" i="39"/>
  <c r="P564" i="39"/>
  <c r="A564" i="39" s="1"/>
  <c r="O564" i="39"/>
  <c r="P556" i="39"/>
  <c r="A556" i="39" s="1"/>
  <c r="O556" i="39"/>
  <c r="P548" i="39"/>
  <c r="A548" i="39" s="1"/>
  <c r="O548" i="39"/>
  <c r="P540" i="39"/>
  <c r="A540" i="39" s="1"/>
  <c r="O540" i="39"/>
  <c r="P532" i="39"/>
  <c r="A532" i="39" s="1"/>
  <c r="O532" i="39"/>
  <c r="P524" i="39"/>
  <c r="A524" i="39" s="1"/>
  <c r="O524" i="39"/>
  <c r="P516" i="39"/>
  <c r="A516" i="39" s="1"/>
  <c r="O516" i="39"/>
  <c r="P508" i="39"/>
  <c r="A508" i="39" s="1"/>
  <c r="O508" i="39"/>
  <c r="P500" i="39"/>
  <c r="A500" i="39" s="1"/>
  <c r="O500" i="39"/>
  <c r="P492" i="39"/>
  <c r="A492" i="39" s="1"/>
  <c r="O492" i="39"/>
  <c r="P484" i="39"/>
  <c r="A484" i="39" s="1"/>
  <c r="O484" i="39"/>
  <c r="P476" i="39"/>
  <c r="A476" i="39" s="1"/>
  <c r="O476" i="39"/>
  <c r="P468" i="39"/>
  <c r="A468" i="39" s="1"/>
  <c r="O468" i="39"/>
  <c r="P460" i="39"/>
  <c r="A460" i="39" s="1"/>
  <c r="O460" i="39"/>
  <c r="P452" i="39"/>
  <c r="A452" i="39" s="1"/>
  <c r="O452" i="39"/>
  <c r="P444" i="39"/>
  <c r="A444" i="39" s="1"/>
  <c r="O444" i="39"/>
  <c r="P436" i="39"/>
  <c r="A436" i="39" s="1"/>
  <c r="O436" i="39"/>
  <c r="P428" i="39"/>
  <c r="A428" i="39" s="1"/>
  <c r="O428" i="39"/>
  <c r="P420" i="39"/>
  <c r="A420" i="39" s="1"/>
  <c r="O420" i="39"/>
  <c r="P412" i="39"/>
  <c r="A412" i="39" s="1"/>
  <c r="O412" i="39"/>
  <c r="P404" i="39"/>
  <c r="A404" i="39" s="1"/>
  <c r="O404" i="39"/>
  <c r="P396" i="39"/>
  <c r="A396" i="39" s="1"/>
  <c r="O396" i="39"/>
  <c r="P388" i="39"/>
  <c r="A388" i="39" s="1"/>
  <c r="O388" i="39"/>
  <c r="P380" i="39"/>
  <c r="A380" i="39" s="1"/>
  <c r="O380" i="39"/>
  <c r="P372" i="39"/>
  <c r="A372" i="39" s="1"/>
  <c r="O372" i="39"/>
  <c r="P364" i="39"/>
  <c r="A364" i="39" s="1"/>
  <c r="O364" i="39"/>
  <c r="P356" i="39"/>
  <c r="A356" i="39" s="1"/>
  <c r="O356" i="39"/>
  <c r="P348" i="39"/>
  <c r="A348" i="39" s="1"/>
  <c r="O348" i="39"/>
  <c r="P340" i="39"/>
  <c r="A340" i="39" s="1"/>
  <c r="O340" i="39"/>
  <c r="P332" i="39"/>
  <c r="A332" i="39" s="1"/>
  <c r="O332" i="39"/>
  <c r="P324" i="39"/>
  <c r="A324" i="39" s="1"/>
  <c r="O324" i="39"/>
  <c r="P316" i="39"/>
  <c r="A316" i="39" s="1"/>
  <c r="O316" i="39"/>
  <c r="P308" i="39"/>
  <c r="A308" i="39" s="1"/>
  <c r="O308" i="39"/>
  <c r="P300" i="39"/>
  <c r="A300" i="39" s="1"/>
  <c r="O300" i="39"/>
  <c r="P292" i="39"/>
  <c r="A292" i="39" s="1"/>
  <c r="O292" i="39"/>
  <c r="P284" i="39"/>
  <c r="A284" i="39" s="1"/>
  <c r="O284" i="39"/>
  <c r="P276" i="39"/>
  <c r="A276" i="39" s="1"/>
  <c r="O276" i="39"/>
  <c r="P268" i="39"/>
  <c r="A268" i="39" s="1"/>
  <c r="O268" i="39"/>
  <c r="P260" i="39"/>
  <c r="A260" i="39" s="1"/>
  <c r="O260" i="39"/>
  <c r="P252" i="39"/>
  <c r="A252" i="39" s="1"/>
  <c r="O252" i="39"/>
  <c r="P244" i="39"/>
  <c r="A244" i="39" s="1"/>
  <c r="O244" i="39"/>
  <c r="P236" i="39"/>
  <c r="A236" i="39" s="1"/>
  <c r="O236" i="39"/>
  <c r="P228" i="39"/>
  <c r="A228" i="39" s="1"/>
  <c r="O228" i="39"/>
  <c r="P220" i="39"/>
  <c r="A220" i="39" s="1"/>
  <c r="O220" i="39"/>
  <c r="P212" i="39"/>
  <c r="A212" i="39" s="1"/>
  <c r="O212" i="39"/>
  <c r="P204" i="39"/>
  <c r="A204" i="39" s="1"/>
  <c r="O204" i="39"/>
  <c r="P196" i="39"/>
  <c r="A196" i="39" s="1"/>
  <c r="O196" i="39"/>
  <c r="P188" i="39"/>
  <c r="A188" i="39" s="1"/>
  <c r="O188" i="39"/>
  <c r="P180" i="39"/>
  <c r="A180" i="39" s="1"/>
  <c r="O180" i="39"/>
  <c r="P172" i="39"/>
  <c r="A172" i="39" s="1"/>
  <c r="O172" i="39"/>
  <c r="P164" i="39"/>
  <c r="A164" i="39" s="1"/>
  <c r="O164" i="39"/>
  <c r="P156" i="39"/>
  <c r="A156" i="39" s="1"/>
  <c r="O156" i="39"/>
  <c r="P148" i="39"/>
  <c r="A148" i="39" s="1"/>
  <c r="O148" i="39"/>
  <c r="P140" i="39"/>
  <c r="A140" i="39" s="1"/>
  <c r="O140" i="39"/>
  <c r="P132" i="39"/>
  <c r="A132" i="39" s="1"/>
  <c r="O132" i="39"/>
  <c r="P124" i="39"/>
  <c r="A124" i="39" s="1"/>
  <c r="O124" i="39"/>
  <c r="P116" i="39"/>
  <c r="A116" i="39" s="1"/>
  <c r="O116" i="39"/>
  <c r="P108" i="39"/>
  <c r="A108" i="39" s="1"/>
  <c r="O108" i="39"/>
  <c r="P100" i="39"/>
  <c r="A100" i="39" s="1"/>
  <c r="O100" i="39"/>
  <c r="P92" i="39"/>
  <c r="A92" i="39" s="1"/>
  <c r="O92" i="39"/>
  <c r="P84" i="39"/>
  <c r="A84" i="39" s="1"/>
  <c r="O84" i="39"/>
  <c r="P76" i="39"/>
  <c r="A76" i="39" s="1"/>
  <c r="O76" i="39"/>
  <c r="P68" i="39"/>
  <c r="A68" i="39" s="1"/>
  <c r="O68" i="39"/>
  <c r="P60" i="39"/>
  <c r="A60" i="39" s="1"/>
  <c r="O60" i="39"/>
  <c r="P52" i="39"/>
  <c r="A52" i="39" s="1"/>
  <c r="O52" i="39"/>
  <c r="P44" i="39"/>
  <c r="A44" i="39" s="1"/>
  <c r="O44" i="39"/>
  <c r="P36" i="39"/>
  <c r="A36" i="39" s="1"/>
  <c r="O36" i="39"/>
  <c r="P28" i="39"/>
  <c r="A28" i="39" s="1"/>
  <c r="O28" i="39"/>
  <c r="P20" i="39"/>
  <c r="A20" i="39" s="1"/>
  <c r="O20" i="39"/>
  <c r="P12" i="39"/>
  <c r="A12" i="39" s="1"/>
  <c r="O12" i="39"/>
  <c r="P4" i="39"/>
  <c r="A4" i="39" s="1"/>
  <c r="O4" i="39"/>
  <c r="P194" i="39"/>
  <c r="A194" i="39" s="1"/>
  <c r="O768" i="39"/>
  <c r="O760" i="39"/>
  <c r="O752" i="39"/>
  <c r="O744" i="39"/>
  <c r="O736" i="39"/>
  <c r="O728" i="39"/>
  <c r="O720" i="39"/>
  <c r="O712" i="39"/>
  <c r="O704" i="39"/>
  <c r="O696" i="39"/>
  <c r="O688" i="39"/>
  <c r="O667" i="39"/>
  <c r="O603" i="39"/>
  <c r="O539" i="39"/>
  <c r="O475" i="39"/>
  <c r="O411" i="39"/>
  <c r="O347" i="39"/>
  <c r="O283" i="39"/>
  <c r="O219" i="39"/>
  <c r="O155" i="39"/>
  <c r="O91" i="39"/>
  <c r="O27" i="39"/>
  <c r="P642" i="39"/>
  <c r="A642" i="39" s="1"/>
  <c r="P130" i="39"/>
  <c r="A130" i="39" s="1"/>
  <c r="O767" i="39"/>
  <c r="O759" i="39"/>
  <c r="O751" i="39"/>
  <c r="O743" i="39"/>
  <c r="O735" i="39"/>
  <c r="O727" i="39"/>
  <c r="O719" i="39"/>
  <c r="O711" i="39"/>
  <c r="O703" i="39"/>
  <c r="O695" i="39"/>
  <c r="O687" i="39"/>
  <c r="O659" i="39"/>
  <c r="O595" i="39"/>
  <c r="O531" i="39"/>
  <c r="O467" i="39"/>
  <c r="O403" i="39"/>
  <c r="O339" i="39"/>
  <c r="O275" i="39"/>
  <c r="O211" i="39"/>
  <c r="O147" i="39"/>
  <c r="O83" i="39"/>
  <c r="O19" i="39"/>
  <c r="P682" i="39"/>
  <c r="A682" i="39" s="1"/>
  <c r="O682" i="39"/>
  <c r="P674" i="39"/>
  <c r="A674" i="39" s="1"/>
  <c r="O674" i="39"/>
  <c r="P666" i="39"/>
  <c r="A666" i="39" s="1"/>
  <c r="O666" i="39"/>
  <c r="P658" i="39"/>
  <c r="A658" i="39" s="1"/>
  <c r="O658" i="39"/>
  <c r="P650" i="39"/>
  <c r="A650" i="39" s="1"/>
  <c r="O650" i="39"/>
  <c r="P634" i="39"/>
  <c r="A634" i="39" s="1"/>
  <c r="O634" i="39"/>
  <c r="P626" i="39"/>
  <c r="A626" i="39" s="1"/>
  <c r="O626" i="39"/>
  <c r="P618" i="39"/>
  <c r="A618" i="39" s="1"/>
  <c r="O618" i="39"/>
  <c r="P610" i="39"/>
  <c r="A610" i="39" s="1"/>
  <c r="O610" i="39"/>
  <c r="P602" i="39"/>
  <c r="A602" i="39" s="1"/>
  <c r="O602" i="39"/>
  <c r="P594" i="39"/>
  <c r="A594" i="39" s="1"/>
  <c r="O594" i="39"/>
  <c r="P586" i="39"/>
  <c r="A586" i="39" s="1"/>
  <c r="O586" i="39"/>
  <c r="P570" i="39"/>
  <c r="A570" i="39" s="1"/>
  <c r="O570" i="39"/>
  <c r="P562" i="39"/>
  <c r="A562" i="39" s="1"/>
  <c r="O562" i="39"/>
  <c r="P554" i="39"/>
  <c r="A554" i="39" s="1"/>
  <c r="O554" i="39"/>
  <c r="P546" i="39"/>
  <c r="A546" i="39" s="1"/>
  <c r="O546" i="39"/>
  <c r="P538" i="39"/>
  <c r="A538" i="39" s="1"/>
  <c r="O538" i="39"/>
  <c r="P530" i="39"/>
  <c r="A530" i="39" s="1"/>
  <c r="O530" i="39"/>
  <c r="P522" i="39"/>
  <c r="A522" i="39" s="1"/>
  <c r="O522" i="39"/>
  <c r="P506" i="39"/>
  <c r="A506" i="39" s="1"/>
  <c r="O506" i="39"/>
  <c r="P498" i="39"/>
  <c r="A498" i="39" s="1"/>
  <c r="O498" i="39"/>
  <c r="P490" i="39"/>
  <c r="A490" i="39" s="1"/>
  <c r="O490" i="39"/>
  <c r="P482" i="39"/>
  <c r="A482" i="39" s="1"/>
  <c r="O482" i="39"/>
  <c r="P474" i="39"/>
  <c r="A474" i="39" s="1"/>
  <c r="O474" i="39"/>
  <c r="P466" i="39"/>
  <c r="A466" i="39" s="1"/>
  <c r="O466" i="39"/>
  <c r="P458" i="39"/>
  <c r="A458" i="39" s="1"/>
  <c r="O458" i="39"/>
  <c r="P442" i="39"/>
  <c r="A442" i="39" s="1"/>
  <c r="O442" i="39"/>
  <c r="P434" i="39"/>
  <c r="A434" i="39" s="1"/>
  <c r="O434" i="39"/>
  <c r="P426" i="39"/>
  <c r="A426" i="39" s="1"/>
  <c r="O426" i="39"/>
  <c r="P418" i="39"/>
  <c r="A418" i="39" s="1"/>
  <c r="O418" i="39"/>
  <c r="P410" i="39"/>
  <c r="A410" i="39" s="1"/>
  <c r="O410" i="39"/>
  <c r="P402" i="39"/>
  <c r="A402" i="39" s="1"/>
  <c r="O402" i="39"/>
  <c r="P394" i="39"/>
  <c r="A394" i="39" s="1"/>
  <c r="O394" i="39"/>
  <c r="P378" i="39"/>
  <c r="A378" i="39" s="1"/>
  <c r="O378" i="39"/>
  <c r="P370" i="39"/>
  <c r="A370" i="39" s="1"/>
  <c r="O370" i="39"/>
  <c r="P362" i="39"/>
  <c r="A362" i="39" s="1"/>
  <c r="O362" i="39"/>
  <c r="P354" i="39"/>
  <c r="A354" i="39" s="1"/>
  <c r="O354" i="39"/>
  <c r="P346" i="39"/>
  <c r="A346" i="39" s="1"/>
  <c r="O346" i="39"/>
  <c r="P338" i="39"/>
  <c r="A338" i="39" s="1"/>
  <c r="O338" i="39"/>
  <c r="P330" i="39"/>
  <c r="A330" i="39" s="1"/>
  <c r="O330" i="39"/>
  <c r="P314" i="39"/>
  <c r="A314" i="39" s="1"/>
  <c r="O314" i="39"/>
  <c r="P306" i="39"/>
  <c r="A306" i="39" s="1"/>
  <c r="O306" i="39"/>
  <c r="P298" i="39"/>
  <c r="A298" i="39" s="1"/>
  <c r="O298" i="39"/>
  <c r="P290" i="39"/>
  <c r="A290" i="39" s="1"/>
  <c r="O290" i="39"/>
  <c r="P282" i="39"/>
  <c r="A282" i="39" s="1"/>
  <c r="O282" i="39"/>
  <c r="P274" i="39"/>
  <c r="A274" i="39" s="1"/>
  <c r="O274" i="39"/>
  <c r="P266" i="39"/>
  <c r="A266" i="39" s="1"/>
  <c r="O266" i="39"/>
  <c r="P250" i="39"/>
  <c r="A250" i="39" s="1"/>
  <c r="O250" i="39"/>
  <c r="P242" i="39"/>
  <c r="A242" i="39" s="1"/>
  <c r="O242" i="39"/>
  <c r="P234" i="39"/>
  <c r="A234" i="39" s="1"/>
  <c r="O234" i="39"/>
  <c r="P226" i="39"/>
  <c r="A226" i="39" s="1"/>
  <c r="O226" i="39"/>
  <c r="P218" i="39"/>
  <c r="A218" i="39" s="1"/>
  <c r="O218" i="39"/>
  <c r="P210" i="39"/>
  <c r="A210" i="39" s="1"/>
  <c r="O210" i="39"/>
  <c r="P202" i="39"/>
  <c r="A202" i="39" s="1"/>
  <c r="O202" i="39"/>
  <c r="P186" i="39"/>
  <c r="A186" i="39" s="1"/>
  <c r="O186" i="39"/>
  <c r="P178" i="39"/>
  <c r="A178" i="39" s="1"/>
  <c r="O178" i="39"/>
  <c r="P170" i="39"/>
  <c r="A170" i="39" s="1"/>
  <c r="O170" i="39"/>
  <c r="P162" i="39"/>
  <c r="A162" i="39" s="1"/>
  <c r="O162" i="39"/>
  <c r="P154" i="39"/>
  <c r="A154" i="39" s="1"/>
  <c r="O154" i="39"/>
  <c r="P146" i="39"/>
  <c r="A146" i="39" s="1"/>
  <c r="O146" i="39"/>
  <c r="P138" i="39"/>
  <c r="A138" i="39" s="1"/>
  <c r="O138" i="39"/>
  <c r="P122" i="39"/>
  <c r="A122" i="39" s="1"/>
  <c r="O122" i="39"/>
  <c r="P114" i="39"/>
  <c r="A114" i="39" s="1"/>
  <c r="O114" i="39"/>
  <c r="P106" i="39"/>
  <c r="A106" i="39" s="1"/>
  <c r="O106" i="39"/>
  <c r="P98" i="39"/>
  <c r="A98" i="39" s="1"/>
  <c r="O98" i="39"/>
  <c r="P90" i="39"/>
  <c r="A90" i="39" s="1"/>
  <c r="O90" i="39"/>
  <c r="P82" i="39"/>
  <c r="A82" i="39" s="1"/>
  <c r="O82" i="39"/>
  <c r="P74" i="39"/>
  <c r="A74" i="39" s="1"/>
  <c r="O74" i="39"/>
  <c r="P58" i="39"/>
  <c r="A58" i="39" s="1"/>
  <c r="O58" i="39"/>
  <c r="P50" i="39"/>
  <c r="A50" i="39" s="1"/>
  <c r="O50" i="39"/>
  <c r="P42" i="39"/>
  <c r="A42" i="39" s="1"/>
  <c r="O42" i="39"/>
  <c r="P34" i="39"/>
  <c r="A34" i="39" s="1"/>
  <c r="O34" i="39"/>
  <c r="P26" i="39"/>
  <c r="A26" i="39" s="1"/>
  <c r="O26" i="39"/>
  <c r="P18" i="39"/>
  <c r="A18" i="39" s="1"/>
  <c r="O18" i="39"/>
  <c r="P10" i="39"/>
  <c r="A10" i="39" s="1"/>
  <c r="O10" i="39"/>
  <c r="P578" i="39"/>
  <c r="A578" i="39" s="1"/>
  <c r="P66" i="39"/>
  <c r="A66" i="39" s="1"/>
  <c r="O766" i="39"/>
  <c r="O758" i="39"/>
  <c r="O750" i="39"/>
  <c r="O742" i="39"/>
  <c r="O734" i="39"/>
  <c r="O726" i="39"/>
  <c r="O718" i="39"/>
  <c r="O710" i="39"/>
  <c r="O702" i="39"/>
  <c r="O694" i="39"/>
  <c r="O686" i="39"/>
  <c r="O651" i="39"/>
  <c r="O587" i="39"/>
  <c r="O523" i="39"/>
  <c r="O459" i="39"/>
  <c r="O395" i="39"/>
  <c r="O331" i="39"/>
  <c r="O267" i="39"/>
  <c r="O203" i="39"/>
  <c r="O139" i="39"/>
  <c r="O75" i="39"/>
  <c r="O11" i="39"/>
  <c r="K771" i="45"/>
  <c r="J771" i="45"/>
  <c r="L771" i="45" s="1"/>
  <c r="K770" i="45"/>
  <c r="J770" i="45"/>
  <c r="L770" i="45" s="1"/>
  <c r="L769" i="45"/>
  <c r="K769" i="45"/>
  <c r="J769" i="45"/>
  <c r="K768" i="45"/>
  <c r="J768" i="45"/>
  <c r="L768" i="45" s="1"/>
  <c r="K767" i="45"/>
  <c r="J767" i="45"/>
  <c r="L767" i="45" s="1"/>
  <c r="K766" i="45"/>
  <c r="J766" i="45"/>
  <c r="L766" i="45" s="1"/>
  <c r="K765" i="45"/>
  <c r="L765" i="45" s="1"/>
  <c r="J765" i="45"/>
  <c r="K764" i="45"/>
  <c r="J764" i="45"/>
  <c r="L764" i="45" s="1"/>
  <c r="K763" i="45"/>
  <c r="J763" i="45"/>
  <c r="L763" i="45" s="1"/>
  <c r="K762" i="45"/>
  <c r="J762" i="45"/>
  <c r="L762" i="45" s="1"/>
  <c r="L761" i="45"/>
  <c r="K761" i="45"/>
  <c r="J761" i="45"/>
  <c r="K760" i="45"/>
  <c r="J760" i="45"/>
  <c r="L760" i="45" s="1"/>
  <c r="K759" i="45"/>
  <c r="J759" i="45"/>
  <c r="L759" i="45" s="1"/>
  <c r="K758" i="45"/>
  <c r="J758" i="45"/>
  <c r="L758" i="45" s="1"/>
  <c r="K757" i="45"/>
  <c r="L757" i="45" s="1"/>
  <c r="J757" i="45"/>
  <c r="K756" i="45"/>
  <c r="J756" i="45"/>
  <c r="L756" i="45" s="1"/>
  <c r="K755" i="45"/>
  <c r="J755" i="45"/>
  <c r="L755" i="45" s="1"/>
  <c r="K754" i="45"/>
  <c r="J754" i="45"/>
  <c r="L754" i="45" s="1"/>
  <c r="L753" i="45"/>
  <c r="K753" i="45"/>
  <c r="J753" i="45"/>
  <c r="K752" i="45"/>
  <c r="J752" i="45"/>
  <c r="L752" i="45" s="1"/>
  <c r="K751" i="45"/>
  <c r="J751" i="45"/>
  <c r="L751" i="45" s="1"/>
  <c r="K750" i="45"/>
  <c r="J750" i="45"/>
  <c r="L750" i="45" s="1"/>
  <c r="K749" i="45"/>
  <c r="L749" i="45" s="1"/>
  <c r="J749" i="45"/>
  <c r="K748" i="45"/>
  <c r="J748" i="45"/>
  <c r="L748" i="45" s="1"/>
  <c r="K747" i="45"/>
  <c r="J747" i="45"/>
  <c r="L747" i="45" s="1"/>
  <c r="K746" i="45"/>
  <c r="L746" i="45" s="1"/>
  <c r="J746" i="45"/>
  <c r="L745" i="45"/>
  <c r="K745" i="45"/>
  <c r="J745" i="45"/>
  <c r="K744" i="45"/>
  <c r="J744" i="45"/>
  <c r="L744" i="45" s="1"/>
  <c r="K743" i="45"/>
  <c r="J743" i="45"/>
  <c r="L743" i="45" s="1"/>
  <c r="K742" i="45"/>
  <c r="J742" i="45"/>
  <c r="L742" i="45" s="1"/>
  <c r="K741" i="45"/>
  <c r="L741" i="45" s="1"/>
  <c r="J741" i="45"/>
  <c r="K740" i="45"/>
  <c r="J740" i="45"/>
  <c r="L740" i="45" s="1"/>
  <c r="K739" i="45"/>
  <c r="J739" i="45"/>
  <c r="L739" i="45" s="1"/>
  <c r="K738" i="45"/>
  <c r="L738" i="45" s="1"/>
  <c r="J738" i="45"/>
  <c r="L737" i="45"/>
  <c r="K737" i="45"/>
  <c r="J737" i="45"/>
  <c r="K736" i="45"/>
  <c r="J736" i="45"/>
  <c r="L736" i="45" s="1"/>
  <c r="K735" i="45"/>
  <c r="J735" i="45"/>
  <c r="L735" i="45" s="1"/>
  <c r="K734" i="45"/>
  <c r="J734" i="45"/>
  <c r="L734" i="45" s="1"/>
  <c r="K733" i="45"/>
  <c r="L733" i="45" s="1"/>
  <c r="J733" i="45"/>
  <c r="K732" i="45"/>
  <c r="J732" i="45"/>
  <c r="L732" i="45" s="1"/>
  <c r="K731" i="45"/>
  <c r="J731" i="45"/>
  <c r="L731" i="45" s="1"/>
  <c r="L730" i="45"/>
  <c r="K730" i="45"/>
  <c r="J730" i="45"/>
  <c r="L729" i="45"/>
  <c r="K729" i="45"/>
  <c r="J729" i="45"/>
  <c r="K728" i="45"/>
  <c r="J728" i="45"/>
  <c r="L728" i="45" s="1"/>
  <c r="K727" i="45"/>
  <c r="J727" i="45"/>
  <c r="L727" i="45" s="1"/>
  <c r="K726" i="45"/>
  <c r="L726" i="45" s="1"/>
  <c r="J726" i="45"/>
  <c r="K725" i="45"/>
  <c r="L725" i="45" s="1"/>
  <c r="J725" i="45"/>
  <c r="K724" i="45"/>
  <c r="J724" i="45"/>
  <c r="L724" i="45" s="1"/>
  <c r="K723" i="45"/>
  <c r="J723" i="45"/>
  <c r="L723" i="45" s="1"/>
  <c r="L722" i="45"/>
  <c r="K722" i="45"/>
  <c r="J722" i="45"/>
  <c r="L721" i="45"/>
  <c r="K721" i="45"/>
  <c r="J721" i="45"/>
  <c r="K720" i="45"/>
  <c r="J720" i="45"/>
  <c r="L720" i="45" s="1"/>
  <c r="K719" i="45"/>
  <c r="J719" i="45"/>
  <c r="L719" i="45" s="1"/>
  <c r="K718" i="45"/>
  <c r="L718" i="45" s="1"/>
  <c r="J718" i="45"/>
  <c r="K717" i="45"/>
  <c r="L717" i="45" s="1"/>
  <c r="J717" i="45"/>
  <c r="K716" i="45"/>
  <c r="J716" i="45"/>
  <c r="L716" i="45" s="1"/>
  <c r="L715" i="45"/>
  <c r="K715" i="45"/>
  <c r="J715" i="45"/>
  <c r="L714" i="45"/>
  <c r="K714" i="45"/>
  <c r="J714" i="45"/>
  <c r="L713" i="45"/>
  <c r="K713" i="45"/>
  <c r="J713" i="45"/>
  <c r="K712" i="45"/>
  <c r="J712" i="45"/>
  <c r="L712" i="45" s="1"/>
  <c r="K711" i="45"/>
  <c r="J711" i="45"/>
  <c r="L711" i="45" s="1"/>
  <c r="K710" i="45"/>
  <c r="J710" i="45"/>
  <c r="L710" i="45" s="1"/>
  <c r="K709" i="45"/>
  <c r="J709" i="45"/>
  <c r="L709" i="45" s="1"/>
  <c r="K708" i="45"/>
  <c r="J708" i="45"/>
  <c r="L708" i="45" s="1"/>
  <c r="L707" i="45"/>
  <c r="K707" i="45"/>
  <c r="J707" i="45"/>
  <c r="L706" i="45"/>
  <c r="K706" i="45"/>
  <c r="J706" i="45"/>
  <c r="K705" i="45"/>
  <c r="J705" i="45"/>
  <c r="L705" i="45" s="1"/>
  <c r="K704" i="45"/>
  <c r="J704" i="45"/>
  <c r="L704" i="45" s="1"/>
  <c r="K703" i="45"/>
  <c r="J703" i="45"/>
  <c r="L703" i="45" s="1"/>
  <c r="K702" i="45"/>
  <c r="L702" i="45" s="1"/>
  <c r="J702" i="45"/>
  <c r="K701" i="45"/>
  <c r="J701" i="45"/>
  <c r="L701" i="45" s="1"/>
  <c r="K700" i="45"/>
  <c r="J700" i="45"/>
  <c r="L700" i="45" s="1"/>
  <c r="L699" i="45"/>
  <c r="K699" i="45"/>
  <c r="J699" i="45"/>
  <c r="L698" i="45"/>
  <c r="K698" i="45"/>
  <c r="J698" i="45"/>
  <c r="K697" i="45"/>
  <c r="J697" i="45"/>
  <c r="L697" i="45" s="1"/>
  <c r="K696" i="45"/>
  <c r="J696" i="45"/>
  <c r="L696" i="45" s="1"/>
  <c r="K695" i="45"/>
  <c r="J695" i="45"/>
  <c r="L695" i="45" s="1"/>
  <c r="K694" i="45"/>
  <c r="L694" i="45" s="1"/>
  <c r="J694" i="45"/>
  <c r="K693" i="45"/>
  <c r="J693" i="45"/>
  <c r="L693" i="45" s="1"/>
  <c r="K692" i="45"/>
  <c r="J692" i="45"/>
  <c r="L692" i="45" s="1"/>
  <c r="L691" i="45"/>
  <c r="K691" i="45"/>
  <c r="J691" i="45"/>
  <c r="L690" i="45"/>
  <c r="K690" i="45"/>
  <c r="J690" i="45"/>
  <c r="K689" i="45"/>
  <c r="J689" i="45"/>
  <c r="L689" i="45" s="1"/>
  <c r="K688" i="45"/>
  <c r="J688" i="45"/>
  <c r="L688" i="45" s="1"/>
  <c r="K687" i="45"/>
  <c r="J687" i="45"/>
  <c r="L687" i="45" s="1"/>
  <c r="K686" i="45"/>
  <c r="L686" i="45" s="1"/>
  <c r="J686" i="45"/>
  <c r="K685" i="45"/>
  <c r="J685" i="45"/>
  <c r="K684" i="45"/>
  <c r="J684" i="45"/>
  <c r="L684" i="45" s="1"/>
  <c r="L683" i="45"/>
  <c r="K683" i="45"/>
  <c r="J683" i="45"/>
  <c r="L682" i="45"/>
  <c r="K682" i="45"/>
  <c r="J682" i="45"/>
  <c r="K681" i="45"/>
  <c r="J681" i="45"/>
  <c r="L681" i="45" s="1"/>
  <c r="K680" i="45"/>
  <c r="J680" i="45"/>
  <c r="L680" i="45" s="1"/>
  <c r="K679" i="45"/>
  <c r="J679" i="45"/>
  <c r="L679" i="45" s="1"/>
  <c r="K678" i="45"/>
  <c r="L678" i="45" s="1"/>
  <c r="J678" i="45"/>
  <c r="K677" i="45"/>
  <c r="J677" i="45"/>
  <c r="K676" i="45"/>
  <c r="J676" i="45"/>
  <c r="L676" i="45" s="1"/>
  <c r="L675" i="45"/>
  <c r="K675" i="45"/>
  <c r="J675" i="45"/>
  <c r="L674" i="45"/>
  <c r="K674" i="45"/>
  <c r="J674" i="45"/>
  <c r="K673" i="45"/>
  <c r="J673" i="45"/>
  <c r="L673" i="45" s="1"/>
  <c r="K672" i="45"/>
  <c r="J672" i="45"/>
  <c r="L672" i="45" s="1"/>
  <c r="K671" i="45"/>
  <c r="J671" i="45"/>
  <c r="L671" i="45" s="1"/>
  <c r="K670" i="45"/>
  <c r="L670" i="45" s="1"/>
  <c r="J670" i="45"/>
  <c r="K669" i="45"/>
  <c r="J669" i="45"/>
  <c r="L669" i="45" s="1"/>
  <c r="K668" i="45"/>
  <c r="J668" i="45"/>
  <c r="L668" i="45" s="1"/>
  <c r="L667" i="45"/>
  <c r="K667" i="45"/>
  <c r="J667" i="45"/>
  <c r="L666" i="45"/>
  <c r="K666" i="45"/>
  <c r="J666" i="45"/>
  <c r="K665" i="45"/>
  <c r="J665" i="45"/>
  <c r="L665" i="45" s="1"/>
  <c r="K664" i="45"/>
  <c r="J664" i="45"/>
  <c r="L664" i="45" s="1"/>
  <c r="K663" i="45"/>
  <c r="J663" i="45"/>
  <c r="L663" i="45" s="1"/>
  <c r="K662" i="45"/>
  <c r="L662" i="45" s="1"/>
  <c r="J662" i="45"/>
  <c r="K661" i="45"/>
  <c r="J661" i="45"/>
  <c r="L661" i="45" s="1"/>
  <c r="K660" i="45"/>
  <c r="J660" i="45"/>
  <c r="L660" i="45" s="1"/>
  <c r="L659" i="45"/>
  <c r="K659" i="45"/>
  <c r="J659" i="45"/>
  <c r="L658" i="45"/>
  <c r="K658" i="45"/>
  <c r="J658" i="45"/>
  <c r="K657" i="45"/>
  <c r="J657" i="45"/>
  <c r="L657" i="45" s="1"/>
  <c r="K656" i="45"/>
  <c r="J656" i="45"/>
  <c r="L656" i="45" s="1"/>
  <c r="K655" i="45"/>
  <c r="J655" i="45"/>
  <c r="L655" i="45" s="1"/>
  <c r="K654" i="45"/>
  <c r="L654" i="45" s="1"/>
  <c r="J654" i="45"/>
  <c r="K653" i="45"/>
  <c r="J653" i="45"/>
  <c r="K652" i="45"/>
  <c r="J652" i="45"/>
  <c r="L652" i="45" s="1"/>
  <c r="L651" i="45"/>
  <c r="K651" i="45"/>
  <c r="J651" i="45"/>
  <c r="L650" i="45"/>
  <c r="K650" i="45"/>
  <c r="J650" i="45"/>
  <c r="K649" i="45"/>
  <c r="J649" i="45"/>
  <c r="L649" i="45" s="1"/>
  <c r="K648" i="45"/>
  <c r="J648" i="45"/>
  <c r="L648" i="45" s="1"/>
  <c r="K647" i="45"/>
  <c r="J647" i="45"/>
  <c r="L647" i="45" s="1"/>
  <c r="K646" i="45"/>
  <c r="L646" i="45" s="1"/>
  <c r="J646" i="45"/>
  <c r="K645" i="45"/>
  <c r="J645" i="45"/>
  <c r="L645" i="45" s="1"/>
  <c r="K644" i="45"/>
  <c r="J644" i="45"/>
  <c r="L644" i="45" s="1"/>
  <c r="L643" i="45"/>
  <c r="K643" i="45"/>
  <c r="J643" i="45"/>
  <c r="L642" i="45"/>
  <c r="K642" i="45"/>
  <c r="J642" i="45"/>
  <c r="K641" i="45"/>
  <c r="J641" i="45"/>
  <c r="L641" i="45" s="1"/>
  <c r="K640" i="45"/>
  <c r="J640" i="45"/>
  <c r="L640" i="45" s="1"/>
  <c r="K639" i="45"/>
  <c r="J639" i="45"/>
  <c r="L639" i="45" s="1"/>
  <c r="K638" i="45"/>
  <c r="L638" i="45" s="1"/>
  <c r="J638" i="45"/>
  <c r="K637" i="45"/>
  <c r="J637" i="45"/>
  <c r="L637" i="45" s="1"/>
  <c r="K636" i="45"/>
  <c r="J636" i="45"/>
  <c r="L636" i="45" s="1"/>
  <c r="L635" i="45"/>
  <c r="K635" i="45"/>
  <c r="J635" i="45"/>
  <c r="L634" i="45"/>
  <c r="K634" i="45"/>
  <c r="J634" i="45"/>
  <c r="K633" i="45"/>
  <c r="J633" i="45"/>
  <c r="L633" i="45" s="1"/>
  <c r="K632" i="45"/>
  <c r="J632" i="45"/>
  <c r="L632" i="45" s="1"/>
  <c r="K631" i="45"/>
  <c r="J631" i="45"/>
  <c r="L631" i="45" s="1"/>
  <c r="K630" i="45"/>
  <c r="L630" i="45" s="1"/>
  <c r="J630" i="45"/>
  <c r="K629" i="45"/>
  <c r="J629" i="45"/>
  <c r="L629" i="45" s="1"/>
  <c r="K628" i="45"/>
  <c r="J628" i="45"/>
  <c r="L628" i="45" s="1"/>
  <c r="L627" i="45"/>
  <c r="K627" i="45"/>
  <c r="J627" i="45"/>
  <c r="L626" i="45"/>
  <c r="K626" i="45"/>
  <c r="J626" i="45"/>
  <c r="K625" i="45"/>
  <c r="J625" i="45"/>
  <c r="L625" i="45" s="1"/>
  <c r="K624" i="45"/>
  <c r="J624" i="45"/>
  <c r="L624" i="45" s="1"/>
  <c r="K623" i="45"/>
  <c r="J623" i="45"/>
  <c r="L623" i="45" s="1"/>
  <c r="K622" i="45"/>
  <c r="L622" i="45" s="1"/>
  <c r="J622" i="45"/>
  <c r="K621" i="45"/>
  <c r="J621" i="45"/>
  <c r="L621" i="45" s="1"/>
  <c r="K620" i="45"/>
  <c r="J620" i="45"/>
  <c r="L620" i="45" s="1"/>
  <c r="L619" i="45"/>
  <c r="K619" i="45"/>
  <c r="J619" i="45"/>
  <c r="L618" i="45"/>
  <c r="K618" i="45"/>
  <c r="J618" i="45"/>
  <c r="K617" i="45"/>
  <c r="J617" i="45"/>
  <c r="L617" i="45" s="1"/>
  <c r="K616" i="45"/>
  <c r="J616" i="45"/>
  <c r="L616" i="45" s="1"/>
  <c r="K615" i="45"/>
  <c r="J615" i="45"/>
  <c r="L615" i="45" s="1"/>
  <c r="K614" i="45"/>
  <c r="L614" i="45" s="1"/>
  <c r="J614" i="45"/>
  <c r="K613" i="45"/>
  <c r="J613" i="45"/>
  <c r="L613" i="45" s="1"/>
  <c r="K612" i="45"/>
  <c r="J612" i="45"/>
  <c r="L612" i="45" s="1"/>
  <c r="L611" i="45"/>
  <c r="K611" i="45"/>
  <c r="J611" i="45"/>
  <c r="L610" i="45"/>
  <c r="K610" i="45"/>
  <c r="J610" i="45"/>
  <c r="K609" i="45"/>
  <c r="J609" i="45"/>
  <c r="L609" i="45" s="1"/>
  <c r="K608" i="45"/>
  <c r="J608" i="45"/>
  <c r="L608" i="45" s="1"/>
  <c r="K607" i="45"/>
  <c r="J607" i="45"/>
  <c r="L607" i="45" s="1"/>
  <c r="K606" i="45"/>
  <c r="L606" i="45" s="1"/>
  <c r="J606" i="45"/>
  <c r="K605" i="45"/>
  <c r="J605" i="45"/>
  <c r="L605" i="45" s="1"/>
  <c r="K604" i="45"/>
  <c r="J604" i="45"/>
  <c r="L604" i="45" s="1"/>
  <c r="L603" i="45"/>
  <c r="K603" i="45"/>
  <c r="J603" i="45"/>
  <c r="L602" i="45"/>
  <c r="K602" i="45"/>
  <c r="J602" i="45"/>
  <c r="K601" i="45"/>
  <c r="J601" i="45"/>
  <c r="L601" i="45" s="1"/>
  <c r="K600" i="45"/>
  <c r="J600" i="45"/>
  <c r="L600" i="45" s="1"/>
  <c r="K599" i="45"/>
  <c r="J599" i="45"/>
  <c r="L599" i="45" s="1"/>
  <c r="K598" i="45"/>
  <c r="L598" i="45" s="1"/>
  <c r="J598" i="45"/>
  <c r="K597" i="45"/>
  <c r="J597" i="45"/>
  <c r="L597" i="45" s="1"/>
  <c r="K596" i="45"/>
  <c r="J596" i="45"/>
  <c r="L596" i="45" s="1"/>
  <c r="L595" i="45"/>
  <c r="K595" i="45"/>
  <c r="J595" i="45"/>
  <c r="L594" i="45"/>
  <c r="K594" i="45"/>
  <c r="J594" i="45"/>
  <c r="K593" i="45"/>
  <c r="J593" i="45"/>
  <c r="L593" i="45" s="1"/>
  <c r="K592" i="45"/>
  <c r="J592" i="45"/>
  <c r="L592" i="45" s="1"/>
  <c r="K591" i="45"/>
  <c r="J591" i="45"/>
  <c r="L591" i="45" s="1"/>
  <c r="K590" i="45"/>
  <c r="L590" i="45" s="1"/>
  <c r="J590" i="45"/>
  <c r="K589" i="45"/>
  <c r="J589" i="45"/>
  <c r="L589" i="45" s="1"/>
  <c r="K588" i="45"/>
  <c r="J588" i="45"/>
  <c r="L588" i="45" s="1"/>
  <c r="L587" i="45"/>
  <c r="K587" i="45"/>
  <c r="J587" i="45"/>
  <c r="L586" i="45"/>
  <c r="K586" i="45"/>
  <c r="J586" i="45"/>
  <c r="K585" i="45"/>
  <c r="J585" i="45"/>
  <c r="L585" i="45" s="1"/>
  <c r="K584" i="45"/>
  <c r="J584" i="45"/>
  <c r="L584" i="45" s="1"/>
  <c r="K583" i="45"/>
  <c r="J583" i="45"/>
  <c r="L583" i="45" s="1"/>
  <c r="K582" i="45"/>
  <c r="L582" i="45" s="1"/>
  <c r="J582" i="45"/>
  <c r="K581" i="45"/>
  <c r="J581" i="45"/>
  <c r="L581" i="45" s="1"/>
  <c r="K580" i="45"/>
  <c r="J580" i="45"/>
  <c r="L580" i="45" s="1"/>
  <c r="L579" i="45"/>
  <c r="K579" i="45"/>
  <c r="J579" i="45"/>
  <c r="L578" i="45"/>
  <c r="K578" i="45"/>
  <c r="J578" i="45"/>
  <c r="K577" i="45"/>
  <c r="J577" i="45"/>
  <c r="L577" i="45" s="1"/>
  <c r="K576" i="45"/>
  <c r="J576" i="45"/>
  <c r="L576" i="45" s="1"/>
  <c r="K575" i="45"/>
  <c r="J575" i="45"/>
  <c r="L575" i="45" s="1"/>
  <c r="K574" i="45"/>
  <c r="L574" i="45" s="1"/>
  <c r="J574" i="45"/>
  <c r="K573" i="45"/>
  <c r="J573" i="45"/>
  <c r="L573" i="45" s="1"/>
  <c r="K572" i="45"/>
  <c r="J572" i="45"/>
  <c r="L572" i="45" s="1"/>
  <c r="L571" i="45"/>
  <c r="K571" i="45"/>
  <c r="J571" i="45"/>
  <c r="L570" i="45"/>
  <c r="K570" i="45"/>
  <c r="J570" i="45"/>
  <c r="K569" i="45"/>
  <c r="J569" i="45"/>
  <c r="L569" i="45" s="1"/>
  <c r="K568" i="45"/>
  <c r="J568" i="45"/>
  <c r="L568" i="45" s="1"/>
  <c r="K567" i="45"/>
  <c r="J567" i="45"/>
  <c r="L567" i="45" s="1"/>
  <c r="K566" i="45"/>
  <c r="L566" i="45" s="1"/>
  <c r="J566" i="45"/>
  <c r="K565" i="45"/>
  <c r="J565" i="45"/>
  <c r="L565" i="45" s="1"/>
  <c r="K564" i="45"/>
  <c r="J564" i="45"/>
  <c r="L564" i="45" s="1"/>
  <c r="L563" i="45"/>
  <c r="K563" i="45"/>
  <c r="J563" i="45"/>
  <c r="L562" i="45"/>
  <c r="K562" i="45"/>
  <c r="J562" i="45"/>
  <c r="K561" i="45"/>
  <c r="J561" i="45"/>
  <c r="L561" i="45" s="1"/>
  <c r="K560" i="45"/>
  <c r="J560" i="45"/>
  <c r="L560" i="45" s="1"/>
  <c r="K559" i="45"/>
  <c r="J559" i="45"/>
  <c r="L559" i="45" s="1"/>
  <c r="K558" i="45"/>
  <c r="L558" i="45" s="1"/>
  <c r="J558" i="45"/>
  <c r="K557" i="45"/>
  <c r="J557" i="45"/>
  <c r="L557" i="45" s="1"/>
  <c r="K556" i="45"/>
  <c r="J556" i="45"/>
  <c r="L556" i="45" s="1"/>
  <c r="L555" i="45"/>
  <c r="K555" i="45"/>
  <c r="J555" i="45"/>
  <c r="L554" i="45"/>
  <c r="K554" i="45"/>
  <c r="J554" i="45"/>
  <c r="K553" i="45"/>
  <c r="J553" i="45"/>
  <c r="L553" i="45" s="1"/>
  <c r="K552" i="45"/>
  <c r="J552" i="45"/>
  <c r="L552" i="45" s="1"/>
  <c r="K551" i="45"/>
  <c r="J551" i="45"/>
  <c r="L551" i="45" s="1"/>
  <c r="K550" i="45"/>
  <c r="L550" i="45" s="1"/>
  <c r="J550" i="45"/>
  <c r="K549" i="45"/>
  <c r="J549" i="45"/>
  <c r="L549" i="45" s="1"/>
  <c r="K548" i="45"/>
  <c r="J548" i="45"/>
  <c r="L548" i="45" s="1"/>
  <c r="L547" i="45"/>
  <c r="K547" i="45"/>
  <c r="J547" i="45"/>
  <c r="L546" i="45"/>
  <c r="K546" i="45"/>
  <c r="J546" i="45"/>
  <c r="K545" i="45"/>
  <c r="J545" i="45"/>
  <c r="L545" i="45" s="1"/>
  <c r="K544" i="45"/>
  <c r="J544" i="45"/>
  <c r="L544" i="45" s="1"/>
  <c r="K543" i="45"/>
  <c r="J543" i="45"/>
  <c r="L543" i="45" s="1"/>
  <c r="K542" i="45"/>
  <c r="L542" i="45" s="1"/>
  <c r="J542" i="45"/>
  <c r="K541" i="45"/>
  <c r="J541" i="45"/>
  <c r="L541" i="45" s="1"/>
  <c r="K540" i="45"/>
  <c r="J540" i="45"/>
  <c r="L540" i="45" s="1"/>
  <c r="L539" i="45"/>
  <c r="K539" i="45"/>
  <c r="J539" i="45"/>
  <c r="L538" i="45"/>
  <c r="K538" i="45"/>
  <c r="J538" i="45"/>
  <c r="K537" i="45"/>
  <c r="J537" i="45"/>
  <c r="L537" i="45" s="1"/>
  <c r="K536" i="45"/>
  <c r="J536" i="45"/>
  <c r="L536" i="45" s="1"/>
  <c r="K535" i="45"/>
  <c r="J535" i="45"/>
  <c r="L535" i="45" s="1"/>
  <c r="K534" i="45"/>
  <c r="L534" i="45" s="1"/>
  <c r="J534" i="45"/>
  <c r="K533" i="45"/>
  <c r="J533" i="45"/>
  <c r="L533" i="45" s="1"/>
  <c r="K532" i="45"/>
  <c r="J532" i="45"/>
  <c r="L532" i="45" s="1"/>
  <c r="L531" i="45"/>
  <c r="K531" i="45"/>
  <c r="J531" i="45"/>
  <c r="L530" i="45"/>
  <c r="K530" i="45"/>
  <c r="J530" i="45"/>
  <c r="K529" i="45"/>
  <c r="J529" i="45"/>
  <c r="L529" i="45" s="1"/>
  <c r="K528" i="45"/>
  <c r="J528" i="45"/>
  <c r="L528" i="45" s="1"/>
  <c r="K527" i="45"/>
  <c r="J527" i="45"/>
  <c r="L527" i="45" s="1"/>
  <c r="K526" i="45"/>
  <c r="L526" i="45" s="1"/>
  <c r="J526" i="45"/>
  <c r="K525" i="45"/>
  <c r="J525" i="45"/>
  <c r="L525" i="45" s="1"/>
  <c r="K524" i="45"/>
  <c r="J524" i="45"/>
  <c r="L524" i="45" s="1"/>
  <c r="L523" i="45"/>
  <c r="K523" i="45"/>
  <c r="J523" i="45"/>
  <c r="L522" i="45"/>
  <c r="K522" i="45"/>
  <c r="J522" i="45"/>
  <c r="K521" i="45"/>
  <c r="J521" i="45"/>
  <c r="L521" i="45" s="1"/>
  <c r="K520" i="45"/>
  <c r="J520" i="45"/>
  <c r="L520" i="45" s="1"/>
  <c r="K519" i="45"/>
  <c r="J519" i="45"/>
  <c r="L519" i="45" s="1"/>
  <c r="K518" i="45"/>
  <c r="L518" i="45" s="1"/>
  <c r="J518" i="45"/>
  <c r="K517" i="45"/>
  <c r="J517" i="45"/>
  <c r="L517" i="45" s="1"/>
  <c r="K516" i="45"/>
  <c r="J516" i="45"/>
  <c r="L516" i="45" s="1"/>
  <c r="L515" i="45"/>
  <c r="K515" i="45"/>
  <c r="J515" i="45"/>
  <c r="L514" i="45"/>
  <c r="K514" i="45"/>
  <c r="J514" i="45"/>
  <c r="K513" i="45"/>
  <c r="J513" i="45"/>
  <c r="L513" i="45" s="1"/>
  <c r="K512" i="45"/>
  <c r="J512" i="45"/>
  <c r="L512" i="45" s="1"/>
  <c r="K511" i="45"/>
  <c r="J511" i="45"/>
  <c r="L511" i="45" s="1"/>
  <c r="K510" i="45"/>
  <c r="L510" i="45" s="1"/>
  <c r="J510" i="45"/>
  <c r="K509" i="45"/>
  <c r="J509" i="45"/>
  <c r="L509" i="45" s="1"/>
  <c r="K508" i="45"/>
  <c r="J508" i="45"/>
  <c r="L508" i="45" s="1"/>
  <c r="L507" i="45"/>
  <c r="K507" i="45"/>
  <c r="J507" i="45"/>
  <c r="L506" i="45"/>
  <c r="K506" i="45"/>
  <c r="J506" i="45"/>
  <c r="K505" i="45"/>
  <c r="J505" i="45"/>
  <c r="L505" i="45" s="1"/>
  <c r="K504" i="45"/>
  <c r="J504" i="45"/>
  <c r="L504" i="45" s="1"/>
  <c r="K503" i="45"/>
  <c r="J503" i="45"/>
  <c r="L503" i="45" s="1"/>
  <c r="K502" i="45"/>
  <c r="L502" i="45" s="1"/>
  <c r="J502" i="45"/>
  <c r="K501" i="45"/>
  <c r="J501" i="45"/>
  <c r="L501" i="45" s="1"/>
  <c r="K500" i="45"/>
  <c r="J500" i="45"/>
  <c r="L500" i="45" s="1"/>
  <c r="L499" i="45"/>
  <c r="K499" i="45"/>
  <c r="J499" i="45"/>
  <c r="L498" i="45"/>
  <c r="K498" i="45"/>
  <c r="J498" i="45"/>
  <c r="K497" i="45"/>
  <c r="J497" i="45"/>
  <c r="L497" i="45" s="1"/>
  <c r="K496" i="45"/>
  <c r="J496" i="45"/>
  <c r="L496" i="45" s="1"/>
  <c r="K495" i="45"/>
  <c r="J495" i="45"/>
  <c r="L495" i="45" s="1"/>
  <c r="K494" i="45"/>
  <c r="L494" i="45" s="1"/>
  <c r="J494" i="45"/>
  <c r="K493" i="45"/>
  <c r="J493" i="45"/>
  <c r="L493" i="45" s="1"/>
  <c r="K492" i="45"/>
  <c r="J492" i="45"/>
  <c r="L492" i="45" s="1"/>
  <c r="L491" i="45"/>
  <c r="K491" i="45"/>
  <c r="J491" i="45"/>
  <c r="L490" i="45"/>
  <c r="K490" i="45"/>
  <c r="J490" i="45"/>
  <c r="K489" i="45"/>
  <c r="J489" i="45"/>
  <c r="L489" i="45" s="1"/>
  <c r="K488" i="45"/>
  <c r="J488" i="45"/>
  <c r="L488" i="45" s="1"/>
  <c r="K487" i="45"/>
  <c r="J487" i="45"/>
  <c r="L487" i="45" s="1"/>
  <c r="K486" i="45"/>
  <c r="L486" i="45" s="1"/>
  <c r="J486" i="45"/>
  <c r="K485" i="45"/>
  <c r="J485" i="45"/>
  <c r="L485" i="45" s="1"/>
  <c r="K484" i="45"/>
  <c r="J484" i="45"/>
  <c r="L484" i="45" s="1"/>
  <c r="L483" i="45"/>
  <c r="K483" i="45"/>
  <c r="J483" i="45"/>
  <c r="L482" i="45"/>
  <c r="K482" i="45"/>
  <c r="J482" i="45"/>
  <c r="K481" i="45"/>
  <c r="J481" i="45"/>
  <c r="L481" i="45" s="1"/>
  <c r="K480" i="45"/>
  <c r="J480" i="45"/>
  <c r="L480" i="45" s="1"/>
  <c r="K479" i="45"/>
  <c r="J479" i="45"/>
  <c r="L479" i="45" s="1"/>
  <c r="K478" i="45"/>
  <c r="L478" i="45" s="1"/>
  <c r="J478" i="45"/>
  <c r="K477" i="45"/>
  <c r="J477" i="45"/>
  <c r="L477" i="45" s="1"/>
  <c r="K476" i="45"/>
  <c r="J476" i="45"/>
  <c r="L476" i="45" s="1"/>
  <c r="L475" i="45"/>
  <c r="K475" i="45"/>
  <c r="J475" i="45"/>
  <c r="L474" i="45"/>
  <c r="K474" i="45"/>
  <c r="J474" i="45"/>
  <c r="K473" i="45"/>
  <c r="J473" i="45"/>
  <c r="L473" i="45" s="1"/>
  <c r="K472" i="45"/>
  <c r="J472" i="45"/>
  <c r="L472" i="45" s="1"/>
  <c r="K471" i="45"/>
  <c r="J471" i="45"/>
  <c r="L471" i="45" s="1"/>
  <c r="K470" i="45"/>
  <c r="L470" i="45" s="1"/>
  <c r="J470" i="45"/>
  <c r="K469" i="45"/>
  <c r="J469" i="45"/>
  <c r="L469" i="45" s="1"/>
  <c r="K468" i="45"/>
  <c r="J468" i="45"/>
  <c r="L468" i="45" s="1"/>
  <c r="L467" i="45"/>
  <c r="K467" i="45"/>
  <c r="J467" i="45"/>
  <c r="L466" i="45"/>
  <c r="K466" i="45"/>
  <c r="J466" i="45"/>
  <c r="K465" i="45"/>
  <c r="J465" i="45"/>
  <c r="L465" i="45" s="1"/>
  <c r="K464" i="45"/>
  <c r="J464" i="45"/>
  <c r="L464" i="45" s="1"/>
  <c r="K463" i="45"/>
  <c r="J463" i="45"/>
  <c r="L463" i="45" s="1"/>
  <c r="K462" i="45"/>
  <c r="L462" i="45" s="1"/>
  <c r="J462" i="45"/>
  <c r="K461" i="45"/>
  <c r="J461" i="45"/>
  <c r="L461" i="45" s="1"/>
  <c r="K460" i="45"/>
  <c r="J460" i="45"/>
  <c r="L460" i="45" s="1"/>
  <c r="L459" i="45"/>
  <c r="K459" i="45"/>
  <c r="J459" i="45"/>
  <c r="L458" i="45"/>
  <c r="K458" i="45"/>
  <c r="J458" i="45"/>
  <c r="K457" i="45"/>
  <c r="J457" i="45"/>
  <c r="L457" i="45" s="1"/>
  <c r="K456" i="45"/>
  <c r="J456" i="45"/>
  <c r="L456" i="45" s="1"/>
  <c r="K455" i="45"/>
  <c r="J455" i="45"/>
  <c r="L455" i="45" s="1"/>
  <c r="K454" i="45"/>
  <c r="L454" i="45" s="1"/>
  <c r="J454" i="45"/>
  <c r="K453" i="45"/>
  <c r="J453" i="45"/>
  <c r="L453" i="45" s="1"/>
  <c r="K452" i="45"/>
  <c r="J452" i="45"/>
  <c r="L452" i="45" s="1"/>
  <c r="L451" i="45"/>
  <c r="K451" i="45"/>
  <c r="J451" i="45"/>
  <c r="L450" i="45"/>
  <c r="K450" i="45"/>
  <c r="J450" i="45"/>
  <c r="K449" i="45"/>
  <c r="J449" i="45"/>
  <c r="L449" i="45" s="1"/>
  <c r="K448" i="45"/>
  <c r="J448" i="45"/>
  <c r="L448" i="45" s="1"/>
  <c r="K447" i="45"/>
  <c r="J447" i="45"/>
  <c r="L447" i="45" s="1"/>
  <c r="K446" i="45"/>
  <c r="L446" i="45" s="1"/>
  <c r="J446" i="45"/>
  <c r="K445" i="45"/>
  <c r="J445" i="45"/>
  <c r="L445" i="45" s="1"/>
  <c r="K444" i="45"/>
  <c r="J444" i="45"/>
  <c r="L444" i="45" s="1"/>
  <c r="L443" i="45"/>
  <c r="K443" i="45"/>
  <c r="J443" i="45"/>
  <c r="L442" i="45"/>
  <c r="K442" i="45"/>
  <c r="J442" i="45"/>
  <c r="K441" i="45"/>
  <c r="J441" i="45"/>
  <c r="L441" i="45" s="1"/>
  <c r="K440" i="45"/>
  <c r="J440" i="45"/>
  <c r="L440" i="45" s="1"/>
  <c r="K439" i="45"/>
  <c r="J439" i="45"/>
  <c r="L439" i="45" s="1"/>
  <c r="K438" i="45"/>
  <c r="L438" i="45" s="1"/>
  <c r="J438" i="45"/>
  <c r="K437" i="45"/>
  <c r="J437" i="45"/>
  <c r="L437" i="45" s="1"/>
  <c r="K436" i="45"/>
  <c r="J436" i="45"/>
  <c r="L436" i="45" s="1"/>
  <c r="L435" i="45"/>
  <c r="K435" i="45"/>
  <c r="J435" i="45"/>
  <c r="L434" i="45"/>
  <c r="K434" i="45"/>
  <c r="J434" i="45"/>
  <c r="K433" i="45"/>
  <c r="J433" i="45"/>
  <c r="L433" i="45" s="1"/>
  <c r="K432" i="45"/>
  <c r="J432" i="45"/>
  <c r="L432" i="45" s="1"/>
  <c r="K431" i="45"/>
  <c r="J431" i="45"/>
  <c r="L431" i="45" s="1"/>
  <c r="K430" i="45"/>
  <c r="L430" i="45" s="1"/>
  <c r="J430" i="45"/>
  <c r="K429" i="45"/>
  <c r="J429" i="45"/>
  <c r="L429" i="45" s="1"/>
  <c r="K428" i="45"/>
  <c r="J428" i="45"/>
  <c r="L428" i="45" s="1"/>
  <c r="L427" i="45"/>
  <c r="K427" i="45"/>
  <c r="J427" i="45"/>
  <c r="L426" i="45"/>
  <c r="K426" i="45"/>
  <c r="J426" i="45"/>
  <c r="K425" i="45"/>
  <c r="J425" i="45"/>
  <c r="L425" i="45" s="1"/>
  <c r="K424" i="45"/>
  <c r="J424" i="45"/>
  <c r="L424" i="45" s="1"/>
  <c r="K423" i="45"/>
  <c r="J423" i="45"/>
  <c r="L423" i="45" s="1"/>
  <c r="K422" i="45"/>
  <c r="L422" i="45" s="1"/>
  <c r="J422" i="45"/>
  <c r="K421" i="45"/>
  <c r="J421" i="45"/>
  <c r="L421" i="45" s="1"/>
  <c r="K420" i="45"/>
  <c r="J420" i="45"/>
  <c r="L420" i="45" s="1"/>
  <c r="L419" i="45"/>
  <c r="K419" i="45"/>
  <c r="J419" i="45"/>
  <c r="L418" i="45"/>
  <c r="K418" i="45"/>
  <c r="J418" i="45"/>
  <c r="K417" i="45"/>
  <c r="J417" i="45"/>
  <c r="L417" i="45" s="1"/>
  <c r="K416" i="45"/>
  <c r="J416" i="45"/>
  <c r="L416" i="45" s="1"/>
  <c r="K415" i="45"/>
  <c r="J415" i="45"/>
  <c r="L415" i="45" s="1"/>
  <c r="K414" i="45"/>
  <c r="L414" i="45" s="1"/>
  <c r="J414" i="45"/>
  <c r="K413" i="45"/>
  <c r="J413" i="45"/>
  <c r="L413" i="45" s="1"/>
  <c r="K412" i="45"/>
  <c r="J412" i="45"/>
  <c r="L412" i="45" s="1"/>
  <c r="L411" i="45"/>
  <c r="K411" i="45"/>
  <c r="J411" i="45"/>
  <c r="L410" i="45"/>
  <c r="K410" i="45"/>
  <c r="J410" i="45"/>
  <c r="K409" i="45"/>
  <c r="J409" i="45"/>
  <c r="L409" i="45" s="1"/>
  <c r="K408" i="45"/>
  <c r="J408" i="45"/>
  <c r="L408" i="45" s="1"/>
  <c r="K407" i="45"/>
  <c r="J407" i="45"/>
  <c r="L407" i="45" s="1"/>
  <c r="K406" i="45"/>
  <c r="L406" i="45" s="1"/>
  <c r="J406" i="45"/>
  <c r="K405" i="45"/>
  <c r="J405" i="45"/>
  <c r="L405" i="45" s="1"/>
  <c r="K404" i="45"/>
  <c r="J404" i="45"/>
  <c r="L404" i="45" s="1"/>
  <c r="L403" i="45"/>
  <c r="K403" i="45"/>
  <c r="J403" i="45"/>
  <c r="L402" i="45"/>
  <c r="K402" i="45"/>
  <c r="J402" i="45"/>
  <c r="K401" i="45"/>
  <c r="J401" i="45"/>
  <c r="L401" i="45" s="1"/>
  <c r="K400" i="45"/>
  <c r="J400" i="45"/>
  <c r="L400" i="45" s="1"/>
  <c r="K399" i="45"/>
  <c r="J399" i="45"/>
  <c r="L399" i="45" s="1"/>
  <c r="K398" i="45"/>
  <c r="J398" i="45"/>
  <c r="L398" i="45" s="1"/>
  <c r="K397" i="45"/>
  <c r="J397" i="45"/>
  <c r="L397" i="45" s="1"/>
  <c r="K396" i="45"/>
  <c r="J396" i="45"/>
  <c r="L396" i="45" s="1"/>
  <c r="L395" i="45"/>
  <c r="K395" i="45"/>
  <c r="J395" i="45"/>
  <c r="L394" i="45"/>
  <c r="K394" i="45"/>
  <c r="J394" i="45"/>
  <c r="K393" i="45"/>
  <c r="J393" i="45"/>
  <c r="L393" i="45" s="1"/>
  <c r="K392" i="45"/>
  <c r="J392" i="45"/>
  <c r="L392" i="45" s="1"/>
  <c r="K391" i="45"/>
  <c r="J391" i="45"/>
  <c r="L391" i="45" s="1"/>
  <c r="K390" i="45"/>
  <c r="J390" i="45"/>
  <c r="L390" i="45" s="1"/>
  <c r="K389" i="45"/>
  <c r="J389" i="45"/>
  <c r="L389" i="45" s="1"/>
  <c r="K388" i="45"/>
  <c r="J388" i="45"/>
  <c r="L388" i="45" s="1"/>
  <c r="L387" i="45"/>
  <c r="K387" i="45"/>
  <c r="J387" i="45"/>
  <c r="L386" i="45"/>
  <c r="K386" i="45"/>
  <c r="J386" i="45"/>
  <c r="K385" i="45"/>
  <c r="J385" i="45"/>
  <c r="L385" i="45" s="1"/>
  <c r="K384" i="45"/>
  <c r="J384" i="45"/>
  <c r="L384" i="45" s="1"/>
  <c r="K383" i="45"/>
  <c r="J383" i="45"/>
  <c r="L383" i="45" s="1"/>
  <c r="K382" i="45"/>
  <c r="J382" i="45"/>
  <c r="L382" i="45" s="1"/>
  <c r="K381" i="45"/>
  <c r="J381" i="45"/>
  <c r="L381" i="45" s="1"/>
  <c r="K380" i="45"/>
  <c r="J380" i="45"/>
  <c r="L380" i="45" s="1"/>
  <c r="L379" i="45"/>
  <c r="K379" i="45"/>
  <c r="J379" i="45"/>
  <c r="L378" i="45"/>
  <c r="K378" i="45"/>
  <c r="J378" i="45"/>
  <c r="K377" i="45"/>
  <c r="J377" i="45"/>
  <c r="L377" i="45" s="1"/>
  <c r="K376" i="45"/>
  <c r="J376" i="45"/>
  <c r="L376" i="45" s="1"/>
  <c r="K375" i="45"/>
  <c r="J375" i="45"/>
  <c r="L375" i="45" s="1"/>
  <c r="K374" i="45"/>
  <c r="J374" i="45"/>
  <c r="L374" i="45" s="1"/>
  <c r="K373" i="45"/>
  <c r="J373" i="45"/>
  <c r="L373" i="45" s="1"/>
  <c r="K372" i="45"/>
  <c r="J372" i="45"/>
  <c r="L372" i="45" s="1"/>
  <c r="L371" i="45"/>
  <c r="K371" i="45"/>
  <c r="J371" i="45"/>
  <c r="L370" i="45"/>
  <c r="K370" i="45"/>
  <c r="J370" i="45"/>
  <c r="K369" i="45"/>
  <c r="J369" i="45"/>
  <c r="L369" i="45" s="1"/>
  <c r="K368" i="45"/>
  <c r="J368" i="45"/>
  <c r="L368" i="45" s="1"/>
  <c r="K367" i="45"/>
  <c r="J367" i="45"/>
  <c r="L367" i="45" s="1"/>
  <c r="K366" i="45"/>
  <c r="J366" i="45"/>
  <c r="L366" i="45" s="1"/>
  <c r="K365" i="45"/>
  <c r="J365" i="45"/>
  <c r="L365" i="45" s="1"/>
  <c r="K364" i="45"/>
  <c r="J364" i="45"/>
  <c r="L364" i="45" s="1"/>
  <c r="L363" i="45"/>
  <c r="K363" i="45"/>
  <c r="J363" i="45"/>
  <c r="L362" i="45"/>
  <c r="K362" i="45"/>
  <c r="J362" i="45"/>
  <c r="K361" i="45"/>
  <c r="J361" i="45"/>
  <c r="L361" i="45" s="1"/>
  <c r="K360" i="45"/>
  <c r="J360" i="45"/>
  <c r="L360" i="45" s="1"/>
  <c r="K359" i="45"/>
  <c r="J359" i="45"/>
  <c r="L359" i="45" s="1"/>
  <c r="K358" i="45"/>
  <c r="J358" i="45"/>
  <c r="L358" i="45" s="1"/>
  <c r="K357" i="45"/>
  <c r="J357" i="45"/>
  <c r="L357" i="45" s="1"/>
  <c r="K356" i="45"/>
  <c r="J356" i="45"/>
  <c r="L356" i="45" s="1"/>
  <c r="K355" i="45"/>
  <c r="J355" i="45"/>
  <c r="L355" i="45" s="1"/>
  <c r="K354" i="45"/>
  <c r="J354" i="45"/>
  <c r="L354" i="45" s="1"/>
  <c r="K353" i="45"/>
  <c r="J353" i="45"/>
  <c r="L353" i="45" s="1"/>
  <c r="K352" i="45"/>
  <c r="J352" i="45"/>
  <c r="L352" i="45" s="1"/>
  <c r="K351" i="45"/>
  <c r="J351" i="45"/>
  <c r="K350" i="45"/>
  <c r="J350" i="45"/>
  <c r="K349" i="45"/>
  <c r="J349" i="45"/>
  <c r="L349" i="45" s="1"/>
  <c r="K348" i="45"/>
  <c r="J348" i="45"/>
  <c r="L348" i="45" s="1"/>
  <c r="L347" i="45"/>
  <c r="K347" i="45"/>
  <c r="J347" i="45"/>
  <c r="K346" i="45"/>
  <c r="J346" i="45"/>
  <c r="L346" i="45" s="1"/>
  <c r="K345" i="45"/>
  <c r="J345" i="45"/>
  <c r="L345" i="45" s="1"/>
  <c r="K344" i="45"/>
  <c r="J344" i="45"/>
  <c r="K343" i="45"/>
  <c r="J343" i="45"/>
  <c r="K342" i="45"/>
  <c r="J342" i="45"/>
  <c r="K341" i="45"/>
  <c r="J341" i="45"/>
  <c r="L341" i="45" s="1"/>
  <c r="K340" i="45"/>
  <c r="J340" i="45"/>
  <c r="L339" i="45"/>
  <c r="K339" i="45"/>
  <c r="J339" i="45"/>
  <c r="K338" i="45"/>
  <c r="J338" i="45"/>
  <c r="L338" i="45" s="1"/>
  <c r="K337" i="45"/>
  <c r="J337" i="45"/>
  <c r="K336" i="45"/>
  <c r="J336" i="45"/>
  <c r="K335" i="45"/>
  <c r="J335" i="45"/>
  <c r="K334" i="45"/>
  <c r="J334" i="45"/>
  <c r="L334" i="45" s="1"/>
  <c r="K333" i="45"/>
  <c r="J333" i="45"/>
  <c r="K332" i="45"/>
  <c r="J332" i="45"/>
  <c r="K331" i="45"/>
  <c r="J331" i="45"/>
  <c r="L331" i="45" s="1"/>
  <c r="K330" i="45"/>
  <c r="J330" i="45"/>
  <c r="L330" i="45" s="1"/>
  <c r="K329" i="45"/>
  <c r="J329" i="45"/>
  <c r="K328" i="45"/>
  <c r="J328" i="45"/>
  <c r="K327" i="45"/>
  <c r="J327" i="45"/>
  <c r="K326" i="45"/>
  <c r="J326" i="45"/>
  <c r="K325" i="45"/>
  <c r="J325" i="45"/>
  <c r="K324" i="45"/>
  <c r="J324" i="45"/>
  <c r="K323" i="45"/>
  <c r="J323" i="45"/>
  <c r="L323" i="45" s="1"/>
  <c r="K322" i="45"/>
  <c r="J322" i="45"/>
  <c r="L322" i="45" s="1"/>
  <c r="K321" i="45"/>
  <c r="J321" i="45"/>
  <c r="K320" i="45"/>
  <c r="J320" i="45"/>
  <c r="L320" i="45" s="1"/>
  <c r="K319" i="45"/>
  <c r="J319" i="45"/>
  <c r="K318" i="45"/>
  <c r="J318" i="45"/>
  <c r="K317" i="45"/>
  <c r="J317" i="45"/>
  <c r="K316" i="45"/>
  <c r="J316" i="45"/>
  <c r="L316" i="45" s="1"/>
  <c r="L315" i="45"/>
  <c r="K315" i="45"/>
  <c r="J315" i="45"/>
  <c r="L314" i="45"/>
  <c r="K314" i="45"/>
  <c r="J314" i="45"/>
  <c r="K313" i="45"/>
  <c r="J313" i="45"/>
  <c r="L313" i="45" s="1"/>
  <c r="K312" i="45"/>
  <c r="J312" i="45"/>
  <c r="K311" i="45"/>
  <c r="J311" i="45"/>
  <c r="K310" i="45"/>
  <c r="J310" i="45"/>
  <c r="K309" i="45"/>
  <c r="J309" i="45"/>
  <c r="L309" i="45" s="1"/>
  <c r="K308" i="45"/>
  <c r="J308" i="45"/>
  <c r="L307" i="45"/>
  <c r="K307" i="45"/>
  <c r="J307" i="45"/>
  <c r="K306" i="45"/>
  <c r="J306" i="45"/>
  <c r="L306" i="45" s="1"/>
  <c r="K305" i="45"/>
  <c r="J305" i="45"/>
  <c r="K304" i="45"/>
  <c r="J304" i="45"/>
  <c r="K303" i="45"/>
  <c r="J303" i="45"/>
  <c r="K302" i="45"/>
  <c r="J302" i="45"/>
  <c r="L302" i="45" s="1"/>
  <c r="K301" i="45"/>
  <c r="J301" i="45"/>
  <c r="K300" i="45"/>
  <c r="J300" i="45"/>
  <c r="K299" i="45"/>
  <c r="J299" i="45"/>
  <c r="L299" i="45" s="1"/>
  <c r="K298" i="45"/>
  <c r="J298" i="45"/>
  <c r="L298" i="45" s="1"/>
  <c r="K297" i="45"/>
  <c r="J297" i="45"/>
  <c r="L297" i="45" s="1"/>
  <c r="K296" i="45"/>
  <c r="J296" i="45"/>
  <c r="K295" i="45"/>
  <c r="J295" i="45"/>
  <c r="K294" i="45"/>
  <c r="J294" i="45"/>
  <c r="K293" i="45"/>
  <c r="J293" i="45"/>
  <c r="L293" i="45" s="1"/>
  <c r="K292" i="45"/>
  <c r="J292" i="45"/>
  <c r="K291" i="45"/>
  <c r="J291" i="45"/>
  <c r="L291" i="45" s="1"/>
  <c r="K290" i="45"/>
  <c r="J290" i="45"/>
  <c r="L290" i="45" s="1"/>
  <c r="K289" i="45"/>
  <c r="J289" i="45"/>
  <c r="K288" i="45"/>
  <c r="J288" i="45"/>
  <c r="L288" i="45" s="1"/>
  <c r="K287" i="45"/>
  <c r="J287" i="45"/>
  <c r="K286" i="45"/>
  <c r="J286" i="45"/>
  <c r="L286" i="45" s="1"/>
  <c r="K285" i="45"/>
  <c r="J285" i="45"/>
  <c r="K284" i="45"/>
  <c r="J284" i="45"/>
  <c r="L284" i="45" s="1"/>
  <c r="K283" i="45"/>
  <c r="L283" i="45" s="1"/>
  <c r="J283" i="45"/>
  <c r="K282" i="45"/>
  <c r="L282" i="45" s="1"/>
  <c r="J282" i="45"/>
  <c r="K281" i="45"/>
  <c r="J281" i="45"/>
  <c r="L281" i="45" s="1"/>
  <c r="K280" i="45"/>
  <c r="J280" i="45"/>
  <c r="L280" i="45" s="1"/>
  <c r="K279" i="45"/>
  <c r="J279" i="45"/>
  <c r="L279" i="45" s="1"/>
  <c r="K278" i="45"/>
  <c r="J278" i="45"/>
  <c r="K277" i="45"/>
  <c r="J277" i="45"/>
  <c r="L277" i="45" s="1"/>
  <c r="K276" i="45"/>
  <c r="J276" i="45"/>
  <c r="K275" i="45"/>
  <c r="L275" i="45" s="1"/>
  <c r="J275" i="45"/>
  <c r="K274" i="45"/>
  <c r="J274" i="45"/>
  <c r="L274" i="45" s="1"/>
  <c r="K273" i="45"/>
  <c r="J273" i="45"/>
  <c r="K272" i="45"/>
  <c r="J272" i="45"/>
  <c r="L272" i="45" s="1"/>
  <c r="K271" i="45"/>
  <c r="J271" i="45"/>
  <c r="K270" i="45"/>
  <c r="J270" i="45"/>
  <c r="L270" i="45" s="1"/>
  <c r="K269" i="45"/>
  <c r="J269" i="45"/>
  <c r="K268" i="45"/>
  <c r="J268" i="45"/>
  <c r="L268" i="45" s="1"/>
  <c r="K267" i="45"/>
  <c r="L267" i="45" s="1"/>
  <c r="J267" i="45"/>
  <c r="K266" i="45"/>
  <c r="J266" i="45"/>
  <c r="L266" i="45" s="1"/>
  <c r="K265" i="45"/>
  <c r="J265" i="45"/>
  <c r="L265" i="45" s="1"/>
  <c r="K264" i="45"/>
  <c r="J264" i="45"/>
  <c r="K263" i="45"/>
  <c r="J263" i="45"/>
  <c r="L263" i="45" s="1"/>
  <c r="K262" i="45"/>
  <c r="J262" i="45"/>
  <c r="K261" i="45"/>
  <c r="J261" i="45"/>
  <c r="K260" i="45"/>
  <c r="J260" i="45"/>
  <c r="K259" i="45"/>
  <c r="J259" i="45"/>
  <c r="L259" i="45" s="1"/>
  <c r="L258" i="45"/>
  <c r="K258" i="45"/>
  <c r="J258" i="45"/>
  <c r="K257" i="45"/>
  <c r="J257" i="45"/>
  <c r="K256" i="45"/>
  <c r="J256" i="45"/>
  <c r="L256" i="45" s="1"/>
  <c r="K255" i="45"/>
  <c r="J255" i="45"/>
  <c r="K254" i="45"/>
  <c r="J254" i="45"/>
  <c r="L254" i="45" s="1"/>
  <c r="K253" i="45"/>
  <c r="J253" i="45"/>
  <c r="K252" i="45"/>
  <c r="J252" i="45"/>
  <c r="K251" i="45"/>
  <c r="L251" i="45" s="1"/>
  <c r="J251" i="45"/>
  <c r="K250" i="45"/>
  <c r="L250" i="45" s="1"/>
  <c r="J250" i="45"/>
  <c r="K249" i="45"/>
  <c r="J249" i="45"/>
  <c r="L249" i="45" s="1"/>
  <c r="L248" i="45"/>
  <c r="K248" i="45"/>
  <c r="J248" i="45"/>
  <c r="K247" i="45"/>
  <c r="J247" i="45"/>
  <c r="K246" i="45"/>
  <c r="J246" i="45"/>
  <c r="K245" i="45"/>
  <c r="J245" i="45"/>
  <c r="L245" i="45" s="1"/>
  <c r="K244" i="45"/>
  <c r="J244" i="45"/>
  <c r="L244" i="45" s="1"/>
  <c r="K243" i="45"/>
  <c r="L243" i="45" s="1"/>
  <c r="J243" i="45"/>
  <c r="K242" i="45"/>
  <c r="J242" i="45"/>
  <c r="L242" i="45" s="1"/>
  <c r="K241" i="45"/>
  <c r="J241" i="45"/>
  <c r="K240" i="45"/>
  <c r="L240" i="45" s="1"/>
  <c r="J240" i="45"/>
  <c r="K239" i="45"/>
  <c r="J239" i="45"/>
  <c r="L239" i="45" s="1"/>
  <c r="K238" i="45"/>
  <c r="J238" i="45"/>
  <c r="L238" i="45" s="1"/>
  <c r="K237" i="45"/>
  <c r="J237" i="45"/>
  <c r="K236" i="45"/>
  <c r="J236" i="45"/>
  <c r="K235" i="45"/>
  <c r="J235" i="45"/>
  <c r="K234" i="45"/>
  <c r="J234" i="45"/>
  <c r="L234" i="45" s="1"/>
  <c r="K233" i="45"/>
  <c r="L233" i="45" s="1"/>
  <c r="J233" i="45"/>
  <c r="K232" i="45"/>
  <c r="J232" i="45"/>
  <c r="L232" i="45" s="1"/>
  <c r="K231" i="45"/>
  <c r="J231" i="45"/>
  <c r="K230" i="45"/>
  <c r="J230" i="45"/>
  <c r="K229" i="45"/>
  <c r="J229" i="45"/>
  <c r="K228" i="45"/>
  <c r="J228" i="45"/>
  <c r="K227" i="45"/>
  <c r="L227" i="45" s="1"/>
  <c r="J227" i="45"/>
  <c r="K226" i="45"/>
  <c r="L226" i="45" s="1"/>
  <c r="J226" i="45"/>
  <c r="K225" i="45"/>
  <c r="J225" i="45"/>
  <c r="L225" i="45" s="1"/>
  <c r="K224" i="45"/>
  <c r="J224" i="45"/>
  <c r="L224" i="45" s="1"/>
  <c r="K223" i="45"/>
  <c r="J223" i="45"/>
  <c r="L223" i="45" s="1"/>
  <c r="K222" i="45"/>
  <c r="J222" i="45"/>
  <c r="K221" i="45"/>
  <c r="J221" i="45"/>
  <c r="K220" i="45"/>
  <c r="J220" i="45"/>
  <c r="K219" i="45"/>
  <c r="J219" i="45"/>
  <c r="K218" i="45"/>
  <c r="J218" i="45"/>
  <c r="L218" i="45" s="1"/>
  <c r="K217" i="45"/>
  <c r="J217" i="45"/>
  <c r="L217" i="45" s="1"/>
  <c r="K216" i="45"/>
  <c r="L216" i="45" s="1"/>
  <c r="J216" i="45"/>
  <c r="K215" i="45"/>
  <c r="J215" i="45"/>
  <c r="L215" i="45" s="1"/>
  <c r="K214" i="45"/>
  <c r="J214" i="45"/>
  <c r="K213" i="45"/>
  <c r="J213" i="45"/>
  <c r="L213" i="45" s="1"/>
  <c r="K212" i="45"/>
  <c r="J212" i="45"/>
  <c r="K211" i="45"/>
  <c r="J211" i="45"/>
  <c r="K210" i="45"/>
  <c r="J210" i="45"/>
  <c r="L210" i="45" s="1"/>
  <c r="K209" i="45"/>
  <c r="J209" i="45"/>
  <c r="L209" i="45" s="1"/>
  <c r="K208" i="45"/>
  <c r="J208" i="45"/>
  <c r="L208" i="45" s="1"/>
  <c r="K207" i="45"/>
  <c r="J207" i="45"/>
  <c r="L207" i="45" s="1"/>
  <c r="K206" i="45"/>
  <c r="J206" i="45"/>
  <c r="L206" i="45" s="1"/>
  <c r="K205" i="45"/>
  <c r="J205" i="45"/>
  <c r="K204" i="45"/>
  <c r="J204" i="45"/>
  <c r="K203" i="45"/>
  <c r="J203" i="45"/>
  <c r="L203" i="45" s="1"/>
  <c r="K202" i="45"/>
  <c r="L202" i="45" s="1"/>
  <c r="J202" i="45"/>
  <c r="K201" i="45"/>
  <c r="J201" i="45"/>
  <c r="L201" i="45" s="1"/>
  <c r="K200" i="45"/>
  <c r="J200" i="45"/>
  <c r="L200" i="45" s="1"/>
  <c r="K199" i="45"/>
  <c r="J199" i="45"/>
  <c r="L199" i="45" s="1"/>
  <c r="K198" i="45"/>
  <c r="J198" i="45"/>
  <c r="K197" i="45"/>
  <c r="J197" i="45"/>
  <c r="L197" i="45" s="1"/>
  <c r="K196" i="45"/>
  <c r="J196" i="45"/>
  <c r="K195" i="45"/>
  <c r="J195" i="45"/>
  <c r="L195" i="45" s="1"/>
  <c r="K194" i="45"/>
  <c r="J194" i="45"/>
  <c r="L194" i="45" s="1"/>
  <c r="K193" i="45"/>
  <c r="J193" i="45"/>
  <c r="K192" i="45"/>
  <c r="J192" i="45"/>
  <c r="L192" i="45" s="1"/>
  <c r="K191" i="45"/>
  <c r="J191" i="45"/>
  <c r="K190" i="45"/>
  <c r="J190" i="45"/>
  <c r="K189" i="45"/>
  <c r="J189" i="45"/>
  <c r="K188" i="45"/>
  <c r="J188" i="45"/>
  <c r="K187" i="45"/>
  <c r="L187" i="45" s="1"/>
  <c r="J187" i="45"/>
  <c r="K186" i="45"/>
  <c r="J186" i="45"/>
  <c r="L186" i="45" s="1"/>
  <c r="L185" i="45"/>
  <c r="K185" i="45"/>
  <c r="J185" i="45"/>
  <c r="L184" i="45"/>
  <c r="K184" i="45"/>
  <c r="J184" i="45"/>
  <c r="K183" i="45"/>
  <c r="J183" i="45"/>
  <c r="L182" i="45"/>
  <c r="K182" i="45"/>
  <c r="J182" i="45"/>
  <c r="K181" i="45"/>
  <c r="J181" i="45"/>
  <c r="K180" i="45"/>
  <c r="J180" i="45"/>
  <c r="L180" i="45" s="1"/>
  <c r="L179" i="45"/>
  <c r="K179" i="45"/>
  <c r="J179" i="45"/>
  <c r="L178" i="45"/>
  <c r="K178" i="45"/>
  <c r="J178" i="45"/>
  <c r="K177" i="45"/>
  <c r="J177" i="45"/>
  <c r="K176" i="45"/>
  <c r="J176" i="45"/>
  <c r="K175" i="45"/>
  <c r="L175" i="45" s="1"/>
  <c r="J175" i="45"/>
  <c r="K174" i="45"/>
  <c r="J174" i="45"/>
  <c r="K173" i="45"/>
  <c r="J173" i="45"/>
  <c r="L173" i="45" s="1"/>
  <c r="K172" i="45"/>
  <c r="J172" i="45"/>
  <c r="L172" i="45" s="1"/>
  <c r="K171" i="45"/>
  <c r="L171" i="45" s="1"/>
  <c r="J171" i="45"/>
  <c r="K170" i="45"/>
  <c r="J170" i="45"/>
  <c r="L169" i="45"/>
  <c r="K169" i="45"/>
  <c r="J169" i="45"/>
  <c r="L168" i="45"/>
  <c r="K168" i="45"/>
  <c r="J168" i="45"/>
  <c r="K167" i="45"/>
  <c r="J167" i="45"/>
  <c r="L167" i="45" s="1"/>
  <c r="K166" i="45"/>
  <c r="J166" i="45"/>
  <c r="L166" i="45" s="1"/>
  <c r="K165" i="45"/>
  <c r="J165" i="45"/>
  <c r="K164" i="45"/>
  <c r="J164" i="45"/>
  <c r="L164" i="45" s="1"/>
  <c r="K163" i="45"/>
  <c r="L163" i="45" s="1"/>
  <c r="J163" i="45"/>
  <c r="K162" i="45"/>
  <c r="J162" i="45"/>
  <c r="L162" i="45" s="1"/>
  <c r="K161" i="45"/>
  <c r="J161" i="45"/>
  <c r="L161" i="45" s="1"/>
  <c r="K160" i="45"/>
  <c r="J160" i="45"/>
  <c r="L160" i="45" s="1"/>
  <c r="K159" i="45"/>
  <c r="J159" i="45"/>
  <c r="L159" i="45" s="1"/>
  <c r="K158" i="45"/>
  <c r="J158" i="45"/>
  <c r="L158" i="45" s="1"/>
  <c r="K157" i="45"/>
  <c r="J157" i="45"/>
  <c r="K156" i="45"/>
  <c r="J156" i="45"/>
  <c r="L156" i="45" s="1"/>
  <c r="L155" i="45"/>
  <c r="K155" i="45"/>
  <c r="J155" i="45"/>
  <c r="K154" i="45"/>
  <c r="J154" i="45"/>
  <c r="L154" i="45" s="1"/>
  <c r="K153" i="45"/>
  <c r="J153" i="45"/>
  <c r="L153" i="45" s="1"/>
  <c r="K152" i="45"/>
  <c r="J152" i="45"/>
  <c r="K151" i="45"/>
  <c r="J151" i="45"/>
  <c r="L150" i="45"/>
  <c r="K150" i="45"/>
  <c r="J150" i="45"/>
  <c r="K149" i="45"/>
  <c r="J149" i="45"/>
  <c r="K148" i="45"/>
  <c r="J148" i="45"/>
  <c r="L148" i="45" s="1"/>
  <c r="K147" i="45"/>
  <c r="J147" i="45"/>
  <c r="L147" i="45" s="1"/>
  <c r="K146" i="45"/>
  <c r="J146" i="45"/>
  <c r="K145" i="45"/>
  <c r="J145" i="45"/>
  <c r="K144" i="45"/>
  <c r="J144" i="45"/>
  <c r="L144" i="45" s="1"/>
  <c r="K143" i="45"/>
  <c r="J143" i="45"/>
  <c r="L143" i="45" s="1"/>
  <c r="K142" i="45"/>
  <c r="J142" i="45"/>
  <c r="L142" i="45" s="1"/>
  <c r="K141" i="45"/>
  <c r="J141" i="45"/>
  <c r="K140" i="45"/>
  <c r="J140" i="45"/>
  <c r="L140" i="45" s="1"/>
  <c r="K139" i="45"/>
  <c r="J139" i="45"/>
  <c r="L139" i="45" s="1"/>
  <c r="K138" i="45"/>
  <c r="J138" i="45"/>
  <c r="L138" i="45" s="1"/>
  <c r="K137" i="45"/>
  <c r="J137" i="45"/>
  <c r="L137" i="45" s="1"/>
  <c r="L136" i="45"/>
  <c r="K136" i="45"/>
  <c r="J136" i="45"/>
  <c r="K135" i="45"/>
  <c r="L135" i="45" s="1"/>
  <c r="J135" i="45"/>
  <c r="K134" i="45"/>
  <c r="J134" i="45"/>
  <c r="K133" i="45"/>
  <c r="J133" i="45"/>
  <c r="K132" i="45"/>
  <c r="L132" i="45" s="1"/>
  <c r="J132" i="45"/>
  <c r="K131" i="45"/>
  <c r="L131" i="45" s="1"/>
  <c r="J131" i="45"/>
  <c r="L130" i="45"/>
  <c r="K130" i="45"/>
  <c r="J130" i="45"/>
  <c r="L129" i="45"/>
  <c r="K129" i="45"/>
  <c r="J129" i="45"/>
  <c r="K128" i="45"/>
  <c r="J128" i="45"/>
  <c r="L128" i="45" s="1"/>
  <c r="K127" i="45"/>
  <c r="J127" i="45"/>
  <c r="L127" i="45" s="1"/>
  <c r="K126" i="45"/>
  <c r="J126" i="45"/>
  <c r="K125" i="45"/>
  <c r="J125" i="45"/>
  <c r="K124" i="45"/>
  <c r="J124" i="45"/>
  <c r="L124" i="45" s="1"/>
  <c r="K123" i="45"/>
  <c r="J123" i="45"/>
  <c r="L122" i="45"/>
  <c r="K122" i="45"/>
  <c r="J122" i="45"/>
  <c r="K121" i="45"/>
  <c r="L121" i="45" s="1"/>
  <c r="J121" i="45"/>
  <c r="K120" i="45"/>
  <c r="J120" i="45"/>
  <c r="K119" i="45"/>
  <c r="L119" i="45" s="1"/>
  <c r="J119" i="45"/>
  <c r="K118" i="45"/>
  <c r="J118" i="45"/>
  <c r="L118" i="45" s="1"/>
  <c r="K117" i="45"/>
  <c r="J117" i="45"/>
  <c r="K116" i="45"/>
  <c r="J116" i="45"/>
  <c r="K115" i="45"/>
  <c r="J115" i="45"/>
  <c r="L115" i="45" s="1"/>
  <c r="K114" i="45"/>
  <c r="J114" i="45"/>
  <c r="L114" i="45" s="1"/>
  <c r="K113" i="45"/>
  <c r="J113" i="45"/>
  <c r="L113" i="45" s="1"/>
  <c r="K112" i="45"/>
  <c r="J112" i="45"/>
  <c r="K111" i="45"/>
  <c r="J111" i="45"/>
  <c r="L111" i="45" s="1"/>
  <c r="K110" i="45"/>
  <c r="J110" i="45"/>
  <c r="K109" i="45"/>
  <c r="J109" i="45"/>
  <c r="K108" i="45"/>
  <c r="J108" i="45"/>
  <c r="L108" i="45" s="1"/>
  <c r="K107" i="45"/>
  <c r="L107" i="45" s="1"/>
  <c r="J107" i="45"/>
  <c r="K106" i="45"/>
  <c r="J106" i="45"/>
  <c r="L106" i="45" s="1"/>
  <c r="K105" i="45"/>
  <c r="J105" i="45"/>
  <c r="L105" i="45" s="1"/>
  <c r="K104" i="45"/>
  <c r="J104" i="45"/>
  <c r="L104" i="45" s="1"/>
  <c r="K103" i="45"/>
  <c r="L103" i="45" s="1"/>
  <c r="J103" i="45"/>
  <c r="K102" i="45"/>
  <c r="J102" i="45"/>
  <c r="L102" i="45" s="1"/>
  <c r="K101" i="45"/>
  <c r="J101" i="45"/>
  <c r="L101" i="45" s="1"/>
  <c r="K100" i="45"/>
  <c r="J100" i="45"/>
  <c r="L100" i="45" s="1"/>
  <c r="K99" i="45"/>
  <c r="L99" i="45" s="1"/>
  <c r="J99" i="45"/>
  <c r="K98" i="45"/>
  <c r="J98" i="45"/>
  <c r="L97" i="45"/>
  <c r="K97" i="45"/>
  <c r="J97" i="45"/>
  <c r="L96" i="45"/>
  <c r="K96" i="45"/>
  <c r="J96" i="45"/>
  <c r="K95" i="45"/>
  <c r="J95" i="45"/>
  <c r="L94" i="45"/>
  <c r="K94" i="45"/>
  <c r="J94" i="45"/>
  <c r="K93" i="45"/>
  <c r="J93" i="45"/>
  <c r="K92" i="45"/>
  <c r="J92" i="45"/>
  <c r="L92" i="45" s="1"/>
  <c r="K91" i="45"/>
  <c r="J91" i="45"/>
  <c r="L91" i="45" s="1"/>
  <c r="K90" i="45"/>
  <c r="L90" i="45" s="1"/>
  <c r="J90" i="45"/>
  <c r="K89" i="45"/>
  <c r="J89" i="45"/>
  <c r="L89" i="45" s="1"/>
  <c r="K88" i="45"/>
  <c r="J88" i="45"/>
  <c r="K87" i="45"/>
  <c r="J87" i="45"/>
  <c r="L87" i="45" s="1"/>
  <c r="K86" i="45"/>
  <c r="J86" i="45"/>
  <c r="L86" i="45" s="1"/>
  <c r="K85" i="45"/>
  <c r="J85" i="45"/>
  <c r="K84" i="45"/>
  <c r="J84" i="45"/>
  <c r="L84" i="45" s="1"/>
  <c r="L83" i="45"/>
  <c r="K83" i="45"/>
  <c r="J83" i="45"/>
  <c r="K82" i="45"/>
  <c r="J82" i="45"/>
  <c r="L82" i="45" s="1"/>
  <c r="K81" i="45"/>
  <c r="J81" i="45"/>
  <c r="L81" i="45" s="1"/>
  <c r="K80" i="45"/>
  <c r="J80" i="45"/>
  <c r="K79" i="45"/>
  <c r="J79" i="45"/>
  <c r="L78" i="45"/>
  <c r="K78" i="45"/>
  <c r="J78" i="45"/>
  <c r="K77" i="45"/>
  <c r="L77" i="45" s="1"/>
  <c r="J77" i="45"/>
  <c r="K76" i="45"/>
  <c r="J76" i="45"/>
  <c r="L76" i="45" s="1"/>
  <c r="K75" i="45"/>
  <c r="J75" i="45"/>
  <c r="K74" i="45"/>
  <c r="J74" i="45"/>
  <c r="L74" i="45" s="1"/>
  <c r="K73" i="45"/>
  <c r="J73" i="45"/>
  <c r="L73" i="45" s="1"/>
  <c r="K72" i="45"/>
  <c r="J72" i="45"/>
  <c r="L72" i="45" s="1"/>
  <c r="K71" i="45"/>
  <c r="J71" i="45"/>
  <c r="L71" i="45" s="1"/>
  <c r="L70" i="45"/>
  <c r="K70" i="45"/>
  <c r="J70" i="45"/>
  <c r="K69" i="45"/>
  <c r="L69" i="45" s="1"/>
  <c r="J69" i="45"/>
  <c r="K68" i="45"/>
  <c r="J68" i="45"/>
  <c r="K67" i="45"/>
  <c r="J67" i="45"/>
  <c r="K66" i="45"/>
  <c r="J66" i="45"/>
  <c r="L66" i="45" s="1"/>
  <c r="K65" i="45"/>
  <c r="J65" i="45"/>
  <c r="L65" i="45" s="1"/>
  <c r="K64" i="45"/>
  <c r="J64" i="45"/>
  <c r="L64" i="45" s="1"/>
  <c r="K63" i="45"/>
  <c r="J63" i="45"/>
  <c r="K62" i="45"/>
  <c r="J62" i="45"/>
  <c r="L62" i="45" s="1"/>
  <c r="K61" i="45"/>
  <c r="J61" i="45"/>
  <c r="K60" i="45"/>
  <c r="J60" i="45"/>
  <c r="K59" i="45"/>
  <c r="J59" i="45"/>
  <c r="L59" i="45" s="1"/>
  <c r="K58" i="45"/>
  <c r="J58" i="45"/>
  <c r="L58" i="45" s="1"/>
  <c r="L57" i="45"/>
  <c r="K57" i="45"/>
  <c r="J57" i="45"/>
  <c r="K56" i="45"/>
  <c r="J56" i="45"/>
  <c r="K55" i="45"/>
  <c r="J55" i="45"/>
  <c r="K54" i="45"/>
  <c r="L54" i="45" s="1"/>
  <c r="J54" i="45"/>
  <c r="K53" i="45"/>
  <c r="J53" i="45"/>
  <c r="K52" i="45"/>
  <c r="J52" i="45"/>
  <c r="L52" i="45" s="1"/>
  <c r="K51" i="45"/>
  <c r="J51" i="45"/>
  <c r="L51" i="45" s="1"/>
  <c r="K50" i="45"/>
  <c r="J50" i="45"/>
  <c r="L50" i="45" s="1"/>
  <c r="K49" i="45"/>
  <c r="J49" i="45"/>
  <c r="L49" i="45" s="1"/>
  <c r="K48" i="45"/>
  <c r="J48" i="45"/>
  <c r="L48" i="45" s="1"/>
  <c r="K47" i="45"/>
  <c r="J47" i="45"/>
  <c r="K46" i="45"/>
  <c r="J46" i="45"/>
  <c r="L46" i="45" s="1"/>
  <c r="K45" i="45"/>
  <c r="J45" i="45"/>
  <c r="K44" i="45"/>
  <c r="J44" i="45"/>
  <c r="K43" i="45"/>
  <c r="J43" i="45"/>
  <c r="L43" i="45" s="1"/>
  <c r="L42" i="45"/>
  <c r="K42" i="45"/>
  <c r="J42" i="45"/>
  <c r="L41" i="45"/>
  <c r="K41" i="45"/>
  <c r="J41" i="45"/>
  <c r="K40" i="45"/>
  <c r="J40" i="45"/>
  <c r="K39" i="45"/>
  <c r="J39" i="45"/>
  <c r="K38" i="45"/>
  <c r="L38" i="45" s="1"/>
  <c r="J38" i="45"/>
  <c r="K37" i="45"/>
  <c r="J37" i="45"/>
  <c r="K36" i="45"/>
  <c r="J36" i="45"/>
  <c r="L36" i="45" s="1"/>
  <c r="K35" i="45"/>
  <c r="J35" i="45"/>
  <c r="L35" i="45" s="1"/>
  <c r="K34" i="45"/>
  <c r="J34" i="45"/>
  <c r="L34" i="45" s="1"/>
  <c r="K33" i="45"/>
  <c r="J33" i="45"/>
  <c r="L33" i="45" s="1"/>
  <c r="K32" i="45"/>
  <c r="J32" i="45"/>
  <c r="L32" i="45" s="1"/>
  <c r="K31" i="45"/>
  <c r="J31" i="45"/>
  <c r="K30" i="45"/>
  <c r="J30" i="45"/>
  <c r="L30" i="45" s="1"/>
  <c r="K29" i="45"/>
  <c r="J29" i="45"/>
  <c r="K28" i="45"/>
  <c r="J28" i="45"/>
  <c r="K27" i="45"/>
  <c r="J27" i="45"/>
  <c r="L27" i="45" s="1"/>
  <c r="K26" i="45"/>
  <c r="J26" i="45"/>
  <c r="L26" i="45" s="1"/>
  <c r="L25" i="45"/>
  <c r="K25" i="45"/>
  <c r="J25" i="45"/>
  <c r="K24" i="45"/>
  <c r="J24" i="45"/>
  <c r="K23" i="45"/>
  <c r="J23" i="45"/>
  <c r="K22" i="45"/>
  <c r="L22" i="45" s="1"/>
  <c r="J22" i="45"/>
  <c r="K21" i="45"/>
  <c r="J21" i="45"/>
  <c r="K20" i="45"/>
  <c r="J20" i="45"/>
  <c r="L20" i="45" s="1"/>
  <c r="K19" i="45"/>
  <c r="J19" i="45"/>
  <c r="L19" i="45" s="1"/>
  <c r="K18" i="45"/>
  <c r="J18" i="45"/>
  <c r="L18" i="45" s="1"/>
  <c r="K17" i="45"/>
  <c r="J17" i="45"/>
  <c r="L17" i="45" s="1"/>
  <c r="K16" i="45"/>
  <c r="J16" i="45"/>
  <c r="L16" i="45" s="1"/>
  <c r="K15" i="45"/>
  <c r="J15" i="45"/>
  <c r="K14" i="45"/>
  <c r="J14" i="45"/>
  <c r="L14" i="45" s="1"/>
  <c r="K13" i="45"/>
  <c r="J13" i="45"/>
  <c r="K12" i="45"/>
  <c r="J12" i="45"/>
  <c r="K11" i="45"/>
  <c r="J11" i="45"/>
  <c r="L11" i="45" s="1"/>
  <c r="K10" i="45"/>
  <c r="J10" i="45"/>
  <c r="L10" i="45" s="1"/>
  <c r="K9" i="45"/>
  <c r="L9" i="45" s="1"/>
  <c r="J9" i="45"/>
  <c r="K8" i="45"/>
  <c r="J8" i="45"/>
  <c r="L8" i="45" s="1"/>
  <c r="K7" i="45"/>
  <c r="J7" i="45"/>
  <c r="L7" i="45" s="1"/>
  <c r="K6" i="45"/>
  <c r="J6" i="45"/>
  <c r="L6" i="45" s="1"/>
  <c r="K5" i="45"/>
  <c r="L5" i="45" s="1"/>
  <c r="J5" i="45"/>
  <c r="K4" i="45"/>
  <c r="J4" i="45"/>
  <c r="K3" i="45"/>
  <c r="J3" i="45"/>
  <c r="L3" i="45" s="1"/>
  <c r="L2" i="45"/>
  <c r="K2" i="45"/>
  <c r="J2" i="45"/>
  <c r="B14" i="4"/>
  <c r="J9" i="6"/>
  <c r="BC14" i="39"/>
  <c r="C20" i="1" s="1"/>
  <c r="BC13" i="39"/>
  <c r="I20" i="1"/>
  <c r="J6" i="6"/>
  <c r="L8" i="6"/>
  <c r="E16" i="11"/>
  <c r="E4" i="11"/>
  <c r="C8" i="11"/>
  <c r="C11" i="11"/>
  <c r="C10" i="11"/>
  <c r="E8" i="11" s="1"/>
  <c r="C5" i="11"/>
  <c r="E11" i="6"/>
  <c r="E14" i="6"/>
  <c r="C14" i="10"/>
  <c r="C13" i="10"/>
  <c r="E11" i="10" s="1"/>
  <c r="C12" i="10"/>
  <c r="C11" i="10"/>
  <c r="C10" i="10"/>
  <c r="C9" i="10"/>
  <c r="C8" i="10"/>
  <c r="C7" i="10"/>
  <c r="C6" i="10"/>
  <c r="E5" i="10" s="1"/>
  <c r="C5" i="10"/>
  <c r="C4" i="10"/>
  <c r="C37" i="11"/>
  <c r="C38" i="11"/>
  <c r="C39" i="11"/>
  <c r="C40" i="11"/>
  <c r="C41" i="11"/>
  <c r="C42" i="11"/>
  <c r="E40" i="11" s="1"/>
  <c r="C43" i="11"/>
  <c r="E43" i="11" s="1"/>
  <c r="C44" i="11"/>
  <c r="C45" i="11"/>
  <c r="C46" i="11"/>
  <c r="C47" i="11"/>
  <c r="C36" i="11"/>
  <c r="E48" i="10"/>
  <c r="C37" i="10"/>
  <c r="C38" i="10"/>
  <c r="C39" i="10"/>
  <c r="C40" i="10"/>
  <c r="C41" i="10"/>
  <c r="C42" i="10"/>
  <c r="C43" i="10"/>
  <c r="E43" i="10" s="1"/>
  <c r="C44" i="10"/>
  <c r="C45" i="10"/>
  <c r="C46" i="10"/>
  <c r="C47" i="10"/>
  <c r="C36" i="10"/>
  <c r="C37" i="6"/>
  <c r="C38" i="6"/>
  <c r="C39" i="6"/>
  <c r="C40" i="6"/>
  <c r="E40" i="6" s="1"/>
  <c r="C41" i="6"/>
  <c r="C42" i="6"/>
  <c r="C43" i="6"/>
  <c r="C44" i="6"/>
  <c r="C45" i="6"/>
  <c r="C46" i="6"/>
  <c r="C47" i="6"/>
  <c r="C36" i="6"/>
  <c r="D50" i="42"/>
  <c r="D35" i="42"/>
  <c r="G16" i="42"/>
  <c r="G17" i="42"/>
  <c r="D34" i="42"/>
  <c r="D49" i="42"/>
  <c r="D13" i="42"/>
  <c r="D10" i="42"/>
  <c r="D2" i="42"/>
  <c r="D7" i="42"/>
  <c r="D6" i="42"/>
  <c r="D5" i="42"/>
  <c r="G15" i="42"/>
  <c r="G14" i="42"/>
  <c r="G13" i="42"/>
  <c r="G12" i="42"/>
  <c r="G11" i="42"/>
  <c r="G10" i="42"/>
  <c r="G9" i="42"/>
  <c r="G8" i="42"/>
  <c r="G7" i="42"/>
  <c r="G6" i="42"/>
  <c r="G5" i="42"/>
  <c r="G4" i="42"/>
  <c r="G3" i="42"/>
  <c r="G2" i="42"/>
  <c r="D11" i="42"/>
  <c r="D12" i="42"/>
  <c r="C21" i="11"/>
  <c r="C22" i="11"/>
  <c r="C23" i="11"/>
  <c r="C24" i="11"/>
  <c r="C25" i="11"/>
  <c r="C26" i="11"/>
  <c r="E24" i="11" s="1"/>
  <c r="C27" i="11"/>
  <c r="E27" i="11" s="1"/>
  <c r="C28" i="11"/>
  <c r="C29" i="11"/>
  <c r="C30" i="11"/>
  <c r="C31" i="11"/>
  <c r="C20" i="11"/>
  <c r="E20" i="11" s="1"/>
  <c r="C21" i="10"/>
  <c r="C22" i="10"/>
  <c r="E21" i="10" s="1"/>
  <c r="C23" i="10"/>
  <c r="C24" i="10"/>
  <c r="C25" i="10"/>
  <c r="C26" i="10"/>
  <c r="E24" i="10" s="1"/>
  <c r="C27" i="10"/>
  <c r="C28" i="10"/>
  <c r="C29" i="10"/>
  <c r="C30" i="10"/>
  <c r="E30" i="10" s="1"/>
  <c r="C31" i="10"/>
  <c r="C20" i="10"/>
  <c r="C21" i="6"/>
  <c r="C22" i="6"/>
  <c r="C23" i="6"/>
  <c r="C24" i="6"/>
  <c r="E24" i="6" s="1"/>
  <c r="C25" i="6"/>
  <c r="C26" i="6"/>
  <c r="C27" i="6"/>
  <c r="E27" i="6" s="1"/>
  <c r="C28" i="6"/>
  <c r="C29" i="6"/>
  <c r="C30" i="6"/>
  <c r="C31" i="6"/>
  <c r="C20" i="6"/>
  <c r="E20" i="6" s="1"/>
  <c r="E46" i="11"/>
  <c r="E37" i="11"/>
  <c r="E36" i="11"/>
  <c r="E30" i="11"/>
  <c r="E21" i="11"/>
  <c r="E11" i="11"/>
  <c r="E5" i="11"/>
  <c r="E46" i="10"/>
  <c r="E40" i="10"/>
  <c r="E37" i="10"/>
  <c r="E36" i="10"/>
  <c r="E27" i="10"/>
  <c r="E20" i="10"/>
  <c r="E14" i="10"/>
  <c r="E8" i="10"/>
  <c r="E4" i="10"/>
  <c r="E46" i="6"/>
  <c r="E43" i="6"/>
  <c r="E37" i="6"/>
  <c r="E36" i="6"/>
  <c r="E30" i="6"/>
  <c r="E21" i="6"/>
  <c r="E8" i="6"/>
  <c r="E4" i="6"/>
  <c r="E5" i="6"/>
  <c r="C14" i="6"/>
  <c r="C13" i="6"/>
  <c r="C12" i="6"/>
  <c r="C11" i="6"/>
  <c r="C10" i="6"/>
  <c r="C8" i="6"/>
  <c r="C7" i="6"/>
  <c r="C6" i="6"/>
  <c r="C5" i="6"/>
  <c r="C4" i="6"/>
  <c r="D48" i="42"/>
  <c r="D47" i="42"/>
  <c r="D46" i="42"/>
  <c r="D45" i="42"/>
  <c r="D44" i="42"/>
  <c r="D43" i="42"/>
  <c r="D42" i="42"/>
  <c r="D41" i="42"/>
  <c r="D40" i="42"/>
  <c r="D39" i="42"/>
  <c r="D38" i="42"/>
  <c r="D33" i="42"/>
  <c r="D32" i="42"/>
  <c r="D31" i="42"/>
  <c r="D30" i="42"/>
  <c r="D29" i="42"/>
  <c r="D28" i="42"/>
  <c r="D27" i="42"/>
  <c r="D26" i="42"/>
  <c r="D25" i="42"/>
  <c r="D24" i="42"/>
  <c r="D23" i="42"/>
  <c r="D9" i="42"/>
  <c r="D8" i="42"/>
  <c r="D4" i="42"/>
  <c r="D3" i="42"/>
  <c r="D14" i="42" s="1"/>
  <c r="J333" i="27"/>
  <c r="N332" i="27"/>
  <c r="M332" i="27"/>
  <c r="M331" i="27"/>
  <c r="N331" i="27" s="1"/>
  <c r="N330" i="27"/>
  <c r="M330" i="27"/>
  <c r="N329" i="27"/>
  <c r="M329" i="27"/>
  <c r="N328" i="27"/>
  <c r="M328" i="27"/>
  <c r="M327" i="27"/>
  <c r="N327" i="27" s="1"/>
  <c r="N326" i="27"/>
  <c r="M326" i="27"/>
  <c r="N325" i="27"/>
  <c r="M325" i="27"/>
  <c r="N324" i="27"/>
  <c r="M324" i="27"/>
  <c r="M323" i="27"/>
  <c r="N323" i="27" s="1"/>
  <c r="N322" i="27"/>
  <c r="M322" i="27"/>
  <c r="N321" i="27"/>
  <c r="M321" i="27"/>
  <c r="N320" i="27"/>
  <c r="M320" i="27"/>
  <c r="M319" i="27"/>
  <c r="N319" i="27" s="1"/>
  <c r="N318" i="27"/>
  <c r="M318" i="27"/>
  <c r="N317" i="27"/>
  <c r="M317" i="27"/>
  <c r="N316" i="27"/>
  <c r="M316" i="27"/>
  <c r="M315" i="27"/>
  <c r="N315" i="27" s="1"/>
  <c r="N314" i="27"/>
  <c r="M314" i="27"/>
  <c r="N313" i="27"/>
  <c r="M313" i="27"/>
  <c r="N312" i="27"/>
  <c r="M312" i="27"/>
  <c r="M311" i="27"/>
  <c r="N311" i="27" s="1"/>
  <c r="N310" i="27"/>
  <c r="M310" i="27"/>
  <c r="N309" i="27"/>
  <c r="M309" i="27"/>
  <c r="N308" i="27"/>
  <c r="M308" i="27"/>
  <c r="M307" i="27"/>
  <c r="N307" i="27" s="1"/>
  <c r="N306" i="27"/>
  <c r="M306" i="27"/>
  <c r="N305" i="27"/>
  <c r="M305" i="27"/>
  <c r="N304" i="27"/>
  <c r="M304" i="27"/>
  <c r="M303" i="27"/>
  <c r="N303" i="27" s="1"/>
  <c r="N302" i="27"/>
  <c r="M302" i="27"/>
  <c r="N301" i="27"/>
  <c r="M301" i="27"/>
  <c r="N300" i="27"/>
  <c r="M300" i="27"/>
  <c r="M299" i="27"/>
  <c r="N299" i="27" s="1"/>
  <c r="N298" i="27"/>
  <c r="M298" i="27"/>
  <c r="N297" i="27"/>
  <c r="M297" i="27"/>
  <c r="N296" i="27"/>
  <c r="M296" i="27"/>
  <c r="M295" i="27"/>
  <c r="N295" i="27" s="1"/>
  <c r="N294" i="27"/>
  <c r="M294" i="27"/>
  <c r="N293" i="27"/>
  <c r="M293" i="27"/>
  <c r="N292" i="27"/>
  <c r="M292" i="27"/>
  <c r="M291" i="27"/>
  <c r="N291" i="27" s="1"/>
  <c r="N290" i="27"/>
  <c r="M290" i="27"/>
  <c r="N289" i="27"/>
  <c r="M289" i="27"/>
  <c r="N288" i="27"/>
  <c r="M288" i="27"/>
  <c r="M287" i="27"/>
  <c r="N287" i="27" s="1"/>
  <c r="N286" i="27"/>
  <c r="M286" i="27"/>
  <c r="N285" i="27"/>
  <c r="M285" i="27"/>
  <c r="N284" i="27"/>
  <c r="M284" i="27"/>
  <c r="M283" i="27"/>
  <c r="N283" i="27" s="1"/>
  <c r="N282" i="27"/>
  <c r="M282" i="27"/>
  <c r="N281" i="27"/>
  <c r="M281" i="27"/>
  <c r="N280" i="27"/>
  <c r="M280" i="27"/>
  <c r="M279" i="27"/>
  <c r="N279" i="27" s="1"/>
  <c r="N278" i="27"/>
  <c r="M278" i="27"/>
  <c r="N277" i="27"/>
  <c r="M277" i="27"/>
  <c r="N276" i="27"/>
  <c r="M276" i="27"/>
  <c r="M275" i="27"/>
  <c r="N275" i="27" s="1"/>
  <c r="N274" i="27"/>
  <c r="M274" i="27"/>
  <c r="N273" i="27"/>
  <c r="M273" i="27"/>
  <c r="N272" i="27"/>
  <c r="M272" i="27"/>
  <c r="M271" i="27"/>
  <c r="N271" i="27" s="1"/>
  <c r="N270" i="27"/>
  <c r="M270" i="27"/>
  <c r="N269" i="27"/>
  <c r="M269" i="27"/>
  <c r="N268" i="27"/>
  <c r="M268" i="27"/>
  <c r="M267" i="27"/>
  <c r="N267" i="27" s="1"/>
  <c r="N266" i="27"/>
  <c r="M266" i="27"/>
  <c r="N265" i="27"/>
  <c r="M265" i="27"/>
  <c r="N264" i="27"/>
  <c r="M264" i="27"/>
  <c r="M263" i="27"/>
  <c r="N263" i="27" s="1"/>
  <c r="N262" i="27"/>
  <c r="M262" i="27"/>
  <c r="N261" i="27"/>
  <c r="M261" i="27"/>
  <c r="N260" i="27"/>
  <c r="M260" i="27"/>
  <c r="M259" i="27"/>
  <c r="N259" i="27" s="1"/>
  <c r="N258" i="27"/>
  <c r="M258" i="27"/>
  <c r="N257" i="27"/>
  <c r="M257" i="27"/>
  <c r="N256" i="27"/>
  <c r="M256" i="27"/>
  <c r="M255" i="27"/>
  <c r="N255" i="27" s="1"/>
  <c r="N254" i="27"/>
  <c r="M254" i="27"/>
  <c r="N253" i="27"/>
  <c r="M253" i="27"/>
  <c r="N252" i="27"/>
  <c r="M252" i="27"/>
  <c r="M251" i="27"/>
  <c r="N251" i="27" s="1"/>
  <c r="N250" i="27"/>
  <c r="M250" i="27"/>
  <c r="N249" i="27"/>
  <c r="M249" i="27"/>
  <c r="N248" i="27"/>
  <c r="M248" i="27"/>
  <c r="M247" i="27"/>
  <c r="N247" i="27" s="1"/>
  <c r="N246" i="27"/>
  <c r="M246" i="27"/>
  <c r="N245" i="27"/>
  <c r="M245" i="27"/>
  <c r="N244" i="27"/>
  <c r="M244" i="27"/>
  <c r="M243" i="27"/>
  <c r="N243" i="27" s="1"/>
  <c r="N242" i="27"/>
  <c r="M242" i="27"/>
  <c r="N241" i="27"/>
  <c r="M241" i="27"/>
  <c r="N240" i="27"/>
  <c r="M240" i="27"/>
  <c r="M239" i="27"/>
  <c r="N239" i="27" s="1"/>
  <c r="N238" i="27"/>
  <c r="M238" i="27"/>
  <c r="N237" i="27"/>
  <c r="M237" i="27"/>
  <c r="N236" i="27"/>
  <c r="M236" i="27"/>
  <c r="M235" i="27"/>
  <c r="N235" i="27" s="1"/>
  <c r="N234" i="27"/>
  <c r="M234" i="27"/>
  <c r="N233" i="27"/>
  <c r="M233" i="27"/>
  <c r="N232" i="27"/>
  <c r="M232" i="27"/>
  <c r="M231" i="27"/>
  <c r="N231" i="27" s="1"/>
  <c r="N230" i="27"/>
  <c r="M230" i="27"/>
  <c r="N229" i="27"/>
  <c r="M229" i="27"/>
  <c r="N228" i="27"/>
  <c r="M228" i="27"/>
  <c r="M227" i="27"/>
  <c r="N227" i="27" s="1"/>
  <c r="N226" i="27"/>
  <c r="M226" i="27"/>
  <c r="N225" i="27"/>
  <c r="M225" i="27"/>
  <c r="N224" i="27"/>
  <c r="M224" i="27"/>
  <c r="M223" i="27"/>
  <c r="N223" i="27" s="1"/>
  <c r="N222" i="27"/>
  <c r="M222" i="27"/>
  <c r="N221" i="27"/>
  <c r="M221" i="27"/>
  <c r="N220" i="27"/>
  <c r="M220" i="27"/>
  <c r="M219" i="27"/>
  <c r="N219" i="27" s="1"/>
  <c r="N218" i="27"/>
  <c r="M218" i="27"/>
  <c r="N217" i="27"/>
  <c r="M217" i="27"/>
  <c r="N216" i="27"/>
  <c r="M216" i="27"/>
  <c r="M215" i="27"/>
  <c r="N215" i="27" s="1"/>
  <c r="N214" i="27"/>
  <c r="M214" i="27"/>
  <c r="N213" i="27"/>
  <c r="M213" i="27"/>
  <c r="N212" i="27"/>
  <c r="M212" i="27"/>
  <c r="M211" i="27"/>
  <c r="N211" i="27" s="1"/>
  <c r="N210" i="27"/>
  <c r="M210" i="27"/>
  <c r="N209" i="27"/>
  <c r="M209" i="27"/>
  <c r="N208" i="27"/>
  <c r="M208" i="27"/>
  <c r="M207" i="27"/>
  <c r="N207" i="27" s="1"/>
  <c r="N206" i="27"/>
  <c r="M206" i="27"/>
  <c r="N205" i="27"/>
  <c r="M205" i="27"/>
  <c r="N204" i="27"/>
  <c r="M204" i="27"/>
  <c r="M203" i="27"/>
  <c r="N203" i="27" s="1"/>
  <c r="N202" i="27"/>
  <c r="M202" i="27"/>
  <c r="N201" i="27"/>
  <c r="M201" i="27"/>
  <c r="N200" i="27"/>
  <c r="M200" i="27"/>
  <c r="M199" i="27"/>
  <c r="N199" i="27" s="1"/>
  <c r="N198" i="27"/>
  <c r="M198" i="27"/>
  <c r="N197" i="27"/>
  <c r="M197" i="27"/>
  <c r="N196" i="27"/>
  <c r="M196" i="27"/>
  <c r="M195" i="27"/>
  <c r="N195" i="27" s="1"/>
  <c r="N194" i="27"/>
  <c r="M194" i="27"/>
  <c r="N193" i="27"/>
  <c r="M193" i="27"/>
  <c r="N192" i="27"/>
  <c r="M192" i="27"/>
  <c r="M191" i="27"/>
  <c r="N191" i="27" s="1"/>
  <c r="N190" i="27"/>
  <c r="M190" i="27"/>
  <c r="N189" i="27"/>
  <c r="M189" i="27"/>
  <c r="N178" i="27"/>
  <c r="M178" i="27"/>
  <c r="M177" i="27"/>
  <c r="N177" i="27" s="1"/>
  <c r="N176" i="27"/>
  <c r="M176" i="27"/>
  <c r="N175" i="27"/>
  <c r="M175" i="27"/>
  <c r="N174" i="27"/>
  <c r="M174" i="27"/>
  <c r="M173" i="27"/>
  <c r="N173" i="27" s="1"/>
  <c r="N172" i="27"/>
  <c r="M172" i="27"/>
  <c r="N171" i="27"/>
  <c r="M171" i="27"/>
  <c r="N170" i="27"/>
  <c r="M170" i="27"/>
  <c r="M169" i="27"/>
  <c r="N169" i="27" s="1"/>
  <c r="N168" i="27"/>
  <c r="M168" i="27"/>
  <c r="N167" i="27"/>
  <c r="M167" i="27"/>
  <c r="N166" i="27"/>
  <c r="M166" i="27"/>
  <c r="M165" i="27"/>
  <c r="N165" i="27" s="1"/>
  <c r="N164" i="27"/>
  <c r="M164" i="27"/>
  <c r="N163" i="27"/>
  <c r="M163" i="27"/>
  <c r="N162" i="27"/>
  <c r="M162" i="27"/>
  <c r="M161" i="27"/>
  <c r="N161" i="27" s="1"/>
  <c r="N160" i="27"/>
  <c r="M160" i="27"/>
  <c r="N159" i="27"/>
  <c r="M159" i="27"/>
  <c r="N158" i="27"/>
  <c r="M158" i="27"/>
  <c r="M157" i="27"/>
  <c r="N157" i="27" s="1"/>
  <c r="N156" i="27"/>
  <c r="M156" i="27"/>
  <c r="N155" i="27"/>
  <c r="M155" i="27"/>
  <c r="N154" i="27"/>
  <c r="M154" i="27"/>
  <c r="M153" i="27"/>
  <c r="N153" i="27" s="1"/>
  <c r="N152" i="27"/>
  <c r="M152" i="27"/>
  <c r="N151" i="27"/>
  <c r="M151" i="27"/>
  <c r="N150" i="27"/>
  <c r="M150" i="27"/>
  <c r="M149" i="27"/>
  <c r="N149" i="27" s="1"/>
  <c r="N148" i="27"/>
  <c r="M148" i="27"/>
  <c r="N147" i="27"/>
  <c r="M147" i="27"/>
  <c r="N146" i="27"/>
  <c r="M146" i="27"/>
  <c r="M145" i="27"/>
  <c r="N145" i="27" s="1"/>
  <c r="N144" i="27"/>
  <c r="M144" i="27"/>
  <c r="N143" i="27"/>
  <c r="M143" i="27"/>
  <c r="N142" i="27"/>
  <c r="M142" i="27"/>
  <c r="M141" i="27"/>
  <c r="N141" i="27" s="1"/>
  <c r="N140" i="27"/>
  <c r="M140" i="27"/>
  <c r="N139" i="27"/>
  <c r="M139" i="27"/>
  <c r="N138" i="27"/>
  <c r="M138" i="27"/>
  <c r="M137" i="27"/>
  <c r="N137" i="27" s="1"/>
  <c r="N136" i="27"/>
  <c r="M136" i="27"/>
  <c r="N135" i="27"/>
  <c r="M135" i="27"/>
  <c r="N134" i="27"/>
  <c r="M134" i="27"/>
  <c r="M133" i="27"/>
  <c r="N133" i="27" s="1"/>
  <c r="N132" i="27"/>
  <c r="M132" i="27"/>
  <c r="N131" i="27"/>
  <c r="M131" i="27"/>
  <c r="N130" i="27"/>
  <c r="M130" i="27"/>
  <c r="M129" i="27"/>
  <c r="N129" i="27" s="1"/>
  <c r="N128" i="27"/>
  <c r="M128" i="27"/>
  <c r="N127" i="27"/>
  <c r="M127" i="27"/>
  <c r="N126" i="27"/>
  <c r="M126" i="27"/>
  <c r="M125" i="27"/>
  <c r="N125" i="27" s="1"/>
  <c r="N124" i="27"/>
  <c r="M124" i="27"/>
  <c r="N123" i="27"/>
  <c r="M123" i="27"/>
  <c r="N122" i="27"/>
  <c r="M122" i="27"/>
  <c r="M121" i="27"/>
  <c r="N121" i="27" s="1"/>
  <c r="N120" i="27"/>
  <c r="M120" i="27"/>
  <c r="N119" i="27"/>
  <c r="M119" i="27"/>
  <c r="N118" i="27"/>
  <c r="M118" i="27"/>
  <c r="M117" i="27"/>
  <c r="N117" i="27" s="1"/>
  <c r="N116" i="27"/>
  <c r="M116" i="27"/>
  <c r="N115" i="27"/>
  <c r="M115" i="27"/>
  <c r="N114" i="27"/>
  <c r="M114" i="27"/>
  <c r="M113" i="27"/>
  <c r="N113" i="27" s="1"/>
  <c r="N112" i="27"/>
  <c r="M112" i="27"/>
  <c r="N111" i="27"/>
  <c r="M111" i="27"/>
  <c r="N110" i="27"/>
  <c r="M110" i="27"/>
  <c r="M109" i="27"/>
  <c r="N109" i="27" s="1"/>
  <c r="N108" i="27"/>
  <c r="M108" i="27"/>
  <c r="N107" i="27"/>
  <c r="M107" i="27"/>
  <c r="N106" i="27"/>
  <c r="M106" i="27"/>
  <c r="M105" i="27"/>
  <c r="N105" i="27" s="1"/>
  <c r="N104" i="27"/>
  <c r="M104" i="27"/>
  <c r="N103" i="27"/>
  <c r="M103" i="27"/>
  <c r="N102" i="27"/>
  <c r="M102" i="27"/>
  <c r="M101" i="27"/>
  <c r="N101" i="27" s="1"/>
  <c r="N100" i="27"/>
  <c r="M100" i="27"/>
  <c r="N99" i="27"/>
  <c r="M99" i="27"/>
  <c r="N98" i="27"/>
  <c r="M98" i="27"/>
  <c r="M97" i="27"/>
  <c r="N97" i="27" s="1"/>
  <c r="N96" i="27"/>
  <c r="M96" i="27"/>
  <c r="N95" i="27"/>
  <c r="M95" i="27"/>
  <c r="N94" i="27"/>
  <c r="M94" i="27"/>
  <c r="M93" i="27"/>
  <c r="N93" i="27" s="1"/>
  <c r="N92" i="27"/>
  <c r="M92" i="27"/>
  <c r="N91" i="27"/>
  <c r="M91" i="27"/>
  <c r="N90" i="27"/>
  <c r="M90" i="27"/>
  <c r="M89" i="27"/>
  <c r="N89" i="27" s="1"/>
  <c r="N88" i="27"/>
  <c r="M88" i="27"/>
  <c r="N87" i="27"/>
  <c r="M87" i="27"/>
  <c r="N86" i="27"/>
  <c r="M86" i="27"/>
  <c r="M85" i="27"/>
  <c r="N85" i="27" s="1"/>
  <c r="N84" i="27"/>
  <c r="M84" i="27"/>
  <c r="N83" i="27"/>
  <c r="M83" i="27"/>
  <c r="N82" i="27"/>
  <c r="M82" i="27"/>
  <c r="M81" i="27"/>
  <c r="N81" i="27" s="1"/>
  <c r="N80" i="27"/>
  <c r="M80" i="27"/>
  <c r="N79" i="27"/>
  <c r="M79" i="27"/>
  <c r="N78" i="27"/>
  <c r="M78" i="27"/>
  <c r="M77" i="27"/>
  <c r="N77" i="27" s="1"/>
  <c r="N76" i="27"/>
  <c r="M76" i="27"/>
  <c r="N75" i="27"/>
  <c r="M75" i="27"/>
  <c r="N74" i="27"/>
  <c r="M74" i="27"/>
  <c r="M73" i="27"/>
  <c r="N73" i="27" s="1"/>
  <c r="N72" i="27"/>
  <c r="M72" i="27"/>
  <c r="N71" i="27"/>
  <c r="M71" i="27"/>
  <c r="N70" i="27"/>
  <c r="M70" i="27"/>
  <c r="M69" i="27"/>
  <c r="N69" i="27" s="1"/>
  <c r="N68" i="27"/>
  <c r="M68" i="27"/>
  <c r="N67" i="27"/>
  <c r="M67" i="27"/>
  <c r="N66" i="27"/>
  <c r="M66" i="27"/>
  <c r="M65" i="27"/>
  <c r="N65" i="27" s="1"/>
  <c r="N64" i="27"/>
  <c r="M64" i="27"/>
  <c r="N63" i="27"/>
  <c r="M63" i="27"/>
  <c r="N62" i="27"/>
  <c r="M62" i="27"/>
  <c r="M61" i="27"/>
  <c r="N61" i="27" s="1"/>
  <c r="N60" i="27"/>
  <c r="M60" i="27"/>
  <c r="N59" i="27"/>
  <c r="M59" i="27"/>
  <c r="N58" i="27"/>
  <c r="M58" i="27"/>
  <c r="M57" i="27"/>
  <c r="N57" i="27" s="1"/>
  <c r="N56" i="27"/>
  <c r="M56" i="27"/>
  <c r="N55" i="27"/>
  <c r="M55" i="27"/>
  <c r="N54" i="27"/>
  <c r="M54" i="27"/>
  <c r="M53" i="27"/>
  <c r="N53" i="27" s="1"/>
  <c r="N52" i="27"/>
  <c r="M52" i="27"/>
  <c r="N51" i="27"/>
  <c r="M51" i="27"/>
  <c r="N50" i="27"/>
  <c r="M50" i="27"/>
  <c r="M49" i="27"/>
  <c r="N49" i="27" s="1"/>
  <c r="N48" i="27"/>
  <c r="M48" i="27"/>
  <c r="M47" i="27"/>
  <c r="N47" i="27" s="1"/>
  <c r="N46" i="27"/>
  <c r="M46" i="27"/>
  <c r="M45" i="27"/>
  <c r="N45" i="27" s="1"/>
  <c r="N44" i="27"/>
  <c r="M44" i="27"/>
  <c r="M43" i="27"/>
  <c r="N43" i="27" s="1"/>
  <c r="N42" i="27"/>
  <c r="M42" i="27"/>
  <c r="M41" i="27"/>
  <c r="N41" i="27" s="1"/>
  <c r="N40" i="27"/>
  <c r="M40" i="27"/>
  <c r="M39" i="27"/>
  <c r="N39" i="27" s="1"/>
  <c r="N38" i="27"/>
  <c r="M38" i="27"/>
  <c r="M37" i="27"/>
  <c r="N37" i="27" s="1"/>
  <c r="N36" i="27"/>
  <c r="M36" i="27"/>
  <c r="N35" i="27"/>
  <c r="M35" i="27"/>
  <c r="N34" i="27"/>
  <c r="M34" i="27"/>
  <c r="M33" i="27"/>
  <c r="N33" i="27" s="1"/>
  <c r="N32" i="27"/>
  <c r="M32" i="27"/>
  <c r="N31" i="27"/>
  <c r="M31" i="27"/>
  <c r="N30" i="27"/>
  <c r="M30" i="27"/>
  <c r="M29" i="27"/>
  <c r="N29" i="27" s="1"/>
  <c r="N28" i="27"/>
  <c r="M28" i="27"/>
  <c r="M27" i="27"/>
  <c r="N27" i="27" s="1"/>
  <c r="N26" i="27"/>
  <c r="M26" i="27"/>
  <c r="M25" i="27"/>
  <c r="N25" i="27" s="1"/>
  <c r="N24" i="27"/>
  <c r="M24" i="27"/>
  <c r="N23" i="27"/>
  <c r="M23" i="27"/>
  <c r="N22" i="27"/>
  <c r="M22" i="27"/>
  <c r="M21" i="27"/>
  <c r="N21" i="27" s="1"/>
  <c r="N20" i="27"/>
  <c r="M20" i="27"/>
  <c r="M19" i="27"/>
  <c r="N19" i="27" s="1"/>
  <c r="N18" i="27"/>
  <c r="M18" i="27"/>
  <c r="M17" i="27"/>
  <c r="N17" i="27" s="1"/>
  <c r="N16" i="27"/>
  <c r="M16" i="27"/>
  <c r="M15" i="27"/>
  <c r="N15" i="27" s="1"/>
  <c r="N14" i="27"/>
  <c r="M14" i="27"/>
  <c r="M13" i="27"/>
  <c r="N13" i="27" s="1"/>
  <c r="N12" i="27"/>
  <c r="M12" i="27"/>
  <c r="M11" i="27"/>
  <c r="N11" i="27" s="1"/>
  <c r="N10" i="27"/>
  <c r="M10" i="27"/>
  <c r="M9" i="27"/>
  <c r="N9" i="27" s="1"/>
  <c r="N8" i="27"/>
  <c r="M8" i="27"/>
  <c r="M7" i="27"/>
  <c r="N7" i="27" s="1"/>
  <c r="N6" i="27"/>
  <c r="M6" i="27"/>
  <c r="M5" i="27"/>
  <c r="N5" i="27" s="1"/>
  <c r="N4" i="27"/>
  <c r="M4" i="27"/>
  <c r="N3" i="27"/>
  <c r="M3" i="27"/>
  <c r="F23" i="4"/>
  <c r="E23" i="4"/>
  <c r="F22" i="4"/>
  <c r="E22" i="4"/>
  <c r="F21" i="4"/>
  <c r="E21" i="4"/>
  <c r="F20" i="4"/>
  <c r="E20" i="4"/>
  <c r="F19" i="4"/>
  <c r="E19" i="4"/>
  <c r="F18" i="4"/>
  <c r="E18" i="4"/>
  <c r="F17" i="4"/>
  <c r="E17" i="4"/>
  <c r="F16" i="4"/>
  <c r="E16" i="4"/>
  <c r="F15" i="4"/>
  <c r="E15" i="4"/>
  <c r="B2" i="4"/>
  <c r="D71" i="11"/>
  <c r="D70" i="11"/>
  <c r="D69" i="11"/>
  <c r="D68" i="11"/>
  <c r="D67" i="11"/>
  <c r="D63" i="11"/>
  <c r="D62" i="11"/>
  <c r="D61" i="11"/>
  <c r="D60" i="11"/>
  <c r="D59" i="11"/>
  <c r="D55" i="11"/>
  <c r="A55" i="11"/>
  <c r="D54" i="11"/>
  <c r="A54" i="11"/>
  <c r="D53" i="11"/>
  <c r="A53" i="11"/>
  <c r="D52" i="11"/>
  <c r="A52" i="11"/>
  <c r="D51" i="11"/>
  <c r="A51" i="11"/>
  <c r="A48" i="11"/>
  <c r="D35" i="11"/>
  <c r="A32" i="11"/>
  <c r="D19" i="11"/>
  <c r="J8" i="11"/>
  <c r="E3" i="11"/>
  <c r="E19" i="11" s="1"/>
  <c r="E35" i="11" s="1"/>
  <c r="C1" i="11"/>
  <c r="C18" i="11" s="1"/>
  <c r="A48" i="10"/>
  <c r="D35" i="10"/>
  <c r="A32" i="10"/>
  <c r="D19" i="10"/>
  <c r="H9" i="10"/>
  <c r="H9" i="11" s="1"/>
  <c r="K8" i="10"/>
  <c r="G5" i="10"/>
  <c r="G5" i="11" s="1"/>
  <c r="E3" i="10"/>
  <c r="A48" i="6"/>
  <c r="D35" i="6"/>
  <c r="A32" i="6"/>
  <c r="E19" i="6"/>
  <c r="E35" i="6" s="1"/>
  <c r="E35" i="10" s="1"/>
  <c r="D19" i="6"/>
  <c r="H4" i="6"/>
  <c r="H4" i="10" s="1"/>
  <c r="H4" i="11" s="1"/>
  <c r="J23" i="1"/>
  <c r="H23" i="1"/>
  <c r="G20" i="1"/>
  <c r="E20" i="1"/>
  <c r="I19" i="1"/>
  <c r="G19" i="1"/>
  <c r="O16" i="1"/>
  <c r="L16" i="1"/>
  <c r="O15" i="1"/>
  <c r="L15" i="1"/>
  <c r="J15" i="1"/>
  <c r="I15" i="1"/>
  <c r="H15" i="1"/>
  <c r="L14" i="1"/>
  <c r="I13" i="1"/>
  <c r="G13" i="1"/>
  <c r="E13" i="1"/>
  <c r="J7" i="1"/>
  <c r="H7" i="1"/>
  <c r="J18" i="34"/>
  <c r="J12" i="34"/>
  <c r="I12" i="34"/>
  <c r="M4" i="34"/>
  <c r="M3" i="34"/>
  <c r="D49" i="22"/>
  <c r="C49" i="22"/>
  <c r="B49" i="22"/>
  <c r="F36" i="22"/>
  <c r="E36" i="22"/>
  <c r="D33" i="22"/>
  <c r="D30" i="22"/>
  <c r="D29" i="22"/>
  <c r="C48" i="5"/>
  <c r="B48" i="5"/>
  <c r="D48" i="5" s="1"/>
  <c r="E41" i="5"/>
  <c r="D41" i="5"/>
  <c r="C41" i="5"/>
  <c r="E17" i="5"/>
  <c r="F17" i="5" s="1"/>
  <c r="F15" i="5"/>
  <c r="G9" i="5"/>
  <c r="E8" i="5"/>
  <c r="C8" i="5"/>
  <c r="E6" i="5"/>
  <c r="C6" i="5"/>
  <c r="E4" i="5"/>
  <c r="C4" i="5"/>
  <c r="E2" i="5"/>
  <c r="F2" i="5" s="1"/>
  <c r="C2" i="5" s="1"/>
  <c r="C48" i="30"/>
  <c r="B48" i="30"/>
  <c r="D48" i="30" s="1"/>
  <c r="E41" i="30"/>
  <c r="D41" i="30"/>
  <c r="C41" i="30"/>
  <c r="E17" i="30"/>
  <c r="F17" i="30" s="1"/>
  <c r="G9" i="30"/>
  <c r="F9" i="30"/>
  <c r="F15" i="30" s="1"/>
  <c r="E9" i="30"/>
  <c r="C9" i="30"/>
  <c r="F8" i="30"/>
  <c r="C8" i="30"/>
  <c r="E6" i="30"/>
  <c r="F6" i="30" s="1"/>
  <c r="C6" i="30" s="1"/>
  <c r="C5" i="30"/>
  <c r="F4" i="30"/>
  <c r="C4" i="30" s="1"/>
  <c r="C3" i="30" s="1"/>
  <c r="F2" i="30"/>
  <c r="C2" i="30"/>
  <c r="A217" i="39" l="1"/>
  <c r="BE27" i="39"/>
  <c r="BF27" i="39" s="1"/>
  <c r="A177" i="39"/>
  <c r="BE26" i="39"/>
  <c r="BF26" i="39" s="1"/>
  <c r="A357" i="39"/>
  <c r="BE30" i="39"/>
  <c r="BF30" i="39" s="1"/>
  <c r="A277" i="39"/>
  <c r="AP18" i="39" s="1"/>
  <c r="AO18" i="39" s="1"/>
  <c r="BE28" i="39"/>
  <c r="BF28" i="39" s="1"/>
  <c r="A597" i="39"/>
  <c r="BE35" i="39"/>
  <c r="BF35" i="39" s="1"/>
  <c r="BE23" i="39"/>
  <c r="BF23" i="39" s="1"/>
  <c r="A461" i="39"/>
  <c r="BE32" i="39"/>
  <c r="BF32" i="39" s="1"/>
  <c r="BE24" i="39"/>
  <c r="BF24" i="39" s="1"/>
  <c r="A557" i="39"/>
  <c r="BE34" i="39"/>
  <c r="BF34" i="39" s="1"/>
  <c r="A317" i="39"/>
  <c r="BE29" i="39"/>
  <c r="BF29" i="39" s="1"/>
  <c r="A637" i="39"/>
  <c r="BE36" i="39"/>
  <c r="BF36" i="39" s="1"/>
  <c r="A137" i="39"/>
  <c r="AP19" i="39" s="1"/>
  <c r="AO19" i="39" s="1"/>
  <c r="BE25" i="39"/>
  <c r="BF25" i="39" s="1"/>
  <c r="A421" i="39"/>
  <c r="BE31" i="39"/>
  <c r="BF31" i="39" s="1"/>
  <c r="A501" i="39"/>
  <c r="BE33" i="39"/>
  <c r="BF33" i="39" s="1"/>
  <c r="AP42" i="39"/>
  <c r="AP17" i="39"/>
  <c r="AP41" i="39"/>
  <c r="AP34" i="39"/>
  <c r="AO34" i="39" s="1"/>
  <c r="AP13" i="39"/>
  <c r="AO13" i="39" s="1"/>
  <c r="AP43" i="39"/>
  <c r="AP12" i="39"/>
  <c r="AO12" i="39" s="1"/>
  <c r="AP28" i="39"/>
  <c r="AP16" i="39"/>
  <c r="AP37" i="39"/>
  <c r="AO37" i="39" s="1"/>
  <c r="AP24" i="39"/>
  <c r="AO24" i="39" s="1"/>
  <c r="AP29" i="39"/>
  <c r="AO29" i="39" s="1"/>
  <c r="AP31" i="39"/>
  <c r="AP15" i="39"/>
  <c r="AO15" i="39" s="1"/>
  <c r="AP27" i="39"/>
  <c r="AP20" i="39"/>
  <c r="BJ9" i="39"/>
  <c r="AM27" i="39"/>
  <c r="AM29" i="39"/>
  <c r="AV34" i="39" s="1"/>
  <c r="BV6" i="39"/>
  <c r="BJ8" i="39"/>
  <c r="AX7" i="39"/>
  <c r="AM15" i="39"/>
  <c r="AM9" i="39"/>
  <c r="BF6" i="39"/>
  <c r="BF7" i="39"/>
  <c r="BD8" i="39"/>
  <c r="BH9" i="39"/>
  <c r="AM22" i="39"/>
  <c r="AV27" i="39" s="1"/>
  <c r="AM35" i="39"/>
  <c r="AM21" i="39"/>
  <c r="AV26" i="39" s="1"/>
  <c r="AW26" i="39" s="1"/>
  <c r="BV8" i="39"/>
  <c r="AK6" i="39"/>
  <c r="AV41" i="39" s="1"/>
  <c r="AR7" i="39"/>
  <c r="AK18" i="39"/>
  <c r="AR9" i="39"/>
  <c r="BN7" i="39"/>
  <c r="AL20" i="39"/>
  <c r="AN20" i="39"/>
  <c r="AR8" i="39"/>
  <c r="BH6" i="39"/>
  <c r="AK7" i="39"/>
  <c r="AV42" i="39" s="1"/>
  <c r="AW42" i="39" s="1"/>
  <c r="BL8" i="39"/>
  <c r="BP6" i="39"/>
  <c r="BT7" i="39"/>
  <c r="BR8" i="39"/>
  <c r="BR9" i="39"/>
  <c r="AK30" i="39"/>
  <c r="AK14" i="39"/>
  <c r="AK28" i="39"/>
  <c r="AM6" i="39"/>
  <c r="AK23" i="39"/>
  <c r="BT8" i="39"/>
  <c r="AM11" i="39"/>
  <c r="AM19" i="39"/>
  <c r="AM10" i="39"/>
  <c r="AV15" i="39" s="1"/>
  <c r="AM24" i="39"/>
  <c r="AV29" i="39" s="1"/>
  <c r="BL7" i="39"/>
  <c r="AK25" i="39"/>
  <c r="AN24" i="39"/>
  <c r="BN6" i="39"/>
  <c r="BP9" i="39"/>
  <c r="AM26" i="39"/>
  <c r="AM33" i="39"/>
  <c r="AV38" i="39" s="1"/>
  <c r="AM17" i="39"/>
  <c r="AV7" i="39"/>
  <c r="AT8" i="39"/>
  <c r="AT9" i="39"/>
  <c r="AK8" i="39"/>
  <c r="AV43" i="39" s="1"/>
  <c r="AW43" i="39" s="1"/>
  <c r="AK34" i="39"/>
  <c r="AK16" i="39"/>
  <c r="AK13" i="39"/>
  <c r="BV7" i="39"/>
  <c r="AK20" i="39"/>
  <c r="BV9" i="39"/>
  <c r="AR6" i="39"/>
  <c r="AX6" i="39"/>
  <c r="AV8" i="39"/>
  <c r="AZ9" i="39"/>
  <c r="AZ6" i="39"/>
  <c r="BD7" i="39"/>
  <c r="BB8" i="39"/>
  <c r="BB9" i="39"/>
  <c r="AK32" i="39"/>
  <c r="AK36" i="39"/>
  <c r="AK31" i="39"/>
  <c r="AM20" i="39"/>
  <c r="AV25" i="39" s="1"/>
  <c r="BA6" i="39"/>
  <c r="AY7" i="39"/>
  <c r="BG7" i="39"/>
  <c r="BO7" i="39"/>
  <c r="AL23" i="39"/>
  <c r="AW8" i="39"/>
  <c r="BE8" i="39"/>
  <c r="BM8" i="39"/>
  <c r="BU8" i="39"/>
  <c r="AU9" i="39"/>
  <c r="BC9" i="39"/>
  <c r="BK9" i="39"/>
  <c r="BS9" i="39"/>
  <c r="AL8" i="39"/>
  <c r="AL32" i="39"/>
  <c r="AL7" i="39"/>
  <c r="AL30" i="39"/>
  <c r="AL34" i="39"/>
  <c r="AL36" i="39"/>
  <c r="AL18" i="39"/>
  <c r="AL14" i="39"/>
  <c r="AL16" i="39"/>
  <c r="AL31" i="39"/>
  <c r="AL25" i="39"/>
  <c r="AL28" i="39"/>
  <c r="AL13" i="39"/>
  <c r="BQ6" i="39"/>
  <c r="BB6" i="39"/>
  <c r="AX8" i="39"/>
  <c r="BF8" i="39"/>
  <c r="BN8" i="39"/>
  <c r="AK12" i="39"/>
  <c r="AV9" i="39"/>
  <c r="BD9" i="39"/>
  <c r="BL9" i="39"/>
  <c r="BT9" i="39"/>
  <c r="AM8" i="39"/>
  <c r="AM32" i="39"/>
  <c r="AM7" i="39"/>
  <c r="AM30" i="39"/>
  <c r="AM34" i="39"/>
  <c r="AM36" i="39"/>
  <c r="AM18" i="39"/>
  <c r="AM14" i="39"/>
  <c r="AM16" i="39"/>
  <c r="AV21" i="39" s="1"/>
  <c r="AX21" i="39" s="1"/>
  <c r="AM31" i="39"/>
  <c r="AV36" i="39" s="1"/>
  <c r="AX36" i="39" s="1"/>
  <c r="AM25" i="39"/>
  <c r="AM28" i="39"/>
  <c r="AM13" i="39"/>
  <c r="AV18" i="39" s="1"/>
  <c r="AW18" i="39" s="1"/>
  <c r="BI6" i="39"/>
  <c r="AT6" i="39"/>
  <c r="AZ7" i="39"/>
  <c r="AM23" i="39"/>
  <c r="AU6" i="39"/>
  <c r="BC6" i="39"/>
  <c r="BK6" i="39"/>
  <c r="BS6" i="39"/>
  <c r="AS7" i="39"/>
  <c r="BA7" i="39"/>
  <c r="BI7" i="39"/>
  <c r="BQ7" i="39"/>
  <c r="AN23" i="39"/>
  <c r="AY8" i="39"/>
  <c r="BG8" i="39"/>
  <c r="BO8" i="39"/>
  <c r="AL12" i="39"/>
  <c r="AW9" i="39"/>
  <c r="BE9" i="39"/>
  <c r="BM9" i="39"/>
  <c r="BU9" i="39"/>
  <c r="AN8" i="39"/>
  <c r="AN32" i="39"/>
  <c r="AN7" i="39"/>
  <c r="AN30" i="39"/>
  <c r="AN34" i="39"/>
  <c r="AN36" i="39"/>
  <c r="AN18" i="39"/>
  <c r="AN14" i="39"/>
  <c r="AN16" i="39"/>
  <c r="AN31" i="39"/>
  <c r="AN25" i="39"/>
  <c r="AN28" i="39"/>
  <c r="AN13" i="39"/>
  <c r="AS6" i="39"/>
  <c r="AN6" i="39"/>
  <c r="BJ6" i="39"/>
  <c r="BH7" i="39"/>
  <c r="BP7" i="39"/>
  <c r="AK17" i="39"/>
  <c r="AV6" i="39"/>
  <c r="BD6" i="39"/>
  <c r="BL6" i="39"/>
  <c r="BT6" i="39"/>
  <c r="AT7" i="39"/>
  <c r="BB7" i="39"/>
  <c r="BJ7" i="39"/>
  <c r="BR7" i="39"/>
  <c r="AZ8" i="39"/>
  <c r="BH8" i="39"/>
  <c r="BP8" i="39"/>
  <c r="AM12" i="39"/>
  <c r="AX9" i="39"/>
  <c r="BF9" i="39"/>
  <c r="BN9" i="39"/>
  <c r="AK11" i="39"/>
  <c r="AK15" i="39"/>
  <c r="AK22" i="39"/>
  <c r="AK26" i="39"/>
  <c r="AK19" i="39"/>
  <c r="AK9" i="39"/>
  <c r="AK35" i="39"/>
  <c r="AK29" i="39"/>
  <c r="AK10" i="39"/>
  <c r="AK27" i="39"/>
  <c r="AK21" i="39"/>
  <c r="AK33" i="39"/>
  <c r="AK24" i="39"/>
  <c r="BR6" i="39"/>
  <c r="AL17" i="39"/>
  <c r="AW6" i="39"/>
  <c r="BE6" i="39"/>
  <c r="BM6" i="39"/>
  <c r="BU6" i="39"/>
  <c r="AU7" i="39"/>
  <c r="BC7" i="39"/>
  <c r="BK7" i="39"/>
  <c r="BS7" i="39"/>
  <c r="AS8" i="39"/>
  <c r="BA8" i="39"/>
  <c r="BI8" i="39"/>
  <c r="BQ8" i="39"/>
  <c r="AN12" i="39"/>
  <c r="AY9" i="39"/>
  <c r="BG9" i="39"/>
  <c r="BO9" i="39"/>
  <c r="AL11" i="39"/>
  <c r="AL15" i="39"/>
  <c r="AL22" i="39"/>
  <c r="AL26" i="39"/>
  <c r="AL19" i="39"/>
  <c r="AL9" i="39"/>
  <c r="AL35" i="39"/>
  <c r="AL29" i="39"/>
  <c r="AL10" i="39"/>
  <c r="AL27" i="39"/>
  <c r="AL21" i="39"/>
  <c r="AL33" i="39"/>
  <c r="AL24" i="39"/>
  <c r="AN17" i="39"/>
  <c r="AY6" i="39"/>
  <c r="BG6" i="39"/>
  <c r="BO6" i="39"/>
  <c r="AL6" i="39"/>
  <c r="AW7" i="39"/>
  <c r="BE7" i="39"/>
  <c r="BM7" i="39"/>
  <c r="BU7" i="39"/>
  <c r="AU8" i="39"/>
  <c r="BC8" i="39"/>
  <c r="BK8" i="39"/>
  <c r="BS8" i="39"/>
  <c r="AS9" i="39"/>
  <c r="BA9" i="39"/>
  <c r="BI9" i="39"/>
  <c r="BQ9" i="39"/>
  <c r="AN11" i="39"/>
  <c r="AN15" i="39"/>
  <c r="AN22" i="39"/>
  <c r="AN26" i="39"/>
  <c r="AN19" i="39"/>
  <c r="AN9" i="39"/>
  <c r="AN35" i="39"/>
  <c r="AN29" i="39"/>
  <c r="AN10" i="39"/>
  <c r="AN27" i="39"/>
  <c r="AN21" i="39"/>
  <c r="AN33" i="39"/>
  <c r="L116" i="45"/>
  <c r="L13" i="45"/>
  <c r="L23" i="45"/>
  <c r="L29" i="45"/>
  <c r="L39" i="45"/>
  <c r="L45" i="45"/>
  <c r="L55" i="45"/>
  <c r="L61" i="45"/>
  <c r="L68" i="45"/>
  <c r="L88" i="45"/>
  <c r="L110" i="45"/>
  <c r="L120" i="45"/>
  <c r="L123" i="45"/>
  <c r="L134" i="45"/>
  <c r="L176" i="45"/>
  <c r="L231" i="45"/>
  <c r="L241" i="45"/>
  <c r="L255" i="45"/>
  <c r="L273" i="45"/>
  <c r="L276" i="45"/>
  <c r="L287" i="45"/>
  <c r="L294" i="45"/>
  <c r="L301" i="45"/>
  <c r="L305" i="45"/>
  <c r="L308" i="45"/>
  <c r="L312" i="45"/>
  <c r="L319" i="45"/>
  <c r="L326" i="45"/>
  <c r="L333" i="45"/>
  <c r="L337" i="45"/>
  <c r="L340" i="45"/>
  <c r="L344" i="45"/>
  <c r="L351" i="45"/>
  <c r="L4" i="45"/>
  <c r="L24" i="45"/>
  <c r="L40" i="45"/>
  <c r="L56" i="45"/>
  <c r="L75" i="45"/>
  <c r="L79" i="45"/>
  <c r="L85" i="45"/>
  <c r="L95" i="45"/>
  <c r="L98" i="45"/>
  <c r="L151" i="45"/>
  <c r="L170" i="45"/>
  <c r="L177" i="45"/>
  <c r="L193" i="45"/>
  <c r="L228" i="45"/>
  <c r="L295" i="45"/>
  <c r="L327" i="45"/>
  <c r="L15" i="45"/>
  <c r="L21" i="45"/>
  <c r="L31" i="45"/>
  <c r="L37" i="45"/>
  <c r="L47" i="45"/>
  <c r="L53" i="45"/>
  <c r="L63" i="45"/>
  <c r="L80" i="45"/>
  <c r="L112" i="45"/>
  <c r="L145" i="45"/>
  <c r="L152" i="45"/>
  <c r="L174" i="45"/>
  <c r="L190" i="45"/>
  <c r="L211" i="45"/>
  <c r="L222" i="45"/>
  <c r="L229" i="45"/>
  <c r="L235" i="45"/>
  <c r="L271" i="45"/>
  <c r="L285" i="45"/>
  <c r="L289" i="45"/>
  <c r="L292" i="45"/>
  <c r="L296" i="45"/>
  <c r="L303" i="45"/>
  <c r="L310" i="45"/>
  <c r="L317" i="45"/>
  <c r="L321" i="45"/>
  <c r="L324" i="45"/>
  <c r="L328" i="45"/>
  <c r="L335" i="45"/>
  <c r="L342" i="45"/>
  <c r="L12" i="45"/>
  <c r="L28" i="45"/>
  <c r="L44" i="45"/>
  <c r="L60" i="45"/>
  <c r="L109" i="45"/>
  <c r="L126" i="45"/>
  <c r="L149" i="45"/>
  <c r="L165" i="45"/>
  <c r="L191" i="45"/>
  <c r="L198" i="45"/>
  <c r="L212" i="45"/>
  <c r="L247" i="45"/>
  <c r="L257" i="45"/>
  <c r="L260" i="45"/>
  <c r="L264" i="45"/>
  <c r="L300" i="45"/>
  <c r="L304" i="45"/>
  <c r="L311" i="45"/>
  <c r="L318" i="45"/>
  <c r="L325" i="45"/>
  <c r="L329" i="45"/>
  <c r="L332" i="45"/>
  <c r="L336" i="45"/>
  <c r="L343" i="45"/>
  <c r="L350" i="45"/>
  <c r="L67" i="45"/>
  <c r="L146" i="45"/>
  <c r="L219" i="45"/>
  <c r="L117" i="45"/>
  <c r="L181" i="45"/>
  <c r="L196" i="45"/>
  <c r="L221" i="45"/>
  <c r="L237" i="45"/>
  <c r="L253" i="45"/>
  <c r="L653" i="45"/>
  <c r="L685" i="45"/>
  <c r="L93" i="45"/>
  <c r="L157" i="45"/>
  <c r="L188" i="45"/>
  <c r="L261" i="45"/>
  <c r="L278" i="45"/>
  <c r="L141" i="45"/>
  <c r="L183" i="45"/>
  <c r="L189" i="45"/>
  <c r="L204" i="45"/>
  <c r="L262" i="45"/>
  <c r="L133" i="45"/>
  <c r="L214" i="45"/>
  <c r="L220" i="45"/>
  <c r="L230" i="45"/>
  <c r="L236" i="45"/>
  <c r="L246" i="45"/>
  <c r="L252" i="45"/>
  <c r="L269" i="45"/>
  <c r="L677" i="45"/>
  <c r="L125" i="45"/>
  <c r="L205" i="45"/>
  <c r="E48" i="11"/>
  <c r="H8" i="11" s="1"/>
  <c r="H8" i="10"/>
  <c r="E48" i="6"/>
  <c r="H8" i="6" s="1"/>
  <c r="E32" i="11"/>
  <c r="H6" i="11"/>
  <c r="E32" i="10"/>
  <c r="E16" i="10"/>
  <c r="H6" i="10" s="1"/>
  <c r="E32" i="6"/>
  <c r="E16" i="6"/>
  <c r="H6" i="6" s="1"/>
  <c r="E19" i="10"/>
  <c r="AX18" i="39"/>
  <c r="AX29" i="39"/>
  <c r="AW29" i="39"/>
  <c r="H7" i="6"/>
  <c r="E5" i="5"/>
  <c r="C5" i="5" s="1"/>
  <c r="C3" i="5" s="1"/>
  <c r="C10" i="30"/>
  <c r="C7" i="30" s="1"/>
  <c r="C11" i="30" s="1"/>
  <c r="C12" i="30" s="1"/>
  <c r="AP21" i="39" l="1"/>
  <c r="AO21" i="39" s="1"/>
  <c r="AP30" i="39"/>
  <c r="AO30" i="39" s="1"/>
  <c r="AP26" i="39"/>
  <c r="AO26" i="39" s="1"/>
  <c r="AP32" i="39"/>
  <c r="AO32" i="39" s="1"/>
  <c r="AP25" i="39"/>
  <c r="AO25" i="39" s="1"/>
  <c r="AP33" i="39"/>
  <c r="AO33" i="39" s="1"/>
  <c r="AP38" i="39"/>
  <c r="AO38" i="39" s="1"/>
  <c r="AW41" i="39"/>
  <c r="AW44" i="39" s="1"/>
  <c r="AV44" i="39"/>
  <c r="AW21" i="39"/>
  <c r="AV22" i="39"/>
  <c r="AW22" i="39" s="1"/>
  <c r="AX26" i="39"/>
  <c r="AV39" i="39"/>
  <c r="AW38" i="39"/>
  <c r="AX38" i="39"/>
  <c r="AV32" i="39"/>
  <c r="AX32" i="39" s="1"/>
  <c r="AV31" i="39"/>
  <c r="AX25" i="39"/>
  <c r="AV30" i="39"/>
  <c r="AV16" i="39"/>
  <c r="AW16" i="39" s="1"/>
  <c r="AW36" i="39"/>
  <c r="AV37" i="39"/>
  <c r="AW37" i="39" s="1"/>
  <c r="AV33" i="39"/>
  <c r="AV17" i="39"/>
  <c r="AW17" i="39" s="1"/>
  <c r="AX27" i="39"/>
  <c r="AV28" i="39"/>
  <c r="AV20" i="39"/>
  <c r="AX20" i="39" s="1"/>
  <c r="AV19" i="39"/>
  <c r="AX34" i="39"/>
  <c r="AV35" i="39"/>
  <c r="AV23" i="39"/>
  <c r="AW23" i="39" s="1"/>
  <c r="AX22" i="39"/>
  <c r="AX42" i="39"/>
  <c r="AX43" i="39"/>
  <c r="AX41" i="39"/>
  <c r="AV13" i="39"/>
  <c r="AW13" i="39" s="1"/>
  <c r="AV45" i="39"/>
  <c r="AX15" i="39"/>
  <c r="AV24" i="39"/>
  <c r="AV12" i="39"/>
  <c r="AW12" i="39" s="1"/>
  <c r="AW25" i="39"/>
  <c r="AW15" i="39"/>
  <c r="AW34" i="39"/>
  <c r="AW27" i="39"/>
  <c r="H7" i="10"/>
  <c r="J6" i="10" s="1"/>
  <c r="J9" i="10" s="1"/>
  <c r="H7" i="11"/>
  <c r="I6" i="11" s="1"/>
  <c r="I9" i="11" s="1"/>
  <c r="E10" i="5"/>
  <c r="C10" i="5" s="1"/>
  <c r="C7" i="5" s="1"/>
  <c r="C11" i="5" s="1"/>
  <c r="C12" i="5" s="1"/>
  <c r="AX44" i="39" l="1"/>
  <c r="AW45" i="39"/>
  <c r="AV46" i="39"/>
  <c r="AW14" i="39"/>
  <c r="AV40" i="39"/>
  <c r="AW32" i="39"/>
  <c r="AW20" i="39"/>
  <c r="AX17" i="39"/>
  <c r="AX23" i="39"/>
  <c r="AX30" i="39"/>
  <c r="AW30" i="39"/>
  <c r="AW35" i="39"/>
  <c r="AX35" i="39"/>
  <c r="AW33" i="39"/>
  <c r="AX33" i="39"/>
  <c r="AX31" i="39"/>
  <c r="AW31" i="39"/>
  <c r="AX19" i="39"/>
  <c r="AW19" i="39"/>
  <c r="AX28" i="39"/>
  <c r="AW28" i="39"/>
  <c r="AX39" i="39"/>
  <c r="AW39" i="39"/>
  <c r="AX16" i="39"/>
  <c r="AX37" i="39"/>
  <c r="AX45" i="39"/>
  <c r="AX46" i="39" s="1"/>
  <c r="AX13" i="39"/>
  <c r="AW46" i="39"/>
  <c r="AV14" i="39"/>
  <c r="AX12" i="39"/>
  <c r="AX24" i="39"/>
  <c r="AW24" i="39"/>
  <c r="E26" i="1"/>
  <c r="I26" i="1"/>
  <c r="I28" i="1" s="1"/>
  <c r="I30" i="1" s="1"/>
  <c r="G26" i="1"/>
  <c r="G28" i="1" s="1"/>
  <c r="G30" i="1" s="1"/>
  <c r="AX40" i="39" l="1"/>
  <c r="AX47" i="39" s="1"/>
  <c r="L28" i="1"/>
  <c r="C28" i="1"/>
  <c r="C29" i="1" s="1"/>
  <c r="E14" i="4" s="1"/>
  <c r="D14" i="4" s="1"/>
  <c r="AX14" i="39"/>
  <c r="AW40" i="39"/>
  <c r="AW47" i="39"/>
  <c r="AV47" i="39"/>
  <c r="E28" i="1"/>
  <c r="E30" i="1" s="1"/>
  <c r="L30" i="1" s="1"/>
  <c r="F14" i="4" l="1"/>
  <c r="B6" i="4"/>
  <c r="B5" i="4"/>
  <c r="B7" i="4" l="1"/>
  <c r="B11" i="4"/>
  <c r="C5" i="4"/>
  <c r="B8" i="4"/>
  <c r="B10" i="4"/>
  <c r="B9" i="4"/>
  <c r="D5" i="4"/>
  <c r="D6" i="4"/>
  <c r="C6" i="4"/>
  <c r="C8" i="4" l="1"/>
  <c r="D8" i="4"/>
  <c r="D7" i="4"/>
  <c r="C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72" authorId="0" shapeId="0" xr:uid="{BC19374E-872F-4891-8351-EF96026B2F55}">
      <text>
        <r>
          <rPr>
            <b/>
            <sz val="9"/>
            <rFont val="宋体"/>
            <family val="3"/>
            <charset val="134"/>
          </rPr>
          <t>Administrator:</t>
        </r>
        <r>
          <rPr>
            <sz val="9"/>
            <rFont val="宋体"/>
            <family val="3"/>
            <charset val="134"/>
          </rPr>
          <t xml:space="preserve">
原认购人罗涛、吴燕明
</t>
        </r>
      </text>
    </comment>
  </commentList>
</comments>
</file>

<file path=xl/sharedStrings.xml><?xml version="1.0" encoding="utf-8"?>
<sst xmlns="http://schemas.openxmlformats.org/spreadsheetml/2006/main" count="27535" uniqueCount="5710">
  <si>
    <t>序号</t>
  </si>
  <si>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</si>
  <si>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</si>
  <si>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</si>
  <si>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</si>
  <si>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</si>
  <si>
    <r>
      <rPr>
        <sz val="10"/>
        <rFont val="宋体"/>
        <family val="3"/>
        <charset val="134"/>
      </rPr>
      <t>运营费用（元）</t>
    </r>
  </si>
  <si>
    <t>2=2.1+2.2+2.3</t>
  </si>
  <si>
    <r>
      <rPr>
        <sz val="10"/>
        <rFont val="宋体"/>
        <family val="3"/>
        <charset val="134"/>
      </rPr>
      <t>维修费（元）</t>
    </r>
  </si>
  <si>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</si>
  <si>
    <r>
      <rPr>
        <sz val="10"/>
        <rFont val="宋体"/>
        <family val="3"/>
        <charset val="134"/>
      </rPr>
      <t>保险费（元）</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</si>
  <si>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</si>
  <si>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</si>
  <si>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</si>
  <si>
    <r>
      <rPr>
        <sz val="10"/>
        <rFont val="宋体"/>
        <family val="3"/>
        <charset val="134"/>
      </rPr>
      <t>管理成本</t>
    </r>
    <r>
      <rPr>
        <sz val="10"/>
        <rFont val="Arial"/>
        <family val="2"/>
      </rPr>
      <t>(</t>
    </r>
    <r>
      <rPr>
        <sz val="10"/>
        <rFont val="宋体"/>
        <family val="3"/>
        <charset val="134"/>
      </rPr>
      <t>元</t>
    </r>
    <r>
      <rPr>
        <sz val="10"/>
        <rFont val="Arial"/>
        <family val="2"/>
      </rPr>
      <t>)</t>
    </r>
  </si>
  <si>
    <t>3=3.1+3.2+3.3</t>
  </si>
  <si>
    <r>
      <rPr>
        <sz val="10"/>
        <rFont val="宋体"/>
        <family val="3"/>
        <charset val="134"/>
      </rPr>
      <t>管理费（元）</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</si>
  <si>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</si>
  <si>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</si>
  <si>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</si>
  <si>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</si>
  <si>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</si>
  <si>
    <r>
      <rPr>
        <sz val="10"/>
        <rFont val="宋体"/>
        <family val="3"/>
        <charset val="134"/>
      </rPr>
      <t>年成本收益（元）</t>
    </r>
  </si>
  <si>
    <t>4=1+2+3</t>
  </si>
  <si>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</si>
  <si>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r>
      <rPr>
        <sz val="10"/>
        <rFont val="Arial"/>
        <family val="2"/>
      </rPr>
      <t>5=4÷</t>
    </r>
    <r>
      <rPr>
        <sz val="10"/>
        <rFont val="宋体"/>
        <family val="3"/>
        <charset val="134"/>
      </rPr>
      <t>公租房建筑面积</t>
    </r>
    <r>
      <rPr>
        <sz val="10"/>
        <rFont val="Arial"/>
        <family val="2"/>
      </rPr>
      <t>÷12</t>
    </r>
    <r>
      <rPr>
        <sz val="10"/>
        <rFont val="宋体"/>
        <family val="3"/>
        <charset val="134"/>
      </rPr>
      <t>个月</t>
    </r>
  </si>
  <si>
    <t>本次评估设定估价对象建安为4000元/㎡，则估价对象总建设费用约为77509760元。该项目为钢混结构，非生产用房经济耐用年限为 60 年，将建设成本按直线法折算至每年，即77509760÷60=1291829 元。</t>
  </si>
  <si>
    <t>主要包括室内部分及附属设施设备、公用部位 和共用设施设备及相关场地的维修运行费用，参考同类项目测算，一般取值为1-2元/平方米•月，本次取值为1.5元/平方米•月，则1.5×12×19377.44=348794 元。</t>
  </si>
  <si>
    <t>指房屋产权人为使自己的房产避免意外损失而向保险公司支付的费用，一般为建安费用的0.15%-0.3%，本次取值为建安费用的0.3%。则保险费用为77509760×0.3%＝232529元。</t>
  </si>
  <si>
    <t>根据评估专业人员实地查勘，物业费水平为3.95元/平方米•月计算，则年物业费用为3.95×19377.44×12=918491元。</t>
  </si>
  <si>
    <t>指运营管理机构人员、办公等的正常开支费用，参考同类项目测算，按年租金成本收益的 2%测算，即47.95×19377.44×2%=18195元。</t>
  </si>
  <si>
    <t>无</t>
  </si>
  <si>
    <t>共有产权住房属于保障性住房，不以获取利润为主要目的，参照保本微利原则记取利润率，以折旧及摊销成本、运营费用、管理费用、利息之和为基数的3%测算开发利润,即(1291829+1499814+18583+0)×3%=84307元。</t>
  </si>
  <si>
    <r>
      <rPr>
        <sz val="10"/>
        <rFont val="Arial"/>
        <family val="2"/>
      </rPr>
      <t>5=4÷</t>
    </r>
    <r>
      <rPr>
        <sz val="10"/>
        <rFont val="宋体"/>
        <family val="3"/>
        <charset val="134"/>
      </rPr>
      <t>共有产权住房建筑面积</t>
    </r>
    <r>
      <rPr>
        <sz val="10"/>
        <rFont val="Arial"/>
        <family val="2"/>
      </rPr>
      <t>÷12</t>
    </r>
    <r>
      <rPr>
        <sz val="10"/>
        <rFont val="宋体"/>
        <family val="3"/>
        <charset val="134"/>
      </rPr>
      <t>个月</t>
    </r>
  </si>
  <si>
    <t>小区名称</t>
  </si>
  <si>
    <t>项目所在区</t>
  </si>
  <si>
    <t>项目所在位置</t>
  </si>
  <si>
    <t>用途</t>
  </si>
  <si>
    <t>面积范围</t>
  </si>
  <si>
    <t>建成年代</t>
  </si>
  <si>
    <t>漪景园</t>
  </si>
  <si>
    <t>大兴</t>
  </si>
  <si>
    <t>大兴区林校路60号林校路东侧</t>
  </si>
  <si>
    <t>普通住宅</t>
  </si>
  <si>
    <t>61.61-150.86</t>
  </si>
  <si>
    <t>兴水家园</t>
  </si>
  <si>
    <t>大兴区林校路69号</t>
  </si>
  <si>
    <t>80.1-138.24</t>
  </si>
  <si>
    <t>大庄新村</t>
  </si>
  <si>
    <t>大兴区义安街与义和庄东路交叉口东南角</t>
  </si>
  <si>
    <t>车站南里</t>
  </si>
  <si>
    <t>大兴区林校路60号</t>
  </si>
  <si>
    <t>73.49-117.2</t>
  </si>
  <si>
    <t>车站中里南区</t>
  </si>
  <si>
    <t>大兴区兴华大街与林校北路交叉口处东南角</t>
  </si>
  <si>
    <t>55.6-85.83</t>
  </si>
  <si>
    <t>义和庄北里</t>
  </si>
  <si>
    <t>大兴区义平路北</t>
  </si>
  <si>
    <t>62.07-77.71</t>
  </si>
  <si>
    <t>锦华园</t>
  </si>
  <si>
    <t>大兴区义平路92号</t>
  </si>
  <si>
    <t>67.52-98.27</t>
  </si>
  <si>
    <t>兴念雅苑</t>
  </si>
  <si>
    <t>大兴区义和庄北路</t>
  </si>
  <si>
    <t>兴政家园</t>
  </si>
  <si>
    <t>大兴区永华路1号</t>
  </si>
  <si>
    <t>76.42-115.44</t>
  </si>
  <si>
    <t>翰林庭院</t>
  </si>
  <si>
    <t>大兴区黄村镇兴华南路17号</t>
  </si>
  <si>
    <t>109.2-152.74</t>
  </si>
  <si>
    <t>2021年3月-2022年4月</t>
  </si>
  <si>
    <r>
      <rPr>
        <sz val="11"/>
        <color theme="1"/>
        <rFont val="DengXian"/>
        <charset val="134"/>
        <scheme val="minor"/>
      </rPr>
      <t>项目</t>
    </r>
    <r>
      <rPr>
        <sz val="10"/>
        <color rgb="FF000000"/>
        <rFont val="Times New Roman"/>
        <family val="1"/>
      </rPr>
      <t xml:space="preserve"> </t>
    </r>
  </si>
  <si>
    <t xml:space="preserve">标准房 </t>
  </si>
  <si>
    <t>户型</t>
  </si>
  <si>
    <t>各套建筑面积（㎡）</t>
  </si>
  <si>
    <t>套数</t>
  </si>
  <si>
    <t>总楼层</t>
  </si>
  <si>
    <t>所在楼层</t>
  </si>
  <si>
    <t>朝向</t>
  </si>
  <si>
    <t>所在楼宇</t>
  </si>
  <si>
    <t xml:space="preserve">楼层 </t>
  </si>
  <si>
    <t xml:space="preserve">中楼层 </t>
  </si>
  <si>
    <r>
      <rPr>
        <sz val="11"/>
        <color theme="1"/>
        <rFont val="DengXian"/>
        <charset val="134"/>
        <scheme val="minor"/>
      </rPr>
      <t>A</t>
    </r>
    <r>
      <rPr>
        <sz val="10.5"/>
        <color theme="1"/>
        <rFont val="宋体"/>
        <family val="3"/>
        <charset val="134"/>
      </rPr>
      <t>、</t>
    </r>
    <r>
      <rPr>
        <sz val="10.5"/>
        <color theme="1"/>
        <rFont val="Arial"/>
        <family val="2"/>
      </rPr>
      <t>A</t>
    </r>
    <r>
      <rPr>
        <sz val="10.5"/>
        <color theme="1"/>
        <rFont val="宋体"/>
        <family val="3"/>
        <charset val="134"/>
      </rPr>
      <t>反、</t>
    </r>
    <r>
      <rPr>
        <sz val="10.5"/>
        <color theme="1"/>
        <rFont val="Arial"/>
        <family val="2"/>
      </rPr>
      <t>A1</t>
    </r>
    <r>
      <rPr>
        <sz val="10.5"/>
        <color theme="1"/>
        <rFont val="宋体"/>
        <family val="3"/>
        <charset val="134"/>
      </rPr>
      <t>、</t>
    </r>
    <r>
      <rPr>
        <sz val="10.5"/>
        <color theme="1"/>
        <rFont val="Arial"/>
        <family val="2"/>
      </rPr>
      <t>A1</t>
    </r>
    <r>
      <rPr>
        <sz val="10.5"/>
        <color theme="1"/>
        <rFont val="宋体"/>
        <family val="3"/>
        <charset val="134"/>
      </rPr>
      <t>反、</t>
    </r>
    <r>
      <rPr>
        <sz val="10.5"/>
        <color theme="1"/>
        <rFont val="Arial"/>
        <family val="2"/>
      </rPr>
      <t>A</t>
    </r>
    <r>
      <rPr>
        <sz val="10.5"/>
        <color theme="1"/>
        <rFont val="宋体"/>
        <family val="3"/>
        <charset val="134"/>
      </rPr>
      <t>’、</t>
    </r>
    <r>
      <rPr>
        <sz val="10.5"/>
        <color theme="1"/>
        <rFont val="Arial"/>
        <family val="2"/>
      </rPr>
      <t>A</t>
    </r>
    <r>
      <rPr>
        <sz val="10.5"/>
        <color theme="1"/>
        <rFont val="宋体"/>
        <family val="3"/>
        <charset val="134"/>
      </rPr>
      <t>’反、</t>
    </r>
    <r>
      <rPr>
        <sz val="10.5"/>
        <color theme="1"/>
        <rFont val="Arial"/>
        <family val="2"/>
      </rPr>
      <t>C</t>
    </r>
    <r>
      <rPr>
        <sz val="10.5"/>
        <color theme="1"/>
        <rFont val="宋体"/>
        <family val="3"/>
        <charset val="134"/>
      </rPr>
      <t>、</t>
    </r>
    <r>
      <rPr>
        <sz val="10.5"/>
        <color theme="1"/>
        <rFont val="Arial"/>
        <family val="2"/>
      </rPr>
      <t>C</t>
    </r>
    <r>
      <rPr>
        <sz val="10.5"/>
        <color theme="1"/>
        <rFont val="宋体"/>
        <family val="3"/>
        <charset val="134"/>
      </rPr>
      <t>反、</t>
    </r>
    <r>
      <rPr>
        <sz val="10.5"/>
        <color theme="1"/>
        <rFont val="Arial"/>
        <family val="2"/>
      </rPr>
      <t>D</t>
    </r>
    <r>
      <rPr>
        <sz val="10.5"/>
        <color theme="1"/>
        <rFont val="宋体"/>
        <family val="3"/>
        <charset val="134"/>
      </rPr>
      <t>、</t>
    </r>
    <r>
      <rPr>
        <sz val="10.5"/>
        <color theme="1"/>
        <rFont val="Arial"/>
        <family val="2"/>
      </rPr>
      <t>D</t>
    </r>
    <r>
      <rPr>
        <sz val="10.5"/>
        <color theme="1"/>
        <rFont val="宋体"/>
        <family val="3"/>
        <charset val="134"/>
      </rPr>
      <t>反（二居）</t>
    </r>
  </si>
  <si>
    <t>87-89</t>
  </si>
  <si>
    <t>1-10</t>
  </si>
  <si>
    <t>南北、东南、西</t>
  </si>
  <si>
    <r>
      <rPr>
        <sz val="11"/>
        <color theme="1"/>
        <rFont val="DengXian"/>
        <charset val="134"/>
        <scheme val="minor"/>
      </rPr>
      <t>1#</t>
    </r>
    <r>
      <rPr>
        <sz val="10.5"/>
        <color theme="1"/>
        <rFont val="宋体"/>
        <family val="3"/>
        <charset val="134"/>
      </rPr>
      <t>、</t>
    </r>
    <r>
      <rPr>
        <sz val="10.5"/>
        <color theme="1"/>
        <rFont val="Arial"/>
        <family val="2"/>
      </rPr>
      <t>4#</t>
    </r>
    <r>
      <rPr>
        <sz val="10.5"/>
        <color theme="1"/>
        <rFont val="宋体"/>
        <family val="3"/>
        <charset val="134"/>
      </rPr>
      <t>、</t>
    </r>
    <r>
      <rPr>
        <sz val="10.5"/>
        <color theme="1"/>
        <rFont val="Arial"/>
        <family val="2"/>
      </rPr>
      <t>5#</t>
    </r>
    <r>
      <rPr>
        <sz val="10.5"/>
        <color theme="1"/>
        <rFont val="宋体"/>
        <family val="3"/>
        <charset val="134"/>
      </rPr>
      <t>、</t>
    </r>
    <r>
      <rPr>
        <sz val="10.5"/>
        <color theme="1"/>
        <rFont val="Arial"/>
        <family val="2"/>
      </rPr>
      <t>6#</t>
    </r>
    <r>
      <rPr>
        <sz val="10.5"/>
        <color theme="1"/>
        <rFont val="宋体"/>
        <family val="3"/>
        <charset val="134"/>
      </rPr>
      <t>、</t>
    </r>
    <r>
      <rPr>
        <sz val="10.5"/>
        <color theme="1"/>
        <rFont val="Arial"/>
        <family val="2"/>
      </rPr>
      <t>7#</t>
    </r>
    <r>
      <rPr>
        <sz val="10.5"/>
        <color theme="1"/>
        <rFont val="宋体"/>
        <family val="3"/>
        <charset val="134"/>
      </rPr>
      <t>、</t>
    </r>
    <r>
      <rPr>
        <sz val="10.5"/>
        <color theme="1"/>
        <rFont val="Arial"/>
        <family val="2"/>
      </rPr>
      <t>8#</t>
    </r>
    <r>
      <rPr>
        <sz val="10.5"/>
        <color theme="1"/>
        <rFont val="宋体"/>
        <family val="3"/>
        <charset val="134"/>
      </rPr>
      <t>、</t>
    </r>
    <r>
      <rPr>
        <sz val="10.5"/>
        <color theme="1"/>
        <rFont val="Arial"/>
        <family val="2"/>
      </rPr>
      <t>9#</t>
    </r>
  </si>
  <si>
    <t xml:space="preserve">户型 </t>
  </si>
  <si>
    <r>
      <rPr>
        <sz val="10"/>
        <color rgb="FF000000"/>
        <rFont val="宋体"/>
        <family val="3"/>
        <charset val="134"/>
      </rPr>
      <t>二居室</t>
    </r>
    <r>
      <rPr>
        <sz val="10"/>
        <color rgb="FF000000"/>
        <rFont val="Times New Roman"/>
        <family val="1"/>
      </rPr>
      <t xml:space="preserve"> </t>
    </r>
  </si>
  <si>
    <r>
      <rPr>
        <sz val="11"/>
        <color theme="1"/>
        <rFont val="DengXian"/>
        <charset val="134"/>
        <scheme val="minor"/>
      </rPr>
      <t>B</t>
    </r>
    <r>
      <rPr>
        <sz val="10.5"/>
        <color theme="1"/>
        <rFont val="宋体"/>
        <family val="3"/>
        <charset val="134"/>
      </rPr>
      <t>、</t>
    </r>
    <r>
      <rPr>
        <sz val="10.5"/>
        <color theme="1"/>
        <rFont val="Arial"/>
        <family val="2"/>
      </rPr>
      <t>B</t>
    </r>
    <r>
      <rPr>
        <sz val="10.5"/>
        <color theme="1"/>
        <rFont val="宋体"/>
        <family val="3"/>
        <charset val="134"/>
      </rPr>
      <t>反（三居）</t>
    </r>
  </si>
  <si>
    <t>118-120</t>
  </si>
  <si>
    <r>
      <rPr>
        <sz val="11"/>
        <color theme="1"/>
        <rFont val="DengXian"/>
        <charset val="134"/>
        <scheme val="minor"/>
      </rPr>
      <t>7</t>
    </r>
    <r>
      <rPr>
        <sz val="10.5"/>
        <color theme="1"/>
        <rFont val="宋体"/>
        <family val="3"/>
        <charset val="134"/>
      </rPr>
      <t>、</t>
    </r>
    <r>
      <rPr>
        <sz val="10.5"/>
        <color theme="1"/>
        <rFont val="Arial"/>
        <family val="2"/>
      </rPr>
      <t>10</t>
    </r>
  </si>
  <si>
    <r>
      <rPr>
        <sz val="11"/>
        <color theme="1"/>
        <rFont val="DengXian"/>
        <charset val="134"/>
        <scheme val="minor"/>
      </rPr>
      <t>1-7</t>
    </r>
    <r>
      <rPr>
        <sz val="10.5"/>
        <color theme="1"/>
        <rFont val="宋体"/>
        <family val="3"/>
        <charset val="134"/>
      </rPr>
      <t>、</t>
    </r>
    <r>
      <rPr>
        <sz val="10.5"/>
        <color theme="1"/>
        <rFont val="Arial"/>
        <family val="2"/>
      </rPr>
      <t>10</t>
    </r>
  </si>
  <si>
    <t>南北</t>
  </si>
  <si>
    <r>
      <rPr>
        <sz val="11"/>
        <color theme="1"/>
        <rFont val="DengXian"/>
        <charset val="134"/>
        <scheme val="minor"/>
      </rPr>
      <t>3#</t>
    </r>
    <r>
      <rPr>
        <sz val="10.5"/>
        <color theme="1"/>
        <rFont val="宋体"/>
        <family val="3"/>
        <charset val="134"/>
      </rPr>
      <t>、</t>
    </r>
    <r>
      <rPr>
        <sz val="10.5"/>
        <color theme="1"/>
        <rFont val="Arial"/>
        <family val="2"/>
      </rPr>
      <t>4#</t>
    </r>
    <r>
      <rPr>
        <sz val="10.5"/>
        <color theme="1"/>
        <rFont val="宋体"/>
        <family val="3"/>
        <charset val="134"/>
      </rPr>
      <t>、</t>
    </r>
    <r>
      <rPr>
        <sz val="10.5"/>
        <color theme="1"/>
        <rFont val="Arial"/>
        <family val="2"/>
      </rPr>
      <t>6#</t>
    </r>
  </si>
  <si>
    <t xml:space="preserve">面积 </t>
  </si>
  <si>
    <t>合计</t>
  </si>
  <si>
    <t>-</t>
  </si>
  <si>
    <r>
      <rPr>
        <sz val="11"/>
        <color theme="1"/>
        <rFont val="DengXian"/>
        <charset val="134"/>
        <scheme val="minor"/>
      </rPr>
      <t>-</t>
    </r>
    <r>
      <rPr>
        <sz val="10.5"/>
        <color theme="1"/>
        <rFont val="宋体"/>
        <family val="3"/>
        <charset val="134"/>
      </rPr>
      <t>　</t>
    </r>
  </si>
  <si>
    <t xml:space="preserve">朝向 </t>
  </si>
  <si>
    <t xml:space="preserve">装修 </t>
  </si>
  <si>
    <t>全装修</t>
  </si>
  <si>
    <t xml:space="preserve">设备 </t>
  </si>
  <si>
    <t xml:space="preserve">齐全 </t>
  </si>
  <si>
    <t>所属楼宇</t>
  </si>
  <si>
    <r>
      <rPr>
        <sz val="11"/>
        <color theme="1"/>
        <rFont val="DengXian"/>
        <charset val="134"/>
        <scheme val="minor"/>
      </rPr>
      <t>A</t>
    </r>
    <r>
      <rPr>
        <sz val="10.5"/>
        <color theme="1"/>
        <rFont val="宋体"/>
        <family val="3"/>
        <charset val="134"/>
      </rPr>
      <t>（二居）</t>
    </r>
  </si>
  <si>
    <t>南北、东南</t>
  </si>
  <si>
    <t>4#、6#、8#</t>
  </si>
  <si>
    <r>
      <rPr>
        <sz val="11"/>
        <color theme="1"/>
        <rFont val="DengXian"/>
        <charset val="134"/>
        <scheme val="minor"/>
      </rPr>
      <t>A</t>
    </r>
    <r>
      <rPr>
        <sz val="10.5"/>
        <color theme="1"/>
        <rFont val="宋体"/>
        <family val="3"/>
        <charset val="134"/>
      </rPr>
      <t>反（二居）</t>
    </r>
  </si>
  <si>
    <r>
      <rPr>
        <sz val="11"/>
        <color theme="1"/>
        <rFont val="DengXian"/>
        <charset val="134"/>
        <scheme val="minor"/>
      </rPr>
      <t>A1</t>
    </r>
    <r>
      <rPr>
        <sz val="10.5"/>
        <color theme="1"/>
        <rFont val="宋体"/>
        <family val="3"/>
        <charset val="134"/>
      </rPr>
      <t>（二居）</t>
    </r>
  </si>
  <si>
    <t>西</t>
  </si>
  <si>
    <t>1#</t>
  </si>
  <si>
    <r>
      <rPr>
        <sz val="11"/>
        <color theme="1"/>
        <rFont val="DengXian"/>
        <charset val="134"/>
        <scheme val="minor"/>
      </rPr>
      <t>A1</t>
    </r>
    <r>
      <rPr>
        <sz val="10.5"/>
        <color theme="1"/>
        <rFont val="宋体"/>
        <family val="3"/>
        <charset val="134"/>
      </rPr>
      <t>反（二居）</t>
    </r>
  </si>
  <si>
    <r>
      <rPr>
        <sz val="11"/>
        <color theme="1"/>
        <rFont val="DengXian"/>
        <charset val="134"/>
        <scheme val="minor"/>
      </rPr>
      <t>A’</t>
    </r>
    <r>
      <rPr>
        <sz val="10.5"/>
        <color theme="1"/>
        <rFont val="宋体"/>
        <family val="3"/>
        <charset val="134"/>
      </rPr>
      <t>（二居）</t>
    </r>
  </si>
  <si>
    <t>7#、9#</t>
  </si>
  <si>
    <r>
      <rPr>
        <sz val="11"/>
        <color theme="1"/>
        <rFont val="DengXian"/>
        <charset val="134"/>
        <scheme val="minor"/>
      </rPr>
      <t>A’</t>
    </r>
    <r>
      <rPr>
        <sz val="10.5"/>
        <color theme="1"/>
        <rFont val="宋体"/>
        <family val="3"/>
        <charset val="134"/>
      </rPr>
      <t>反（二居）</t>
    </r>
  </si>
  <si>
    <r>
      <rPr>
        <sz val="11"/>
        <color theme="1"/>
        <rFont val="DengXian"/>
        <charset val="134"/>
        <scheme val="minor"/>
      </rPr>
      <t>B</t>
    </r>
    <r>
      <rPr>
        <sz val="10.5"/>
        <color theme="1"/>
        <rFont val="宋体"/>
        <family val="3"/>
        <charset val="134"/>
      </rPr>
      <t>（三居）</t>
    </r>
  </si>
  <si>
    <t>7、10</t>
  </si>
  <si>
    <t>1-7、10</t>
  </si>
  <si>
    <t>3#、4#、6#</t>
  </si>
  <si>
    <r>
      <rPr>
        <sz val="11"/>
        <color theme="1"/>
        <rFont val="DengXian"/>
        <charset val="134"/>
        <scheme val="minor"/>
      </rPr>
      <t>B</t>
    </r>
    <r>
      <rPr>
        <sz val="10.5"/>
        <color theme="1"/>
        <rFont val="宋体"/>
        <family val="3"/>
        <charset val="134"/>
      </rPr>
      <t>反（三居）</t>
    </r>
  </si>
  <si>
    <r>
      <rPr>
        <sz val="11"/>
        <color theme="1"/>
        <rFont val="DengXian"/>
        <charset val="134"/>
        <scheme val="minor"/>
      </rPr>
      <t>C</t>
    </r>
    <r>
      <rPr>
        <sz val="10.5"/>
        <color theme="1"/>
        <rFont val="宋体"/>
        <family val="3"/>
        <charset val="134"/>
      </rPr>
      <t>（二居）</t>
    </r>
  </si>
  <si>
    <t>5#</t>
  </si>
  <si>
    <r>
      <rPr>
        <sz val="11"/>
        <color theme="1"/>
        <rFont val="DengXian"/>
        <charset val="134"/>
        <scheme val="minor"/>
      </rPr>
      <t>C</t>
    </r>
    <r>
      <rPr>
        <sz val="10.5"/>
        <color theme="1"/>
        <rFont val="宋体"/>
        <family val="3"/>
        <charset val="134"/>
      </rPr>
      <t>反（二居）</t>
    </r>
  </si>
  <si>
    <r>
      <rPr>
        <sz val="11"/>
        <color theme="1"/>
        <rFont val="DengXian"/>
        <charset val="134"/>
        <scheme val="minor"/>
      </rPr>
      <t>D</t>
    </r>
    <r>
      <rPr>
        <sz val="10.5"/>
        <color theme="1"/>
        <rFont val="宋体"/>
        <family val="3"/>
        <charset val="134"/>
      </rPr>
      <t>（二居）</t>
    </r>
  </si>
  <si>
    <r>
      <rPr>
        <sz val="11"/>
        <color theme="1"/>
        <rFont val="DengXian"/>
        <charset val="134"/>
        <scheme val="minor"/>
      </rPr>
      <t>D</t>
    </r>
    <r>
      <rPr>
        <sz val="10.5"/>
        <color theme="1"/>
        <rFont val="宋体"/>
        <family val="3"/>
        <charset val="134"/>
      </rPr>
      <t>反（二居）</t>
    </r>
  </si>
  <si>
    <t>测绘报告</t>
  </si>
  <si>
    <t>楼号</t>
  </si>
  <si>
    <t>总计</t>
  </si>
  <si>
    <t>库房</t>
  </si>
  <si>
    <t>汽车库用房、自行车库、物业、配套商业</t>
  </si>
  <si>
    <t>住宅</t>
  </si>
  <si>
    <t>9#</t>
  </si>
  <si>
    <t>8#</t>
  </si>
  <si>
    <t>6#</t>
  </si>
  <si>
    <t>3#</t>
  </si>
  <si>
    <t>4#</t>
  </si>
  <si>
    <t>7#</t>
  </si>
  <si>
    <t>施工</t>
  </si>
  <si>
    <t>总建筑面积</t>
  </si>
  <si>
    <t>地上</t>
  </si>
  <si>
    <t>地下</t>
  </si>
  <si>
    <t>10/（-2）</t>
  </si>
  <si>
    <t>7/（-2）</t>
  </si>
  <si>
    <t>2#</t>
  </si>
  <si>
    <t>3/（-1）</t>
  </si>
  <si>
    <t>地下车库</t>
  </si>
  <si>
    <t>房山区兴辰佳苑共有产权项目及周边小区清单</t>
  </si>
  <si>
    <t>共产房项目名称</t>
  </si>
  <si>
    <t>地区</t>
  </si>
  <si>
    <t>周边小区名称</t>
  </si>
  <si>
    <t>市场租金时段</t>
  </si>
  <si>
    <t>委托评估公司</t>
  </si>
  <si>
    <t>一</t>
  </si>
  <si>
    <t>兴辰佳苑项目（北京市房山区拱辰街道办事处FS00-LX05-0046、0056地块R2二类居住用地）</t>
  </si>
  <si>
    <t>房山区</t>
  </si>
  <si>
    <t>明源北里</t>
  </si>
  <si>
    <t>房山</t>
  </si>
  <si>
    <t>房山区良乡明源路北110米</t>
  </si>
  <si>
    <t>2022年4月-2023年4月</t>
  </si>
  <si>
    <t>北京康正宏基房地产评估有限公司</t>
  </si>
  <si>
    <t>绿地花都苑社区</t>
  </si>
  <si>
    <t>房山区天星街2号</t>
  </si>
  <si>
    <t>天骄俊园</t>
  </si>
  <si>
    <t>房山区长阳镇广阳大街6号(碧波园小区西侧)</t>
  </si>
  <si>
    <t>碧波园小区</t>
  </si>
  <si>
    <t>房山区阳城环路13号</t>
  </si>
  <si>
    <t>绿地新都会</t>
  </si>
  <si>
    <t>房山区天星街1号院</t>
  </si>
  <si>
    <t>原香小镇西区</t>
  </si>
  <si>
    <t>房山区原香路与长阳路交叉口北200米</t>
  </si>
  <si>
    <t>原香小镇东区</t>
  </si>
  <si>
    <t>房山区原香路1号</t>
  </si>
  <si>
    <t>碧桂园温泉小区2区</t>
  </si>
  <si>
    <t>房山区长阳镇昊天北大街38号</t>
  </si>
  <si>
    <t>吴店东里</t>
  </si>
  <si>
    <t>房山区昊天北大街3号</t>
  </si>
  <si>
    <t>龙华苑</t>
  </si>
  <si>
    <t>房山区广阳西路</t>
  </si>
  <si>
    <t>城建广悦居</t>
  </si>
  <si>
    <t>房山区阜盛西街2号院</t>
  </si>
  <si>
    <t>世茂维拉小区</t>
  </si>
  <si>
    <t>房山区地铁房山线广阳城站西南出口向南600米路西</t>
  </si>
  <si>
    <t>预测房号</t>
  </si>
  <si>
    <t>房间结构</t>
  </si>
  <si>
    <t>实测建面</t>
  </si>
  <si>
    <t>实测套面</t>
  </si>
  <si>
    <t>实测公摊</t>
  </si>
  <si>
    <t>不动产权证书</t>
  </si>
  <si>
    <t>项目</t>
  </si>
  <si>
    <t>标准房</t>
  </si>
  <si>
    <t>1-1-101</t>
  </si>
  <si>
    <t>三室两厅一卫</t>
  </si>
  <si>
    <t>共有产权住房总建筑面积</t>
  </si>
  <si>
    <t>楼层</t>
  </si>
  <si>
    <t>中楼层</t>
  </si>
  <si>
    <t>1-1-102</t>
  </si>
  <si>
    <t>1-1-201</t>
  </si>
  <si>
    <t>面积</t>
  </si>
  <si>
    <t>1-1-202</t>
  </si>
  <si>
    <t>1-1-301</t>
  </si>
  <si>
    <t>装修</t>
  </si>
  <si>
    <t>1-1-302</t>
  </si>
  <si>
    <t>设备设施</t>
  </si>
  <si>
    <t>1-1-401</t>
  </si>
  <si>
    <t>1-1-402</t>
  </si>
  <si>
    <t>1-1-501</t>
  </si>
  <si>
    <t>1-1-502</t>
  </si>
  <si>
    <t>1-1-601</t>
  </si>
  <si>
    <t>1-1-602</t>
  </si>
  <si>
    <t>1-2-101</t>
  </si>
  <si>
    <t>1-2-102</t>
  </si>
  <si>
    <t>1-2-201</t>
  </si>
  <si>
    <t>三室两厅两卫</t>
  </si>
  <si>
    <t>88.38-89.46</t>
  </si>
  <si>
    <t>1-6</t>
  </si>
  <si>
    <t>3#、4#、6#、7#</t>
  </si>
  <si>
    <t>1-2-202</t>
  </si>
  <si>
    <t>81.59-82.25</t>
  </si>
  <si>
    <t>1#、2#、5#、8#、9#</t>
  </si>
  <si>
    <t>1-2-301</t>
  </si>
  <si>
    <t>1-2-302</t>
  </si>
  <si>
    <t>1-2-401</t>
  </si>
  <si>
    <t>1-2-402</t>
  </si>
  <si>
    <t>1-2-501</t>
  </si>
  <si>
    <t>1-2-502</t>
  </si>
  <si>
    <t>1-2-601</t>
  </si>
  <si>
    <t>1-2-602</t>
  </si>
  <si>
    <t>2-1-101</t>
  </si>
  <si>
    <t>2-1-102</t>
  </si>
  <si>
    <t>2-1-201</t>
  </si>
  <si>
    <t>2-1-202</t>
  </si>
  <si>
    <t>2-1-301</t>
  </si>
  <si>
    <t>2-1-302</t>
  </si>
  <si>
    <t>2-1-401</t>
  </si>
  <si>
    <t>2-1-402</t>
  </si>
  <si>
    <t>2-1-501</t>
  </si>
  <si>
    <t>2-1-502</t>
  </si>
  <si>
    <t>2-1-601</t>
  </si>
  <si>
    <t>2-1-602</t>
  </si>
  <si>
    <t>2-2-101</t>
  </si>
  <si>
    <t>2-2-102</t>
  </si>
  <si>
    <t>2-2-201</t>
  </si>
  <si>
    <t>2-2-202</t>
  </si>
  <si>
    <t>2-2-301</t>
  </si>
  <si>
    <t>2-2-302</t>
  </si>
  <si>
    <t>2-2-401</t>
  </si>
  <si>
    <t>2-2-402</t>
  </si>
  <si>
    <t>2-2-501</t>
  </si>
  <si>
    <t>2-2-502</t>
  </si>
  <si>
    <t>2-2-601</t>
  </si>
  <si>
    <t>2-2-602</t>
  </si>
  <si>
    <t>3-1-101</t>
  </si>
  <si>
    <t>3-1-102</t>
  </si>
  <si>
    <t>3-1-201</t>
  </si>
  <si>
    <t>3-1-202</t>
  </si>
  <si>
    <t>3-1-301</t>
  </si>
  <si>
    <t>3-1-302</t>
  </si>
  <si>
    <t>3-1-401</t>
  </si>
  <si>
    <t>3-1-402</t>
  </si>
  <si>
    <t>3-1-501</t>
  </si>
  <si>
    <t>3-1-502</t>
  </si>
  <si>
    <t>3-1-601</t>
  </si>
  <si>
    <t>3-1-602</t>
  </si>
  <si>
    <t>3-2-101</t>
  </si>
  <si>
    <t>3-2-102</t>
  </si>
  <si>
    <t>3-2-201</t>
  </si>
  <si>
    <t>3-2-202</t>
  </si>
  <si>
    <t>3-2-301</t>
  </si>
  <si>
    <t>3-2-302</t>
  </si>
  <si>
    <t>3-2-401</t>
  </si>
  <si>
    <t>3-2-402</t>
  </si>
  <si>
    <t>3-2-501</t>
  </si>
  <si>
    <t>3-2-502</t>
  </si>
  <si>
    <t>3-2-601</t>
  </si>
  <si>
    <t>3-2-602</t>
  </si>
  <si>
    <t>4-1-101</t>
  </si>
  <si>
    <t>4-1-102</t>
  </si>
  <si>
    <t>4-1-201</t>
  </si>
  <si>
    <t>4-1-202</t>
  </si>
  <si>
    <t>4-1-301</t>
  </si>
  <si>
    <t>4-1-302</t>
  </si>
  <si>
    <t>4-1-401</t>
  </si>
  <si>
    <t>4-1-402</t>
  </si>
  <si>
    <t>4-1-501</t>
  </si>
  <si>
    <t>4-1-502</t>
  </si>
  <si>
    <t>4-1-601</t>
  </si>
  <si>
    <t>4-1-602</t>
  </si>
  <si>
    <t>4-2-101</t>
  </si>
  <si>
    <t>4-2-102</t>
  </si>
  <si>
    <t>4-2-201</t>
  </si>
  <si>
    <t>4-2-202</t>
  </si>
  <si>
    <t>4-2-301</t>
  </si>
  <si>
    <t>4-2-302</t>
  </si>
  <si>
    <t>4-2-401</t>
  </si>
  <si>
    <t>4-2-402</t>
  </si>
  <si>
    <t>4-2-501</t>
  </si>
  <si>
    <t>4-2-502</t>
  </si>
  <si>
    <t>4-2-601</t>
  </si>
  <si>
    <t>4-2-602</t>
  </si>
  <si>
    <t>4-3-101</t>
  </si>
  <si>
    <t>4-3-102</t>
  </si>
  <si>
    <t>4-3-201</t>
  </si>
  <si>
    <t>4-3-202</t>
  </si>
  <si>
    <t>4-3-301</t>
  </si>
  <si>
    <t>4-3-302</t>
  </si>
  <si>
    <t>4-3-401</t>
  </si>
  <si>
    <t>4-3-402</t>
  </si>
  <si>
    <t>4-3-501</t>
  </si>
  <si>
    <t>4-3-502</t>
  </si>
  <si>
    <t>4-3-601</t>
  </si>
  <si>
    <t>4-3-602</t>
  </si>
  <si>
    <t>5-1-101</t>
  </si>
  <si>
    <t>5-1-102</t>
  </si>
  <si>
    <t>5-1-201</t>
  </si>
  <si>
    <t>5-1-202</t>
  </si>
  <si>
    <t>5-1-301</t>
  </si>
  <si>
    <t>5-1-302</t>
  </si>
  <si>
    <t>5-1-401</t>
  </si>
  <si>
    <t>5-1-402</t>
  </si>
  <si>
    <t>5-1-501</t>
  </si>
  <si>
    <t>5-1-502</t>
  </si>
  <si>
    <t>5-1-601</t>
  </si>
  <si>
    <t>5-1-602</t>
  </si>
  <si>
    <t>5-2-101</t>
  </si>
  <si>
    <t>5-2-102</t>
  </si>
  <si>
    <t>5-2-201</t>
  </si>
  <si>
    <t>5-2-202</t>
  </si>
  <si>
    <t>5-2-301</t>
  </si>
  <si>
    <t>5-2-302</t>
  </si>
  <si>
    <t>5-2-401</t>
  </si>
  <si>
    <t>5-2-402</t>
  </si>
  <si>
    <t>5-2-501</t>
  </si>
  <si>
    <t>5-2-502</t>
  </si>
  <si>
    <t>5-2-601</t>
  </si>
  <si>
    <t>5-2-602</t>
  </si>
  <si>
    <t>5-3-101</t>
  </si>
  <si>
    <t>5-3-102</t>
  </si>
  <si>
    <t>5-3-201</t>
  </si>
  <si>
    <t>5-3-202</t>
  </si>
  <si>
    <t>5-3-301</t>
  </si>
  <si>
    <t>5-3-302</t>
  </si>
  <si>
    <t>5-3-401</t>
  </si>
  <si>
    <t>5-3-402</t>
  </si>
  <si>
    <t>5-3-501</t>
  </si>
  <si>
    <t>5-3-502</t>
  </si>
  <si>
    <t>5-3-601</t>
  </si>
  <si>
    <t>5-3-602</t>
  </si>
  <si>
    <t>5-4-101</t>
  </si>
  <si>
    <t>5-4-102</t>
  </si>
  <si>
    <t>5-4-201</t>
  </si>
  <si>
    <t>5-4-202</t>
  </si>
  <si>
    <t>5-4-301</t>
  </si>
  <si>
    <t>5-4-302</t>
  </si>
  <si>
    <t>5-4-401</t>
  </si>
  <si>
    <t>5-4-402</t>
  </si>
  <si>
    <t>5-4-501</t>
  </si>
  <si>
    <t>5-4-502</t>
  </si>
  <si>
    <t>5-4-601</t>
  </si>
  <si>
    <t>5-4-602</t>
  </si>
  <si>
    <t>6-1-101</t>
  </si>
  <si>
    <t>6-1-102</t>
  </si>
  <si>
    <t>6-1-201</t>
  </si>
  <si>
    <t>6-1-202</t>
  </si>
  <si>
    <t>6-1-301</t>
  </si>
  <si>
    <t>6-1-302</t>
  </si>
  <si>
    <t>6-1-401</t>
  </si>
  <si>
    <t>6-1-402</t>
  </si>
  <si>
    <t>6-1-501</t>
  </si>
  <si>
    <t>6-1-502</t>
  </si>
  <si>
    <t>6-1-601</t>
  </si>
  <si>
    <t>6-1-602</t>
  </si>
  <si>
    <t>6-2-101</t>
  </si>
  <si>
    <t>6-2-102</t>
  </si>
  <si>
    <t>6-2-201</t>
  </si>
  <si>
    <t>6-2-202</t>
  </si>
  <si>
    <t>6-2-301</t>
  </si>
  <si>
    <t>6-2-302</t>
  </si>
  <si>
    <t>6-2-401</t>
  </si>
  <si>
    <t>6-2-402</t>
  </si>
  <si>
    <t>6-2-501</t>
  </si>
  <si>
    <t>6-2-502</t>
  </si>
  <si>
    <t>6-2-601</t>
  </si>
  <si>
    <t>6-2-602</t>
  </si>
  <si>
    <t>6-3-101</t>
  </si>
  <si>
    <t>6-3-102</t>
  </si>
  <si>
    <t>6-3-201</t>
  </si>
  <si>
    <t>6-3-202</t>
  </si>
  <si>
    <t>6-3-301</t>
  </si>
  <si>
    <t>6-3-302</t>
  </si>
  <si>
    <t>6-3-401</t>
  </si>
  <si>
    <t>6-3-402</t>
  </si>
  <si>
    <t>6-3-501</t>
  </si>
  <si>
    <t>6-3-502</t>
  </si>
  <si>
    <t>6-3-601</t>
  </si>
  <si>
    <t>6-3-602</t>
  </si>
  <si>
    <t>6-4-101</t>
  </si>
  <si>
    <t>6-4-102</t>
  </si>
  <si>
    <t>6-4-201</t>
  </si>
  <si>
    <t>6-4-202</t>
  </si>
  <si>
    <t>6-4-301</t>
  </si>
  <si>
    <t>6-4-302</t>
  </si>
  <si>
    <t>6-4-401</t>
  </si>
  <si>
    <t>6-4-402</t>
  </si>
  <si>
    <t>6-4-501</t>
  </si>
  <si>
    <t>6-4-502</t>
  </si>
  <si>
    <t>6-4-601</t>
  </si>
  <si>
    <t>6-4-602</t>
  </si>
  <si>
    <t>6-5-101</t>
  </si>
  <si>
    <t>6-5-102</t>
  </si>
  <si>
    <t>6-5-201</t>
  </si>
  <si>
    <t>6-5-202</t>
  </si>
  <si>
    <t>6-5-301</t>
  </si>
  <si>
    <t>6-5-302</t>
  </si>
  <si>
    <t>6-5-401</t>
  </si>
  <si>
    <t>6-5-402</t>
  </si>
  <si>
    <t>6-5-501</t>
  </si>
  <si>
    <t>6-5-502</t>
  </si>
  <si>
    <t>6-5-601</t>
  </si>
  <si>
    <t>6-5-602</t>
  </si>
  <si>
    <t>7-1-101</t>
  </si>
  <si>
    <t>7-1-102</t>
  </si>
  <si>
    <t>7-1-201</t>
  </si>
  <si>
    <t>7-1-202</t>
  </si>
  <si>
    <t>7-1-301</t>
  </si>
  <si>
    <t>7-1-302</t>
  </si>
  <si>
    <t>7-1-401</t>
  </si>
  <si>
    <t>7-1-402</t>
  </si>
  <si>
    <t>7-1-501</t>
  </si>
  <si>
    <t>7-1-502</t>
  </si>
  <si>
    <t>7-1-601</t>
  </si>
  <si>
    <t>7-1-602</t>
  </si>
  <si>
    <t>7-2-101</t>
  </si>
  <si>
    <t>7-2-102</t>
  </si>
  <si>
    <t>7-2-201</t>
  </si>
  <si>
    <t>7-2-202</t>
  </si>
  <si>
    <t>7-2-301</t>
  </si>
  <si>
    <t>7-2-302</t>
  </si>
  <si>
    <t>7-2-401</t>
  </si>
  <si>
    <t>7-2-402</t>
  </si>
  <si>
    <t>7-2-501</t>
  </si>
  <si>
    <t>7-2-502</t>
  </si>
  <si>
    <t>7-2-601</t>
  </si>
  <si>
    <t>7-2-602</t>
  </si>
  <si>
    <t>7-3-101</t>
  </si>
  <si>
    <t>7-3-102</t>
  </si>
  <si>
    <t>7-3-201</t>
  </si>
  <si>
    <t>7-3-202</t>
  </si>
  <si>
    <t>7-3-301</t>
  </si>
  <si>
    <t>7-3-302</t>
  </si>
  <si>
    <t>7-3-401</t>
  </si>
  <si>
    <t>7-3-402</t>
  </si>
  <si>
    <t>7-3-501</t>
  </si>
  <si>
    <t>7-3-502</t>
  </si>
  <si>
    <t>7-3-601</t>
  </si>
  <si>
    <t>7-3-602</t>
  </si>
  <si>
    <t>8-1-101</t>
  </si>
  <si>
    <t>8-1-102</t>
  </si>
  <si>
    <t>8-1-201</t>
  </si>
  <si>
    <t>8-1-202</t>
  </si>
  <si>
    <t>8-1-301</t>
  </si>
  <si>
    <t>8-1-302</t>
  </si>
  <si>
    <t>8-1-401</t>
  </si>
  <si>
    <t>8-1-402</t>
  </si>
  <si>
    <t>8-1-501</t>
  </si>
  <si>
    <t>8-1-502</t>
  </si>
  <si>
    <t>8-1-601</t>
  </si>
  <si>
    <t>8-1-602</t>
  </si>
  <si>
    <t>8-2-101</t>
  </si>
  <si>
    <t>8-2-102</t>
  </si>
  <si>
    <t>8-2-201</t>
  </si>
  <si>
    <t>8-2-202</t>
  </si>
  <si>
    <t>8-2-301</t>
  </si>
  <si>
    <t>8-2-302</t>
  </si>
  <si>
    <t>8-2-401</t>
  </si>
  <si>
    <t>8-2-402</t>
  </si>
  <si>
    <t>8-2-501</t>
  </si>
  <si>
    <t>8-2-502</t>
  </si>
  <si>
    <t>8-2-601</t>
  </si>
  <si>
    <t>8-2-602</t>
  </si>
  <si>
    <t>8-3-101</t>
  </si>
  <si>
    <t>8-3-102</t>
  </si>
  <si>
    <t>8-3-201</t>
  </si>
  <si>
    <t>8-3-202</t>
  </si>
  <si>
    <t>8-3-301</t>
  </si>
  <si>
    <t>8-3-302</t>
  </si>
  <si>
    <t>8-3-401</t>
  </si>
  <si>
    <t>8-3-402</t>
  </si>
  <si>
    <t>8-3-501</t>
  </si>
  <si>
    <t>8-3-502</t>
  </si>
  <si>
    <t>8-3-601</t>
  </si>
  <si>
    <t>8-3-602</t>
  </si>
  <si>
    <t>8-4-101</t>
  </si>
  <si>
    <t>8-4-102</t>
  </si>
  <si>
    <t>8-4-201</t>
  </si>
  <si>
    <t>8-4-202</t>
  </si>
  <si>
    <t>8-4-301</t>
  </si>
  <si>
    <t>8-4-302</t>
  </si>
  <si>
    <t>8-4-401</t>
  </si>
  <si>
    <t>8-4-402</t>
  </si>
  <si>
    <t>8-4-501</t>
  </si>
  <si>
    <t>8-4-502</t>
  </si>
  <si>
    <t>8-4-601</t>
  </si>
  <si>
    <t>8-4-602</t>
  </si>
  <si>
    <t>9-1-101</t>
  </si>
  <si>
    <t>9-1-102</t>
  </si>
  <si>
    <t>9-1-201</t>
  </si>
  <si>
    <t>9-1-202</t>
  </si>
  <si>
    <t>9-1-301</t>
  </si>
  <si>
    <t>9-1-302</t>
  </si>
  <si>
    <t>9-1-401</t>
  </si>
  <si>
    <t>9-1-402</t>
  </si>
  <si>
    <t>9-1-501</t>
  </si>
  <si>
    <t>9-1-502</t>
  </si>
  <si>
    <t>9-1-601</t>
  </si>
  <si>
    <t>9-1-602</t>
  </si>
  <si>
    <t>9-2-101</t>
  </si>
  <si>
    <t>9-2-102</t>
  </si>
  <si>
    <t>9-2-201</t>
  </si>
  <si>
    <t>9-2-202</t>
  </si>
  <si>
    <t>9-2-301</t>
  </si>
  <si>
    <t>9-2-302</t>
  </si>
  <si>
    <t>9-2-401</t>
  </si>
  <si>
    <t>9-2-402</t>
  </si>
  <si>
    <t>9-2-501</t>
  </si>
  <si>
    <t>9-2-502</t>
  </si>
  <si>
    <t>9-2-601</t>
  </si>
  <si>
    <t>9-2-602</t>
  </si>
  <si>
    <t>9-3-101</t>
  </si>
  <si>
    <t>9-3-102</t>
  </si>
  <si>
    <t>9-3-201</t>
  </si>
  <si>
    <t>9-3-202</t>
  </si>
  <si>
    <t>9-3-301</t>
  </si>
  <si>
    <t>9-3-302</t>
  </si>
  <si>
    <t>9-3-401</t>
  </si>
  <si>
    <t>9-3-402</t>
  </si>
  <si>
    <t>9-3-501</t>
  </si>
  <si>
    <t>9-3-502</t>
  </si>
  <si>
    <t>9-3-601</t>
  </si>
  <si>
    <t>9-3-602</t>
  </si>
  <si>
    <t>9-4-101</t>
  </si>
  <si>
    <t>9-4-102</t>
  </si>
  <si>
    <t>9-4-201</t>
  </si>
  <si>
    <t>9-4-202</t>
  </si>
  <si>
    <t>9-4-301</t>
  </si>
  <si>
    <t>9-4-302</t>
  </si>
  <si>
    <t>9-4-401</t>
  </si>
  <si>
    <t>9-4-402</t>
  </si>
  <si>
    <t>9-4-501</t>
  </si>
  <si>
    <t>9-4-502</t>
  </si>
  <si>
    <t>9-4-601</t>
  </si>
  <si>
    <t>9-4-602</t>
  </si>
  <si>
    <t>9-5-101</t>
  </si>
  <si>
    <t>9-5-102</t>
  </si>
  <si>
    <t>9-5-  201</t>
  </si>
  <si>
    <t>9-5-202</t>
  </si>
  <si>
    <t>9-5-301</t>
  </si>
  <si>
    <t>9-5-302</t>
  </si>
  <si>
    <t>9-5-401</t>
  </si>
  <si>
    <t>9-5-402</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</si>
  <si>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</si>
  <si>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</si>
  <si>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</si>
  <si>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</si>
  <si>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交易时间</t>
    </r>
  </si>
  <si>
    <r>
      <rPr>
        <sz val="10"/>
        <rFont val="仿宋_GB2312"/>
        <family val="3"/>
        <charset val="134"/>
      </rPr>
      <t>交易情况</t>
    </r>
  </si>
  <si>
    <r>
      <rPr>
        <sz val="11"/>
        <color theme="1"/>
        <rFont val="仿宋_GB2312"/>
        <family val="3"/>
        <charset val="134"/>
      </rPr>
      <t>区域状况</t>
    </r>
  </si>
  <si>
    <t>居住区成熟度</t>
  </si>
  <si>
    <t>较好</t>
  </si>
  <si>
    <t>交通条件</t>
  </si>
  <si>
    <t>商业设施</t>
  </si>
  <si>
    <t>公共配套</t>
  </si>
  <si>
    <r>
      <rPr>
        <sz val="11"/>
        <color theme="1"/>
        <rFont val="仿宋_GB2312"/>
        <family val="3"/>
        <charset val="134"/>
      </rPr>
      <t>实物状况</t>
    </r>
  </si>
  <si>
    <t>物业服务</t>
  </si>
  <si>
    <t>有专业物业公司，物业服务保障较好</t>
  </si>
  <si>
    <t>项目名称</t>
  </si>
  <si>
    <t>建筑面积（㎡）</t>
  </si>
  <si>
    <t>小区环境</t>
  </si>
  <si>
    <t>二居室</t>
  </si>
  <si>
    <t>普通装修</t>
  </si>
  <si>
    <r>
      <rPr>
        <sz val="10"/>
        <rFont val="仿宋_GB2312"/>
        <family val="3"/>
        <charset val="134"/>
      </rPr>
      <t>配套设施</t>
    </r>
  </si>
  <si>
    <t>居住管理</t>
  </si>
  <si>
    <t>主力户型为三居室，住宅套型较好</t>
  </si>
  <si>
    <t>主力户型为二居室，住宅套型一般</t>
  </si>
  <si>
    <t>朝向、采光、通风</t>
  </si>
  <si>
    <t>朝向好，能保证较长时间的采光，通风较好，综合分析朝向、采光、通风状况较好（南北）</t>
  </si>
  <si>
    <t>该小区装修为全装修</t>
  </si>
  <si>
    <t>该小区装修为基本装修，装修用材环保，经过精心设计，提升居住体验，较好</t>
  </si>
  <si>
    <t>标准房建筑面积</t>
  </si>
  <si>
    <t>设备</t>
  </si>
  <si>
    <t>成新度</t>
  </si>
  <si>
    <t>90%-100%</t>
  </si>
  <si>
    <t>70%-80%</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</si>
  <si>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</si>
  <si>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</si>
  <si>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</si>
  <si>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</si>
  <si>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</si>
  <si>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</si>
  <si>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</si>
  <si>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</si>
  <si>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</si>
  <si>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租金</t>
  </si>
  <si>
    <t>加物业费</t>
  </si>
  <si>
    <t>城研中心数据</t>
  </si>
  <si>
    <t>含供暖、物业</t>
  </si>
  <si>
    <r>
      <rPr>
        <sz val="11"/>
        <rFont val="宋体"/>
        <family val="3"/>
        <charset val="134"/>
      </rPr>
      <t>小区名称</t>
    </r>
  </si>
  <si>
    <t>时间</t>
  </si>
  <si>
    <r>
      <rPr>
        <sz val="11"/>
        <rFont val="宋体"/>
        <family val="3"/>
        <charset val="134"/>
      </rPr>
      <t>时间</t>
    </r>
  </si>
  <si>
    <t>估价机构样本小区数据</t>
  </si>
  <si>
    <t>样本数量</t>
  </si>
  <si>
    <t>含物业费和取暖费</t>
  </si>
  <si>
    <t>数据来源</t>
  </si>
  <si>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</si>
  <si>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</si>
  <si>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</si>
  <si>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t>城研中心</t>
  </si>
  <si>
    <t>中指</t>
  </si>
  <si>
    <r>
      <rPr>
        <sz val="11"/>
        <color theme="1"/>
        <rFont val="宋体"/>
        <family val="3"/>
        <charset val="134"/>
      </rPr>
      <t>市场数据</t>
    </r>
  </si>
  <si>
    <t>取暖费</t>
  </si>
  <si>
    <t>不含物业费和供暖费</t>
  </si>
  <si>
    <t>平均月租金（元/平方米/月）</t>
  </si>
  <si>
    <t>中指数据</t>
  </si>
  <si>
    <t>平均租金单价</t>
  </si>
  <si>
    <r>
      <rPr>
        <sz val="11"/>
        <color theme="1"/>
        <rFont val="宋体"/>
        <family val="3"/>
        <charset val="134"/>
      </rPr>
      <t>市场调查数据</t>
    </r>
  </si>
  <si>
    <r>
      <rPr>
        <sz val="11"/>
        <color theme="1"/>
        <rFont val="宋体"/>
        <family val="3"/>
        <charset val="134"/>
      </rPr>
      <t>时间</t>
    </r>
  </si>
  <si>
    <r>
      <rPr>
        <sz val="11"/>
        <color theme="1"/>
        <rFont val="宋体"/>
        <family val="3"/>
        <charset val="134"/>
      </rPr>
      <t>估价机构样本小区数据</t>
    </r>
  </si>
  <si>
    <r>
      <rPr>
        <sz val="11"/>
        <color theme="1"/>
        <rFont val="Arial"/>
        <family val="2"/>
      </rPr>
      <t>2019</t>
    </r>
    <r>
      <rPr>
        <sz val="11"/>
        <color theme="1"/>
        <rFont val="宋体"/>
        <family val="3"/>
        <charset val="134"/>
      </rPr>
      <t>年二季度（</t>
    </r>
    <r>
      <rPr>
        <sz val="11"/>
        <color theme="1"/>
        <rFont val="Arial"/>
        <family val="2"/>
      </rPr>
      <t>6</t>
    </r>
    <r>
      <rPr>
        <sz val="11"/>
        <color theme="1"/>
        <rFont val="宋体"/>
        <family val="3"/>
        <charset val="134"/>
      </rPr>
      <t>月）</t>
    </r>
  </si>
  <si>
    <r>
      <rPr>
        <sz val="11"/>
        <color theme="1"/>
        <rFont val="Arial"/>
        <family val="2"/>
      </rPr>
      <t>2019</t>
    </r>
    <r>
      <rPr>
        <sz val="11"/>
        <color theme="1"/>
        <rFont val="宋体"/>
        <family val="3"/>
        <charset val="134"/>
      </rPr>
      <t>年三季度</t>
    </r>
  </si>
  <si>
    <r>
      <rPr>
        <sz val="11"/>
        <color theme="1"/>
        <rFont val="Arial"/>
        <family val="2"/>
      </rPr>
      <t>2019</t>
    </r>
    <r>
      <rPr>
        <sz val="11"/>
        <color theme="1"/>
        <rFont val="宋体"/>
        <family val="3"/>
        <charset val="134"/>
      </rPr>
      <t>年四季度</t>
    </r>
  </si>
  <si>
    <r>
      <rPr>
        <sz val="11"/>
        <color theme="1"/>
        <rFont val="Arial"/>
        <family val="2"/>
      </rPr>
      <t>2020</t>
    </r>
    <r>
      <rPr>
        <sz val="11"/>
        <color theme="1"/>
        <rFont val="宋体"/>
        <family val="3"/>
        <charset val="134"/>
      </rPr>
      <t>年一季度</t>
    </r>
  </si>
  <si>
    <r>
      <rPr>
        <sz val="11"/>
        <color theme="1"/>
        <rFont val="Arial"/>
        <family val="2"/>
      </rP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</si>
  <si>
    <t>拱辰街道</t>
  </si>
  <si>
    <t>瑞雪春堂</t>
  </si>
  <si>
    <t>小区</t>
  </si>
  <si>
    <t>平米租金(元/㎡·月)</t>
  </si>
  <si>
    <t>套均租金(元/套·月)</t>
  </si>
  <si>
    <t>参考售价(元/㎡)</t>
  </si>
  <si>
    <t>租售比</t>
  </si>
  <si>
    <t>合景领峰&lt;长阳&lt;房山区</t>
  </si>
  <si>
    <t>1:618</t>
  </si>
  <si>
    <t>--</t>
  </si>
  <si>
    <t>1:512</t>
  </si>
  <si>
    <t>1:517</t>
  </si>
  <si>
    <t>1:599</t>
  </si>
  <si>
    <t>1:761</t>
  </si>
  <si>
    <t>1:832</t>
  </si>
  <si>
    <t>1:725</t>
  </si>
  <si>
    <t>1:730</t>
  </si>
  <si>
    <t>1:739</t>
  </si>
  <si>
    <t>1:795</t>
  </si>
  <si>
    <t>1:833</t>
  </si>
  <si>
    <t>1:296</t>
  </si>
  <si>
    <t>1:288</t>
  </si>
  <si>
    <t>1:641</t>
  </si>
  <si>
    <t>万科中央城&lt;长阳&lt;房山区</t>
  </si>
  <si>
    <t>1:372</t>
  </si>
  <si>
    <t>1:374</t>
  </si>
  <si>
    <t>1:367</t>
  </si>
  <si>
    <t>1:373</t>
  </si>
  <si>
    <t>1:345</t>
  </si>
  <si>
    <t>1:295</t>
  </si>
  <si>
    <t>首开熙悦汇&lt;长阳&lt;房山区</t>
  </si>
  <si>
    <t>1:338</t>
  </si>
  <si>
    <t>1:332</t>
  </si>
  <si>
    <t>1:318</t>
  </si>
  <si>
    <t>1:317</t>
  </si>
  <si>
    <t>徜徉嘉园5号院&lt;长阳&lt;房山区</t>
  </si>
  <si>
    <t>1:805</t>
  </si>
  <si>
    <t>1:828</t>
  </si>
  <si>
    <t>1:800</t>
  </si>
  <si>
    <t>1:804</t>
  </si>
  <si>
    <t>1:809</t>
  </si>
  <si>
    <t>1:840</t>
  </si>
  <si>
    <t>1:913</t>
  </si>
  <si>
    <t>1:899</t>
  </si>
  <si>
    <t>1:948</t>
  </si>
  <si>
    <t>1:959</t>
  </si>
  <si>
    <t>1:942</t>
  </si>
  <si>
    <t>芭蕾雨悦都&lt;长阳&lt;房山区</t>
  </si>
  <si>
    <t>1:760</t>
  </si>
  <si>
    <t>1:734</t>
  </si>
  <si>
    <t>1:771</t>
  </si>
  <si>
    <t>1:717</t>
  </si>
  <si>
    <t>1:759</t>
  </si>
  <si>
    <t>1:775</t>
  </si>
  <si>
    <t>1:738</t>
  </si>
  <si>
    <t>1:753</t>
  </si>
  <si>
    <t>1:765</t>
  </si>
  <si>
    <t>1:656</t>
  </si>
  <si>
    <t>1:772</t>
  </si>
  <si>
    <t>1:697</t>
  </si>
  <si>
    <t>1:803</t>
  </si>
  <si>
    <t>康泽佳苑&lt;长阳&lt;房山区</t>
  </si>
  <si>
    <t>1:658</t>
  </si>
  <si>
    <t>1:645</t>
  </si>
  <si>
    <t>1:640</t>
  </si>
  <si>
    <t>1:647</t>
  </si>
  <si>
    <t>1:662</t>
  </si>
  <si>
    <t>1:671</t>
  </si>
  <si>
    <t>1:672</t>
  </si>
  <si>
    <t>1:642</t>
  </si>
  <si>
    <t>1:639</t>
  </si>
  <si>
    <t>1:593</t>
  </si>
  <si>
    <t>五和万科长阳天地&lt;长阳&lt;房山区</t>
  </si>
  <si>
    <t>1:777</t>
  </si>
  <si>
    <t>1:837</t>
  </si>
  <si>
    <t>1:845</t>
  </si>
  <si>
    <t>1:819</t>
  </si>
  <si>
    <t>1:745</t>
  </si>
  <si>
    <t>1:729</t>
  </si>
  <si>
    <t>1:698</t>
  </si>
  <si>
    <t>1:718</t>
  </si>
  <si>
    <t>1:720</t>
  </si>
  <si>
    <t>韩建青春誌&lt;长阳&lt;房山区</t>
  </si>
  <si>
    <t>1:650</t>
  </si>
  <si>
    <t>1:675</t>
  </si>
  <si>
    <t>1:670</t>
  </si>
  <si>
    <t>1:659</t>
  </si>
  <si>
    <t>1:685</t>
  </si>
  <si>
    <t>1:669</t>
  </si>
  <si>
    <t>1:677</t>
  </si>
  <si>
    <t>1:625</t>
  </si>
  <si>
    <t>1:624</t>
  </si>
  <si>
    <t>1:683</t>
  </si>
  <si>
    <t>首开熙悦山澜庭&lt;长阳&lt;房山区</t>
  </si>
  <si>
    <t>1:794</t>
  </si>
  <si>
    <t>1:813</t>
  </si>
  <si>
    <t>1:787</t>
  </si>
  <si>
    <t>1:810</t>
  </si>
  <si>
    <t>1:807</t>
  </si>
  <si>
    <t>1:783</t>
  </si>
  <si>
    <t>1:824</t>
  </si>
  <si>
    <t>1:754</t>
  </si>
  <si>
    <t>1:755</t>
  </si>
  <si>
    <t>1:377</t>
  </si>
  <si>
    <t>1:842</t>
  </si>
  <si>
    <t>1:848</t>
  </si>
  <si>
    <t>1:847</t>
  </si>
  <si>
    <t>1:839</t>
  </si>
  <si>
    <t>1:831</t>
  </si>
  <si>
    <t>1:853</t>
  </si>
  <si>
    <t>1:843</t>
  </si>
  <si>
    <t>1:849</t>
  </si>
  <si>
    <t>1:826</t>
  </si>
  <si>
    <t>1:829</t>
  </si>
  <si>
    <t>1:818</t>
  </si>
  <si>
    <t>金隅·糖+&lt;长阳&lt;房山区</t>
  </si>
  <si>
    <t>金域公园&lt;长阳&lt;房山区</t>
  </si>
  <si>
    <t>1:812</t>
  </si>
  <si>
    <t>1:816</t>
  </si>
  <si>
    <t>1:802</t>
  </si>
  <si>
    <t>建邦华庭&lt;长阳&lt;房山区</t>
  </si>
  <si>
    <t>1:865</t>
  </si>
  <si>
    <t>1:856</t>
  </si>
  <si>
    <t>1:906</t>
  </si>
  <si>
    <t>1:846</t>
  </si>
  <si>
    <t>1:860</t>
  </si>
  <si>
    <t>1:918</t>
  </si>
  <si>
    <t>1:838</t>
  </si>
  <si>
    <t>广阳郡九号&lt;长阳&lt;房山区</t>
  </si>
  <si>
    <t>1:864</t>
  </si>
  <si>
    <t>1:971</t>
  </si>
  <si>
    <t>1:1003</t>
  </si>
  <si>
    <t>1:956</t>
  </si>
  <si>
    <t>1:958</t>
  </si>
  <si>
    <t>1:974</t>
  </si>
  <si>
    <t>远洋新仕界&lt;长阳&lt;房山区</t>
  </si>
  <si>
    <t>1:779</t>
  </si>
  <si>
    <t>1:757</t>
  </si>
  <si>
    <t>1:815</t>
  </si>
  <si>
    <t>1:881</t>
  </si>
  <si>
    <t>1:822</t>
  </si>
  <si>
    <t>首开熙悦山&lt;长阳&lt;房山区</t>
  </si>
  <si>
    <t>1:801</t>
  </si>
  <si>
    <t>1:823</t>
  </si>
  <si>
    <t>1:844</t>
  </si>
  <si>
    <t>1:766</t>
  </si>
  <si>
    <t>1:789</t>
  </si>
  <si>
    <t>1:778</t>
  </si>
  <si>
    <t>1:747</t>
  </si>
  <si>
    <t>1:722</t>
  </si>
  <si>
    <t>金地朗悦&lt;长阳&lt;房山区</t>
  </si>
  <si>
    <t>1:945</t>
  </si>
  <si>
    <t>1:941</t>
  </si>
  <si>
    <t>1:909</t>
  </si>
  <si>
    <t>1:938</t>
  </si>
  <si>
    <t>1:908</t>
  </si>
  <si>
    <t>1:900</t>
  </si>
  <si>
    <t>1:886</t>
  </si>
  <si>
    <t>1:892</t>
  </si>
  <si>
    <t>首创新悦都&lt;长阳&lt;房山区</t>
  </si>
  <si>
    <t>1:836</t>
  </si>
  <si>
    <t>1:880</t>
  </si>
  <si>
    <t>1:876</t>
  </si>
  <si>
    <t>金隅畅和园&lt;长阳&lt;房山区</t>
  </si>
  <si>
    <t>1:742</t>
  </si>
  <si>
    <t>1:781</t>
  </si>
  <si>
    <t>1:799</t>
  </si>
  <si>
    <t>1:867</t>
  </si>
  <si>
    <t>1:961</t>
  </si>
  <si>
    <t>1:962</t>
  </si>
  <si>
    <t>首创紫悦台&lt;长阳&lt;房山区</t>
  </si>
  <si>
    <t>1:756</t>
  </si>
  <si>
    <t>1:736</t>
  </si>
  <si>
    <t>1:731</t>
  </si>
  <si>
    <t>1:792</t>
  </si>
  <si>
    <t>1:872</t>
  </si>
  <si>
    <t>1:820</t>
  </si>
  <si>
    <t>1:850</t>
  </si>
  <si>
    <t>世茂维拉&lt;长阳&lt;房山区</t>
  </si>
  <si>
    <t>1:705</t>
  </si>
  <si>
    <t>1:716</t>
  </si>
  <si>
    <t>1:682</t>
  </si>
  <si>
    <t>1:663</t>
  </si>
  <si>
    <t>1:687</t>
  </si>
  <si>
    <t>1:695</t>
  </si>
  <si>
    <t>1:674</t>
  </si>
  <si>
    <t>1:726</t>
  </si>
  <si>
    <t>1:676</t>
  </si>
  <si>
    <t>1:635</t>
  </si>
  <si>
    <t>1:703</t>
  </si>
  <si>
    <t>1:692</t>
  </si>
  <si>
    <t>长阳国际城&lt;长阳&lt;房山区</t>
  </si>
  <si>
    <t>1:869</t>
  </si>
  <si>
    <t>1:877</t>
  </si>
  <si>
    <t>1:866</t>
  </si>
  <si>
    <t>1:852</t>
  </si>
  <si>
    <t>1:834</t>
  </si>
  <si>
    <t>1:835</t>
  </si>
  <si>
    <t>1:817</t>
  </si>
  <si>
    <t>首开熙悦睿府书香&lt;长阳&lt;房山区</t>
  </si>
  <si>
    <t>1:870</t>
  </si>
  <si>
    <t>1:902</t>
  </si>
  <si>
    <t>1:858</t>
  </si>
  <si>
    <t>1:895</t>
  </si>
  <si>
    <t>天资璟庭&lt;长阳&lt;房山区</t>
  </si>
  <si>
    <t>1:688</t>
  </si>
  <si>
    <t>1:721</t>
  </si>
  <si>
    <t>1:737</t>
  </si>
  <si>
    <t>1:782</t>
  </si>
  <si>
    <t>1:776</t>
  </si>
  <si>
    <t>翠林漫步&lt;长阳&lt;房山区</t>
  </si>
  <si>
    <t>1:879</t>
  </si>
  <si>
    <t>1:854</t>
  </si>
  <si>
    <t>1:763</t>
  </si>
  <si>
    <t>1:728</t>
  </si>
  <si>
    <t>邑上公馆&lt;长阳&lt;房山区</t>
  </si>
  <si>
    <t>1:770</t>
  </si>
  <si>
    <t>1:788</t>
  </si>
  <si>
    <t>1:875</t>
  </si>
  <si>
    <t>1:933</t>
  </si>
  <si>
    <t>1:652</t>
  </si>
  <si>
    <t>1:668</t>
  </si>
  <si>
    <t>1:678</t>
  </si>
  <si>
    <t>京投万科新里程&lt;长阳&lt;房山区</t>
  </si>
  <si>
    <t>1:927</t>
  </si>
  <si>
    <t>1:885</t>
  </si>
  <si>
    <t>1:916</t>
  </si>
  <si>
    <t>1:929</t>
  </si>
  <si>
    <t>1:921</t>
  </si>
  <si>
    <t>1:914</t>
  </si>
  <si>
    <t>1:878</t>
  </si>
  <si>
    <t>西悦雅居&lt;长阳&lt;房山区</t>
  </si>
  <si>
    <t>1:748</t>
  </si>
  <si>
    <t>1:741</t>
  </si>
  <si>
    <t>1:814</t>
  </si>
  <si>
    <t>1:790</t>
  </si>
  <si>
    <t>军留庄小区&lt;长阳&lt;房山区</t>
  </si>
  <si>
    <t>1:1024</t>
  </si>
  <si>
    <t>1:1023</t>
  </si>
  <si>
    <t>1:986</t>
  </si>
  <si>
    <t>1:928</t>
  </si>
  <si>
    <t>中国铁建国际花园&lt;长阳&lt;房山区</t>
  </si>
  <si>
    <t>1:861</t>
  </si>
  <si>
    <t>修造厂八区&lt;长阳&lt;房山区</t>
  </si>
  <si>
    <t>1:612</t>
  </si>
  <si>
    <t>1:654</t>
  </si>
  <si>
    <t>1:673</t>
  </si>
  <si>
    <t>1:699</t>
  </si>
  <si>
    <t>1:651</t>
  </si>
  <si>
    <t>1:710</t>
  </si>
  <si>
    <t>五矿·名品&lt;长阳&lt;房山区</t>
  </si>
  <si>
    <t>1:990</t>
  </si>
  <si>
    <t>1:981</t>
  </si>
  <si>
    <t>1:796</t>
  </si>
  <si>
    <t>1:965</t>
  </si>
  <si>
    <t>1:888</t>
  </si>
  <si>
    <t>绿地新都会国际花都&lt;长阳&lt;房山区</t>
  </si>
  <si>
    <t>1:784</t>
  </si>
  <si>
    <t>1:791</t>
  </si>
  <si>
    <t>1:821</t>
  </si>
  <si>
    <t>1:798</t>
  </si>
  <si>
    <t>1:764</t>
  </si>
  <si>
    <t>1:749</t>
  </si>
  <si>
    <t>北京城建广悦居&lt;长阳&lt;房山区</t>
  </si>
  <si>
    <t>1:762</t>
  </si>
  <si>
    <t>1:746</t>
  </si>
  <si>
    <t>1:708</t>
  </si>
  <si>
    <t>1:723</t>
  </si>
  <si>
    <t>西悦欣居&lt;长阳&lt;房山区</t>
  </si>
  <si>
    <t>1:768</t>
  </si>
  <si>
    <t>1:785</t>
  </si>
  <si>
    <t>1:786</t>
  </si>
  <si>
    <t>1:825</t>
  </si>
  <si>
    <t>1:797</t>
  </si>
  <si>
    <t>清雅小区&lt;长阳&lt;房山区</t>
  </si>
  <si>
    <t>智汇雅苑&lt;长阳&lt;房山区</t>
  </si>
  <si>
    <t>1:917</t>
  </si>
  <si>
    <t>1:301</t>
  </si>
  <si>
    <t>1:533</t>
  </si>
  <si>
    <t>1:634</t>
  </si>
  <si>
    <t>1:632</t>
  </si>
  <si>
    <t>1:578</t>
  </si>
  <si>
    <t>1:586</t>
  </si>
  <si>
    <t>长阳家园&lt;长阳&lt;房山区</t>
  </si>
  <si>
    <t>1:594</t>
  </si>
  <si>
    <t>1:537</t>
  </si>
  <si>
    <t>1:536</t>
  </si>
  <si>
    <t>1:576</t>
  </si>
  <si>
    <t>1:560</t>
  </si>
  <si>
    <t>1:551</t>
  </si>
  <si>
    <t>张家场新村&lt;长阳&lt;房山区</t>
  </si>
  <si>
    <t>1:950</t>
  </si>
  <si>
    <t>1:1016</t>
  </si>
  <si>
    <t>北关东路&lt;长阳&lt;房山区</t>
  </si>
  <si>
    <t>1:644</t>
  </si>
  <si>
    <t>1:713</t>
  </si>
  <si>
    <t>1:751</t>
  </si>
  <si>
    <t>1:706</t>
  </si>
  <si>
    <t>1:590</t>
  </si>
  <si>
    <t>1:681</t>
  </si>
  <si>
    <t>1:890</t>
  </si>
  <si>
    <t>1:960</t>
  </si>
  <si>
    <t>1:923</t>
  </si>
  <si>
    <t>1:947</t>
  </si>
  <si>
    <t>1:925</t>
  </si>
  <si>
    <t>1:883</t>
  </si>
  <si>
    <t>1:910</t>
  </si>
  <si>
    <t>1:806</t>
  </si>
  <si>
    <t>体育场路26号院&lt;长阳&lt;房山区</t>
  </si>
  <si>
    <t>1:665</t>
  </si>
  <si>
    <t>1:712</t>
  </si>
  <si>
    <t>1:704</t>
  </si>
  <si>
    <t>拱辰大街小区&lt;长阳&lt;房山区</t>
  </si>
  <si>
    <t>1:649</t>
  </si>
  <si>
    <t>修造厂四区&lt;长阳&lt;房山区</t>
  </si>
  <si>
    <t>1:623</t>
  </si>
  <si>
    <t>1:609</t>
  </si>
  <si>
    <t>1:629</t>
  </si>
  <si>
    <t>1:657</t>
  </si>
  <si>
    <t>1:684</t>
  </si>
  <si>
    <t>1:701</t>
  </si>
  <si>
    <t>阳光邑上&lt;长阳&lt;房山区</t>
  </si>
  <si>
    <t>1:857</t>
  </si>
  <si>
    <t>天资华府&lt;长阳&lt;房山区</t>
  </si>
  <si>
    <t>1:793</t>
  </si>
  <si>
    <t>1:767</t>
  </si>
  <si>
    <t>文化路小区&lt;长阳&lt;房山区</t>
  </si>
  <si>
    <t>昊天大街&lt;长阳&lt;房山区</t>
  </si>
  <si>
    <t>1:616</t>
  </si>
  <si>
    <t>1:696</t>
  </si>
  <si>
    <t>1:643</t>
  </si>
  <si>
    <t>修造厂六区&lt;长阳&lt;房山区</t>
  </si>
  <si>
    <t>1:633</t>
  </si>
  <si>
    <t>1:686</t>
  </si>
  <si>
    <t>水碾屯小区&lt;长阳&lt;房山区</t>
  </si>
  <si>
    <t>天骄俊园&lt;长阳&lt;房山区</t>
  </si>
  <si>
    <t>1:931</t>
  </si>
  <si>
    <t>1:565</t>
  </si>
  <si>
    <t>1:691</t>
  </si>
  <si>
    <t>聪慧小区&lt;长阳&lt;房山区</t>
  </si>
  <si>
    <t>1:727</t>
  </si>
  <si>
    <t>1:733</t>
  </si>
  <si>
    <t>1:648</t>
  </si>
  <si>
    <t>加州水郡西区&lt;长阳&lt;房山区</t>
  </si>
  <si>
    <t>1:752</t>
  </si>
  <si>
    <t>1:743</t>
  </si>
  <si>
    <t>禧悦首府&lt;长阳&lt;房山区</t>
  </si>
  <si>
    <t>1:863</t>
  </si>
  <si>
    <t>1:882</t>
  </si>
  <si>
    <t>1:827</t>
  </si>
  <si>
    <t>加州水郡东区&lt;长阳&lt;房山区</t>
  </si>
  <si>
    <t>1:740</t>
  </si>
  <si>
    <t>1:887</t>
  </si>
  <si>
    <t>1:893</t>
  </si>
  <si>
    <t>1:912</t>
  </si>
  <si>
    <t>1:871</t>
  </si>
  <si>
    <t>华典家园&lt;长阳&lt;房山区</t>
  </si>
  <si>
    <t>1:868</t>
  </si>
  <si>
    <t>鸿顺园东区&lt;长阳&lt;房山区</t>
  </si>
  <si>
    <t>明源北里&lt;长阳&lt;房山区</t>
  </si>
  <si>
    <t>1:661</t>
  </si>
  <si>
    <t>1:724</t>
  </si>
  <si>
    <t>1:780</t>
  </si>
  <si>
    <t>1:811</t>
  </si>
  <si>
    <t>1:709</t>
  </si>
  <si>
    <t>伟业嘉园&lt;长阳&lt;房山区</t>
  </si>
  <si>
    <t>1:719</t>
  </si>
  <si>
    <t>1:851</t>
  </si>
  <si>
    <t>昊天嘉园&lt;长阳&lt;房山区</t>
  </si>
  <si>
    <t>玉竹园一里&lt;长阳&lt;房山区</t>
  </si>
  <si>
    <t>1:689</t>
  </si>
  <si>
    <t>1:694</t>
  </si>
  <si>
    <t>1:569</t>
  </si>
  <si>
    <t>1:574</t>
  </si>
  <si>
    <t>碧桂园小区C区&lt;长阳&lt;房山区</t>
  </si>
  <si>
    <t>西棕榈滩&lt;长阳&lt;房山区</t>
  </si>
  <si>
    <t>玉竹园&lt;长阳&lt;房山区</t>
  </si>
  <si>
    <t>1:655</t>
  </si>
  <si>
    <t>政通路2号院&lt;长阳&lt;房山区</t>
  </si>
  <si>
    <t>1:680</t>
  </si>
  <si>
    <t>小西庄回迁楼&lt;长阳&lt;房山区</t>
  </si>
  <si>
    <t>1:679</t>
  </si>
  <si>
    <t>辰光嘉园&lt;长阳&lt;房山区</t>
  </si>
  <si>
    <t>1:750</t>
  </si>
  <si>
    <t>碧波园温泉家园&lt;长阳&lt;房山区</t>
  </si>
  <si>
    <t>1:758</t>
  </si>
  <si>
    <t>碧桂园小区A区&lt;长阳&lt;房山区</t>
  </si>
  <si>
    <t>1:702</t>
  </si>
  <si>
    <t>修造厂花园巷二区&lt;长阳&lt;房山区</t>
  </si>
  <si>
    <t>1:855</t>
  </si>
  <si>
    <t>1:735</t>
  </si>
  <si>
    <t>1:841</t>
  </si>
  <si>
    <t>1:830</t>
  </si>
  <si>
    <t>建华北里&lt;长阳&lt;房山区</t>
  </si>
  <si>
    <t>1:773</t>
  </si>
  <si>
    <t>1:714</t>
  </si>
  <si>
    <t>碧桂园小区二区&lt;长阳&lt;房山区</t>
  </si>
  <si>
    <t>1:774</t>
  </si>
  <si>
    <t>昊天温泉家园&lt;长阳&lt;房山区</t>
  </si>
  <si>
    <t>1:707</t>
  </si>
  <si>
    <t>1:711</t>
  </si>
  <si>
    <t>1:769</t>
  </si>
  <si>
    <t>行宫小区&lt;长阳&lt;房山区</t>
  </si>
  <si>
    <t>昊文温泉家园&lt;长阳&lt;房山区</t>
  </si>
  <si>
    <t>1:631</t>
  </si>
  <si>
    <t>拱辰南大街&lt;长阳&lt;房山区</t>
  </si>
  <si>
    <t>1:901</t>
  </si>
  <si>
    <t>黄辛庄小区&lt;长阳&lt;房山区</t>
  </si>
  <si>
    <t>吴店西里&lt;长阳&lt;房山区</t>
  </si>
  <si>
    <t>1:898</t>
  </si>
  <si>
    <t>1:700</t>
  </si>
  <si>
    <t>1:862</t>
  </si>
  <si>
    <t>1:1027</t>
  </si>
  <si>
    <t>1:602</t>
  </si>
  <si>
    <t>1:626</t>
  </si>
  <si>
    <t>1:615</t>
  </si>
  <si>
    <t>1:557</t>
  </si>
  <si>
    <t>1:621</t>
  </si>
  <si>
    <t>1:637</t>
  </si>
  <si>
    <t>1:627</t>
  </si>
  <si>
    <t>1:597</t>
  </si>
  <si>
    <t>1:653</t>
  </si>
  <si>
    <t>1:667</t>
  </si>
  <si>
    <t>1:859</t>
  </si>
  <si>
    <t>1:556</t>
  </si>
  <si>
    <t>1:646</t>
  </si>
  <si>
    <t>1:896</t>
  </si>
  <si>
    <t>1:907</t>
  </si>
  <si>
    <t>1:889</t>
  </si>
  <si>
    <t>1:911</t>
  </si>
  <si>
    <t>1:903</t>
  </si>
  <si>
    <t>1:732</t>
  </si>
  <si>
    <t>1:604</t>
  </si>
  <si>
    <t>1:690</t>
  </si>
  <si>
    <t>1:614</t>
  </si>
  <si>
    <t>1:873</t>
  </si>
  <si>
    <t>1:808</t>
  </si>
  <si>
    <t>1:744</t>
  </si>
  <si>
    <t>1:1002</t>
  </si>
  <si>
    <t>1:1011</t>
  </si>
  <si>
    <t>1:985</t>
  </si>
  <si>
    <t>1:966</t>
  </si>
  <si>
    <t>1:617</t>
  </si>
  <si>
    <t>1:611</t>
  </si>
  <si>
    <t>1:638</t>
  </si>
  <si>
    <t>1:954</t>
  </si>
  <si>
    <t>1:715</t>
  </si>
  <si>
    <t>1:497</t>
  </si>
  <si>
    <t>1:605</t>
  </si>
  <si>
    <t>1:660</t>
  </si>
  <si>
    <t>1:461</t>
  </si>
  <si>
    <t>1:581</t>
  </si>
  <si>
    <t>1:610</t>
  </si>
  <si>
    <t>1:628</t>
  </si>
  <si>
    <t>1:568</t>
  </si>
  <si>
    <t>1:540</t>
  </si>
  <si>
    <t>1:520</t>
  </si>
  <si>
    <t>1:579</t>
  </si>
  <si>
    <t>1:571</t>
  </si>
  <si>
    <t>1:564</t>
  </si>
  <si>
    <t>1:874</t>
  </si>
  <si>
    <t>1:491</t>
  </si>
  <si>
    <t>1:630</t>
  </si>
  <si>
    <t>1:620</t>
  </si>
  <si>
    <t>1:606</t>
  </si>
  <si>
    <t>1:693</t>
  </si>
  <si>
    <t>1:608</t>
  </si>
  <si>
    <t>1:584</t>
  </si>
  <si>
    <t>1:664</t>
  </si>
  <si>
    <t>1:414</t>
  </si>
  <si>
    <t>1:591</t>
  </si>
  <si>
    <t>1:598</t>
  </si>
  <si>
    <t>1:573</t>
  </si>
  <si>
    <t>1:588</t>
  </si>
  <si>
    <t>1:580</t>
  </si>
  <si>
    <t>1:544</t>
  </si>
  <si>
    <t>1:546</t>
  </si>
  <si>
    <t>1:919</t>
  </si>
  <si>
    <t>1:940</t>
  </si>
  <si>
    <t>1:884</t>
  </si>
  <si>
    <t>1:587</t>
  </si>
  <si>
    <t>1:619</t>
  </si>
  <si>
    <t>1:561</t>
  </si>
  <si>
    <t>1:526</t>
  </si>
  <si>
    <t>1:409</t>
  </si>
  <si>
    <t>1:398</t>
  </si>
  <si>
    <t>1:527</t>
  </si>
  <si>
    <t>1:554</t>
  </si>
  <si>
    <t>1:542</t>
  </si>
  <si>
    <t>海淀区</t>
  </si>
  <si>
    <t>燕清源</t>
  </si>
  <si>
    <t>昌平区</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</si>
  <si>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</si>
  <si>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</si>
  <si>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</si>
  <si>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</si>
  <si>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</si>
  <si>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</si>
  <si>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</si>
  <si>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</si>
  <si>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</si>
  <si>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</si>
  <si>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</si>
  <si>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</si>
  <si>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</si>
  <si>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</si>
  <si>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</si>
  <si>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</si>
  <si>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</si>
  <si>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</si>
  <si>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</si>
  <si>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</si>
  <si>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</si>
  <si>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</si>
  <si>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</si>
  <si>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</si>
  <si>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</si>
  <si>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</si>
  <si>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</si>
  <si>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万科翡萃家园共有产权住房面向昌平区无房家庭及在昌平区工作的本市其他区户籍无房家庭销售房源</t>
  </si>
  <si>
    <t>地块</t>
  </si>
  <si>
    <t>楼栋</t>
  </si>
  <si>
    <t>单元</t>
  </si>
  <si>
    <t>房号</t>
  </si>
  <si>
    <t>所在楼层/总楼层</t>
  </si>
  <si>
    <t>居室</t>
  </si>
  <si>
    <t>建筑面积㎡</t>
  </si>
  <si>
    <t>套内建筑面积</t>
  </si>
  <si>
    <t>建筑面积单价</t>
  </si>
  <si>
    <t>总价</t>
  </si>
  <si>
    <t>套内单价</t>
  </si>
  <si>
    <t>1/15</t>
  </si>
  <si>
    <t>一居</t>
  </si>
  <si>
    <t>A1</t>
  </si>
  <si>
    <t>南</t>
  </si>
  <si>
    <r>
      <rPr>
        <sz val="11"/>
        <color theme="1"/>
        <rFont val="DengXian"/>
        <charset val="134"/>
        <scheme val="minor"/>
      </rPr>
      <t>1</t>
    </r>
    <r>
      <rPr>
        <sz val="11"/>
        <color theme="1"/>
        <rFont val="DengXian"/>
        <charset val="134"/>
        <scheme val="minor"/>
      </rPr>
      <t>/</t>
    </r>
    <r>
      <rPr>
        <sz val="11"/>
        <color theme="1"/>
        <rFont val="DengXian"/>
        <charset val="134"/>
        <scheme val="minor"/>
      </rPr>
      <t>15</t>
    </r>
  </si>
  <si>
    <t>A2</t>
  </si>
  <si>
    <r>
      <rPr>
        <sz val="11"/>
        <color theme="1"/>
        <rFont val="DengXian"/>
        <charset val="134"/>
        <scheme val="minor"/>
      </rPr>
      <t>2</t>
    </r>
    <r>
      <rPr>
        <sz val="11"/>
        <color theme="1"/>
        <rFont val="DengXian"/>
        <charset val="134"/>
        <scheme val="minor"/>
      </rPr>
      <t>/</t>
    </r>
    <r>
      <rPr>
        <sz val="11"/>
        <color theme="1"/>
        <rFont val="DengXian"/>
        <charset val="134"/>
        <scheme val="minor"/>
      </rPr>
      <t>15</t>
    </r>
  </si>
  <si>
    <t>2/15</t>
  </si>
  <si>
    <t>3/15</t>
  </si>
  <si>
    <t>4/15</t>
  </si>
  <si>
    <t>5/15</t>
  </si>
  <si>
    <t>6/15</t>
  </si>
  <si>
    <t>三居</t>
  </si>
  <si>
    <t>C2</t>
  </si>
  <si>
    <t>7/15</t>
  </si>
  <si>
    <t>8/15</t>
  </si>
  <si>
    <t>9/15</t>
  </si>
  <si>
    <t>10/15</t>
  </si>
  <si>
    <t>11/15</t>
  </si>
  <si>
    <t>12/15</t>
  </si>
  <si>
    <t>13/15</t>
  </si>
  <si>
    <t>14/15</t>
  </si>
  <si>
    <t>15/15</t>
  </si>
  <si>
    <t>C5</t>
  </si>
  <si>
    <t>东南</t>
  </si>
  <si>
    <t>C3</t>
  </si>
  <si>
    <t>1/14</t>
  </si>
  <si>
    <t>A3</t>
  </si>
  <si>
    <t>东</t>
  </si>
  <si>
    <t>A4</t>
  </si>
  <si>
    <t>2/14</t>
  </si>
  <si>
    <t>3/14</t>
  </si>
  <si>
    <t>4/14</t>
  </si>
  <si>
    <t>5/14</t>
  </si>
  <si>
    <t>6/14</t>
  </si>
  <si>
    <t>7/14</t>
  </si>
  <si>
    <t>8/14</t>
  </si>
  <si>
    <t>9/14</t>
  </si>
  <si>
    <t>10/14</t>
  </si>
  <si>
    <t>11/14</t>
  </si>
  <si>
    <t>12/14</t>
  </si>
  <si>
    <t>13/14</t>
  </si>
  <si>
    <t>14/14</t>
  </si>
  <si>
    <t>1/11</t>
  </si>
  <si>
    <t>A5</t>
  </si>
  <si>
    <t>4/11</t>
  </si>
  <si>
    <t>C8</t>
  </si>
  <si>
    <t>7/11</t>
  </si>
  <si>
    <t>A6</t>
  </si>
  <si>
    <t>9/11</t>
  </si>
  <si>
    <t>11/11</t>
  </si>
  <si>
    <t>二居</t>
  </si>
  <si>
    <t>B2</t>
  </si>
  <si>
    <t>3/21</t>
  </si>
  <si>
    <t>6/21</t>
  </si>
  <si>
    <t>9/21</t>
  </si>
  <si>
    <t>13/21</t>
  </si>
  <si>
    <t>A7</t>
  </si>
  <si>
    <t>A8</t>
  </si>
  <si>
    <t>B3</t>
  </si>
  <si>
    <t>西北</t>
  </si>
  <si>
    <t>2/20</t>
  </si>
  <si>
    <t>6/20</t>
  </si>
  <si>
    <t>9/20</t>
  </si>
  <si>
    <r>
      <rPr>
        <sz val="11"/>
        <color theme="1"/>
        <rFont val="DengXian"/>
        <charset val="134"/>
        <scheme val="minor"/>
      </rPr>
      <t>2</t>
    </r>
    <r>
      <rPr>
        <sz val="11"/>
        <color theme="1"/>
        <rFont val="DengXian"/>
        <charset val="134"/>
        <scheme val="minor"/>
      </rPr>
      <t>0</t>
    </r>
    <r>
      <rPr>
        <sz val="11"/>
        <color theme="1"/>
        <rFont val="DengXian"/>
        <charset val="134"/>
        <scheme val="minor"/>
      </rPr>
      <t>/20</t>
    </r>
  </si>
  <si>
    <t>3/13</t>
  </si>
  <si>
    <t>4/13</t>
  </si>
  <si>
    <t>5/13</t>
  </si>
  <si>
    <t>6/13</t>
  </si>
  <si>
    <t>7/13</t>
  </si>
  <si>
    <t>8/13</t>
  </si>
  <si>
    <t>9/13</t>
  </si>
  <si>
    <r>
      <rPr>
        <sz val="11"/>
        <color theme="1"/>
        <rFont val="DengXian"/>
        <charset val="134"/>
        <scheme val="minor"/>
      </rPr>
      <t>1</t>
    </r>
    <r>
      <rPr>
        <sz val="11"/>
        <color theme="1"/>
        <rFont val="DengXian"/>
        <charset val="134"/>
        <scheme val="minor"/>
      </rPr>
      <t>0</t>
    </r>
    <r>
      <rPr>
        <sz val="11"/>
        <color theme="1"/>
        <rFont val="DengXian"/>
        <charset val="134"/>
        <scheme val="minor"/>
      </rPr>
      <t>/13</t>
    </r>
  </si>
  <si>
    <r>
      <rPr>
        <sz val="11"/>
        <color theme="1"/>
        <rFont val="DengXian"/>
        <charset val="134"/>
        <scheme val="minor"/>
      </rPr>
      <t>1</t>
    </r>
    <r>
      <rPr>
        <sz val="11"/>
        <color theme="1"/>
        <rFont val="DengXian"/>
        <charset val="134"/>
        <scheme val="minor"/>
      </rPr>
      <t>1</t>
    </r>
    <r>
      <rPr>
        <sz val="11"/>
        <color theme="1"/>
        <rFont val="DengXian"/>
        <charset val="134"/>
        <scheme val="minor"/>
      </rPr>
      <t>/13</t>
    </r>
  </si>
  <si>
    <t>A9</t>
  </si>
  <si>
    <r>
      <rPr>
        <sz val="11"/>
        <color theme="1"/>
        <rFont val="DengXian"/>
        <charset val="134"/>
        <scheme val="minor"/>
      </rPr>
      <t>1</t>
    </r>
    <r>
      <rPr>
        <sz val="11"/>
        <color theme="1"/>
        <rFont val="DengXian"/>
        <charset val="134"/>
        <scheme val="minor"/>
      </rPr>
      <t>2</t>
    </r>
    <r>
      <rPr>
        <sz val="11"/>
        <color theme="1"/>
        <rFont val="DengXian"/>
        <charset val="134"/>
        <scheme val="minor"/>
      </rPr>
      <t>/13</t>
    </r>
  </si>
  <si>
    <r>
      <rPr>
        <sz val="11"/>
        <color theme="1"/>
        <rFont val="DengXian"/>
        <charset val="134"/>
        <scheme val="minor"/>
      </rPr>
      <t>1</t>
    </r>
    <r>
      <rPr>
        <sz val="11"/>
        <color theme="1"/>
        <rFont val="DengXian"/>
        <charset val="134"/>
        <scheme val="minor"/>
      </rPr>
      <t>3</t>
    </r>
    <r>
      <rPr>
        <sz val="11"/>
        <color theme="1"/>
        <rFont val="DengXian"/>
        <charset val="134"/>
        <scheme val="minor"/>
      </rPr>
      <t>/13</t>
    </r>
  </si>
  <si>
    <t>4/20</t>
  </si>
  <si>
    <t>2/12</t>
  </si>
  <si>
    <t>3/12</t>
  </si>
  <si>
    <t>4/12</t>
  </si>
  <si>
    <t>5/12</t>
  </si>
  <si>
    <t>6/12</t>
  </si>
  <si>
    <t>7/12</t>
  </si>
  <si>
    <t>8/12</t>
  </si>
  <si>
    <t>9/12</t>
  </si>
  <si>
    <r>
      <rPr>
        <sz val="11"/>
        <color theme="1"/>
        <rFont val="DengXian"/>
        <charset val="134"/>
        <scheme val="minor"/>
      </rPr>
      <t>1</t>
    </r>
    <r>
      <rPr>
        <sz val="11"/>
        <color theme="1"/>
        <rFont val="DengXian"/>
        <charset val="134"/>
        <scheme val="minor"/>
      </rPr>
      <t>0</t>
    </r>
    <r>
      <rPr>
        <sz val="11"/>
        <color theme="1"/>
        <rFont val="DengXian"/>
        <charset val="134"/>
        <scheme val="minor"/>
      </rPr>
      <t>/12</t>
    </r>
  </si>
  <si>
    <r>
      <rPr>
        <sz val="11"/>
        <color theme="1"/>
        <rFont val="DengXian"/>
        <charset val="134"/>
        <scheme val="minor"/>
      </rPr>
      <t>1</t>
    </r>
    <r>
      <rPr>
        <sz val="11"/>
        <color theme="1"/>
        <rFont val="DengXian"/>
        <charset val="134"/>
        <scheme val="minor"/>
      </rPr>
      <t>1</t>
    </r>
    <r>
      <rPr>
        <sz val="11"/>
        <color theme="1"/>
        <rFont val="DengXian"/>
        <charset val="134"/>
        <scheme val="minor"/>
      </rPr>
      <t>/12</t>
    </r>
  </si>
  <si>
    <r>
      <rPr>
        <sz val="11"/>
        <color theme="1"/>
        <rFont val="DengXian"/>
        <charset val="134"/>
        <scheme val="minor"/>
      </rPr>
      <t>1</t>
    </r>
    <r>
      <rPr>
        <sz val="11"/>
        <color theme="1"/>
        <rFont val="DengXian"/>
        <charset val="134"/>
        <scheme val="minor"/>
      </rPr>
      <t>2</t>
    </r>
    <r>
      <rPr>
        <sz val="11"/>
        <color theme="1"/>
        <rFont val="DengXian"/>
        <charset val="134"/>
        <scheme val="minor"/>
      </rPr>
      <t>/12</t>
    </r>
  </si>
  <si>
    <r>
      <rPr>
        <sz val="11"/>
        <color theme="1"/>
        <rFont val="DengXian"/>
        <charset val="134"/>
        <scheme val="minor"/>
      </rPr>
      <t>1</t>
    </r>
    <r>
      <rPr>
        <sz val="11"/>
        <color theme="1"/>
        <rFont val="DengXian"/>
        <charset val="134"/>
        <scheme val="minor"/>
      </rPr>
      <t>8</t>
    </r>
    <r>
      <rPr>
        <sz val="11"/>
        <color theme="1"/>
        <rFont val="DengXian"/>
        <charset val="134"/>
        <scheme val="minor"/>
      </rPr>
      <t>/20</t>
    </r>
  </si>
  <si>
    <r>
      <rPr>
        <sz val="11"/>
        <color theme="1"/>
        <rFont val="DengXian"/>
        <charset val="134"/>
        <scheme val="minor"/>
      </rPr>
      <t>1</t>
    </r>
    <r>
      <rPr>
        <sz val="11"/>
        <color theme="1"/>
        <rFont val="DengXian"/>
        <charset val="134"/>
        <scheme val="minor"/>
      </rPr>
      <t>9</t>
    </r>
    <r>
      <rPr>
        <sz val="11"/>
        <color theme="1"/>
        <rFont val="DengXian"/>
        <charset val="134"/>
        <scheme val="minor"/>
      </rPr>
      <t>/20</t>
    </r>
  </si>
  <si>
    <t>1/13</t>
  </si>
  <si>
    <t>2/13</t>
  </si>
  <si>
    <r>
      <rPr>
        <sz val="11"/>
        <color theme="1"/>
        <rFont val="DengXian"/>
        <charset val="134"/>
        <scheme val="minor"/>
      </rPr>
      <t>1</t>
    </r>
    <r>
      <rPr>
        <sz val="11"/>
        <color theme="1"/>
        <rFont val="DengXian"/>
        <charset val="134"/>
        <scheme val="minor"/>
      </rPr>
      <t>0</t>
    </r>
    <r>
      <rPr>
        <sz val="11"/>
        <color theme="1"/>
        <rFont val="DengXian"/>
        <charset val="134"/>
        <scheme val="minor"/>
      </rPr>
      <t>/20</t>
    </r>
  </si>
  <si>
    <r>
      <rPr>
        <sz val="11"/>
        <color theme="1"/>
        <rFont val="DengXian"/>
        <charset val="134"/>
        <scheme val="minor"/>
      </rPr>
      <t>3</t>
    </r>
    <r>
      <rPr>
        <sz val="11"/>
        <color theme="1"/>
        <rFont val="DengXian"/>
        <charset val="134"/>
        <scheme val="minor"/>
      </rPr>
      <t>/13</t>
    </r>
  </si>
  <si>
    <t>1:283</t>
  </si>
  <si>
    <t>1:293</t>
  </si>
  <si>
    <t>1:305</t>
  </si>
  <si>
    <t>1:447</t>
  </si>
  <si>
    <t>1:392</t>
  </si>
  <si>
    <t>北京半岛&lt;青龙湖&lt;房山区</t>
  </si>
  <si>
    <t>1:424</t>
  </si>
  <si>
    <t>中海寰宇视界&lt;世界公园、宛平&lt;丰台区</t>
  </si>
  <si>
    <t>房山超级蜂巢&lt;良乡&lt;房山区</t>
  </si>
  <si>
    <t>首开·熙悦观湖&lt;青龙湖&lt;房山区</t>
  </si>
  <si>
    <t>天资陸号院&lt;长阳&lt;房山区</t>
  </si>
  <si>
    <t>1:613</t>
  </si>
  <si>
    <t>中粮·京西祥云&lt;世界公园、宛平&lt;丰台区</t>
  </si>
  <si>
    <t>1:978</t>
  </si>
  <si>
    <t>1:1009</t>
  </si>
  <si>
    <t>1:946</t>
  </si>
  <si>
    <t>1:964</t>
  </si>
  <si>
    <t>1:988</t>
  </si>
  <si>
    <t>1:369</t>
  </si>
  <si>
    <t>1:378</t>
  </si>
  <si>
    <t>1:380</t>
  </si>
  <si>
    <t>1:426</t>
  </si>
  <si>
    <t>1:427</t>
  </si>
  <si>
    <t>1:416</t>
  </si>
  <si>
    <t>紫云家园&lt;长阳&lt;房山区</t>
  </si>
  <si>
    <t>稻田回迁楼&lt;世界公园、宛平&lt;丰台区</t>
  </si>
  <si>
    <t>长阳半岛&lt;长阳&lt;房山区</t>
  </si>
  <si>
    <t>徜徉嘉园6号院&lt;长阳&lt;房山区</t>
  </si>
  <si>
    <t>徜徉嘉园8号院&lt;长阳&lt;房山区</t>
  </si>
  <si>
    <t>1:1026</t>
  </si>
  <si>
    <t>1:963</t>
  </si>
  <si>
    <t>1:996</t>
  </si>
  <si>
    <t>金地·大湖风华&lt;青龙湖&lt;房山区</t>
  </si>
  <si>
    <t>1:566</t>
  </si>
  <si>
    <t>1:603</t>
  </si>
  <si>
    <t>长景新园&lt;世界公园、宛平&lt;丰台区</t>
  </si>
  <si>
    <t>1:920</t>
  </si>
  <si>
    <t>蓝爵公馆&lt;良乡&lt;房山区</t>
  </si>
  <si>
    <t>1:499</t>
  </si>
  <si>
    <t>万科长阳天地公寓&lt;长阳&lt;房山区</t>
  </si>
  <si>
    <t>1:344</t>
  </si>
  <si>
    <t>1:422</t>
  </si>
  <si>
    <t>1:420</t>
  </si>
  <si>
    <t>1:525</t>
  </si>
  <si>
    <t>金域缇香&lt;世界公园、宛平&lt;丰台区</t>
  </si>
  <si>
    <t>1:937</t>
  </si>
  <si>
    <t>大宁山庄&lt;世界公园、宛平&lt;丰台区</t>
  </si>
  <si>
    <t>蓝光星华海悦城&lt;良乡&lt;房山区</t>
  </si>
  <si>
    <t>绿地启航社&lt;长阳&lt;房山区</t>
  </si>
  <si>
    <t>1:330</t>
  </si>
  <si>
    <t>中建·京西印玥&lt;长阳&lt;房山区</t>
  </si>
  <si>
    <t>1:1000</t>
  </si>
  <si>
    <t>原香小镇二区&lt;长阳&lt;房山区</t>
  </si>
  <si>
    <t>1:982</t>
  </si>
  <si>
    <t>1:991</t>
  </si>
  <si>
    <t>1:1098</t>
  </si>
  <si>
    <t>1:1090</t>
  </si>
  <si>
    <t>1:1033</t>
  </si>
  <si>
    <t>长阳光和作用&lt;世界公园、宛平&lt;丰台区</t>
  </si>
  <si>
    <t>1:438</t>
  </si>
  <si>
    <t>1:600</t>
  </si>
  <si>
    <t>1:595</t>
  </si>
  <si>
    <t>北京华发·中央公园&lt;长阳&lt;房山区</t>
  </si>
  <si>
    <t>广阳城新区&lt;长阳&lt;房山区</t>
  </si>
  <si>
    <t>天恒·水岸壹号&lt;良乡&lt;房山区</t>
  </si>
  <si>
    <t>1:1058</t>
  </si>
  <si>
    <t>1:953</t>
  </si>
  <si>
    <t>1:1091</t>
  </si>
  <si>
    <t>1:1004</t>
  </si>
  <si>
    <t>1:980</t>
  </si>
  <si>
    <t>原香小镇一区&lt;长阳&lt;房山区</t>
  </si>
  <si>
    <t>瑞雪春堂&lt;良乡&lt;房山区</t>
  </si>
  <si>
    <t>1:636</t>
  </si>
  <si>
    <t>1:529</t>
  </si>
  <si>
    <t>1:550</t>
  </si>
  <si>
    <t>恒大·滨河左岸&lt;良乡&lt;房山区</t>
  </si>
  <si>
    <t>1:570</t>
  </si>
  <si>
    <t>1:572</t>
  </si>
  <si>
    <t>宜春里&lt;良乡&lt;房山区</t>
  </si>
  <si>
    <t>铭品嘉苑&lt;长阳&lt;房山区</t>
  </si>
  <si>
    <t>北京城建胜茂傲山&lt;良乡&lt;房山区</t>
  </si>
  <si>
    <t>安南小区&lt;良乡&lt;房山区</t>
  </si>
  <si>
    <t>1:601</t>
  </si>
  <si>
    <t>宜居园&lt;世界公园、宛平&lt;丰台区</t>
  </si>
  <si>
    <t>1:970</t>
  </si>
  <si>
    <t>1:993</t>
  </si>
  <si>
    <t>1:1069</t>
  </si>
  <si>
    <t>海逸半岛&lt;良乡&lt;房山区</t>
  </si>
  <si>
    <t>西潞园小区&lt;良乡&lt;房山区</t>
  </si>
  <si>
    <t>楸树家园&lt;良乡&lt;房山区</t>
  </si>
  <si>
    <t>北潞馨家园&lt;良乡&lt;房山区</t>
  </si>
  <si>
    <t>绿城百合北区&lt;闫村&lt;房山区</t>
  </si>
  <si>
    <t>龙华苑&lt;长阳&lt;房山区</t>
  </si>
  <si>
    <t>1:493</t>
  </si>
  <si>
    <t>1:506</t>
  </si>
  <si>
    <t>瑞雪春堂二里&lt;良乡&lt;房山区</t>
  </si>
  <si>
    <t>行宫三里小区&lt;长阳&lt;房山区</t>
  </si>
  <si>
    <t>1:1118</t>
  </si>
  <si>
    <t>1:1060</t>
  </si>
  <si>
    <t>1:1110</t>
  </si>
  <si>
    <t>1:1237</t>
  </si>
  <si>
    <t>1:1100</t>
  </si>
  <si>
    <t>1:1160</t>
  </si>
  <si>
    <t>1:1159</t>
  </si>
  <si>
    <t>罗府家园&lt;良乡&lt;房山区</t>
  </si>
  <si>
    <t>鸿顺园&lt;良乡&lt;房山区</t>
  </si>
  <si>
    <t>天恒乐活城&lt;闫村&lt;房山区</t>
  </si>
  <si>
    <t>明源南里&lt;长阳&lt;房山区</t>
  </si>
  <si>
    <t>苏庄一里&lt;良乡&lt;房山区</t>
  </si>
  <si>
    <t>万科七橡墅&lt;周口店&lt;房山区</t>
  </si>
  <si>
    <t>1:484</t>
  </si>
  <si>
    <t>东羊庄新村&lt;长阳&lt;房山区</t>
  </si>
  <si>
    <t>长龙苑&lt;世界公园、宛平&lt;丰台区</t>
  </si>
  <si>
    <t>长虹小区&lt;良乡&lt;房山区</t>
  </si>
  <si>
    <t>嘉瑞通小区&lt;良乡&lt;房山区</t>
  </si>
  <si>
    <t>行宫二里小区&lt;长阳&lt;房山区</t>
  </si>
  <si>
    <t>绿城百合南区&lt;闫村&lt;房山区</t>
  </si>
  <si>
    <t>西兰岛&lt;良乡&lt;房山区</t>
  </si>
  <si>
    <t>中骏·云景台&lt;良乡&lt;房山区</t>
  </si>
  <si>
    <t>东亚朗悦居&lt;闫村&lt;房山区</t>
  </si>
  <si>
    <t>昊宏小区&lt;良乡&lt;房山区</t>
  </si>
  <si>
    <t>拱辰星园&lt;良乡&lt;房山区</t>
  </si>
  <si>
    <t>良乡西路&lt;良乡&lt;房山区</t>
  </si>
  <si>
    <t>佳世苑小区&lt;良乡&lt;房山区</t>
  </si>
  <si>
    <t>旭辉城&lt;良乡&lt;房山区</t>
  </si>
  <si>
    <t>原香嘉苑&lt;向阳街道、迎风街道&lt;房山区</t>
  </si>
  <si>
    <t>1:313</t>
  </si>
  <si>
    <t>1:279</t>
  </si>
  <si>
    <t>1:307</t>
  </si>
  <si>
    <t>1:290</t>
  </si>
  <si>
    <t>1:276</t>
  </si>
  <si>
    <t>1:262</t>
  </si>
  <si>
    <t>1:272</t>
  </si>
  <si>
    <t>文水公寓&lt;良乡&lt;房山区</t>
  </si>
  <si>
    <t>天泰新景家园&lt;世界公园、宛平&lt;丰台区</t>
  </si>
  <si>
    <t>拱辰西里&lt;良乡&lt;房山区</t>
  </si>
  <si>
    <t>西路南里&lt;良乡&lt;房山区</t>
  </si>
  <si>
    <t>明源南街小区&lt;长阳&lt;房山区</t>
  </si>
  <si>
    <t>良中家属楼&lt;长阳&lt;房山区</t>
  </si>
  <si>
    <t>北潞春家园&lt;良乡&lt;房山区</t>
  </si>
  <si>
    <t>北潞冠家园&lt;良乡&lt;房山区</t>
  </si>
  <si>
    <t>万科幸福汇&lt;窦店&lt;房山区</t>
  </si>
  <si>
    <t>房山永安路小区&lt;城关&lt;房山区</t>
  </si>
  <si>
    <t>1:577</t>
  </si>
  <si>
    <t>1:585</t>
  </si>
  <si>
    <t>1:470</t>
  </si>
  <si>
    <t>苏庄二里&lt;良乡&lt;房山区</t>
  </si>
  <si>
    <t>1:891</t>
  </si>
  <si>
    <t>西潞东里&lt;良乡&lt;房山区</t>
  </si>
  <si>
    <t>1:894</t>
  </si>
  <si>
    <t>永安西里(房山)&lt;城关&lt;房山区</t>
  </si>
  <si>
    <t>1:589</t>
  </si>
  <si>
    <t>北京城建琨廷&lt;窦店&lt;房山区</t>
  </si>
  <si>
    <t>城关北里&lt;向阳街道、迎风街道&lt;房山区</t>
  </si>
  <si>
    <t>北潞芳家园&lt;良乡&lt;房山区</t>
  </si>
  <si>
    <t>行宫一里小区&lt;长阳&lt;房山区</t>
  </si>
  <si>
    <t>北潞华家园&lt;良乡&lt;房山区</t>
  </si>
  <si>
    <t>燕化星城二里&lt;闫村&lt;房山区</t>
  </si>
  <si>
    <t>月华小区&lt;良乡&lt;房山区</t>
  </si>
  <si>
    <t>西潞南大街&lt;良乡&lt;房山区</t>
  </si>
  <si>
    <t>1:1077</t>
  </si>
  <si>
    <t>1:1176</t>
  </si>
  <si>
    <t>苏庄三里&lt;良乡&lt;房山区</t>
  </si>
  <si>
    <t>永顺和家园&lt;城关&lt;房山区</t>
  </si>
  <si>
    <t>燕化星城&lt;闫村&lt;房山区</t>
  </si>
  <si>
    <t>世界名园&lt;窦店&lt;房山区</t>
  </si>
  <si>
    <t>行宫四里小区&lt;长阳&lt;房山区</t>
  </si>
  <si>
    <t>东沿村新村&lt;良乡&lt;房山区</t>
  </si>
  <si>
    <t>太平庄东里&lt;良乡&lt;房山区</t>
  </si>
  <si>
    <t>星城北里&lt;闫村&lt;房山区</t>
  </si>
  <si>
    <t>槠榆树家园&lt;城关&lt;房山区</t>
  </si>
  <si>
    <t>北关东里&lt;向阳街道、迎风街道&lt;房山区</t>
  </si>
  <si>
    <t>仓房小区&lt;向阳街道、迎风街道&lt;房山区</t>
  </si>
  <si>
    <t>隆曦园&lt;良乡&lt;房山区</t>
  </si>
  <si>
    <t>万宁小区&lt;向阳街道、迎风街道&lt;房山区</t>
  </si>
  <si>
    <t>矿机路小区&lt;城关&lt;房山区</t>
  </si>
  <si>
    <t>1:538</t>
  </si>
  <si>
    <t>1:523</t>
  </si>
  <si>
    <t>1:583</t>
  </si>
  <si>
    <t>1:553</t>
  </si>
  <si>
    <t>迎风小区&lt;向阳街道、迎风街道&lt;房山区</t>
  </si>
  <si>
    <t>1:539</t>
  </si>
  <si>
    <t>1:567</t>
  </si>
  <si>
    <t>兴房大街12号院&lt;城关&lt;房山区</t>
  </si>
  <si>
    <t>1:596</t>
  </si>
  <si>
    <t>1:559</t>
  </si>
  <si>
    <t>兴房大街小区&lt;城关&lt;房山区</t>
  </si>
  <si>
    <t>大成岳府&lt;城关&lt;房山区</t>
  </si>
  <si>
    <t>矿机南路1号院&lt;城关&lt;房山区</t>
  </si>
  <si>
    <t>1:607</t>
  </si>
  <si>
    <t>吉兴苑&lt;城关&lt;房山区</t>
  </si>
  <si>
    <t>东风南里&lt;向阳街道、迎风街道&lt;房山区</t>
  </si>
  <si>
    <t>1:489</t>
  </si>
  <si>
    <t>城关南里&lt;城关&lt;房山区</t>
  </si>
  <si>
    <t>福星家园B区&lt;城关&lt;房山区</t>
  </si>
  <si>
    <t>化四家属楼&lt;城关&lt;房山区</t>
  </si>
  <si>
    <t>杰辉苑&lt;向阳街道、迎风街道&lt;房山区</t>
  </si>
  <si>
    <t>1:475</t>
  </si>
  <si>
    <t>1:548</t>
  </si>
  <si>
    <t>1:535</t>
  </si>
  <si>
    <t>北关新佳苑&lt;东风街道&lt;房山区</t>
  </si>
  <si>
    <t>良景佳苑&lt;良乡&lt;房山区</t>
  </si>
  <si>
    <t>良工佳苑&lt;城关&lt;房山区</t>
  </si>
  <si>
    <t>中国铁建原香漫谷&lt;城关&lt;房山区</t>
  </si>
  <si>
    <t>杏花东里&lt;向阳街道、迎风街道&lt;房山区</t>
  </si>
  <si>
    <t>兴房东里&lt;城关&lt;房山区</t>
  </si>
  <si>
    <t>中冶蓝城&lt;城关&lt;房山区</t>
  </si>
  <si>
    <t>富燕新村&lt;东风街道&lt;房山区</t>
  </si>
  <si>
    <t>山水汇豪&lt;窦店&lt;房山区</t>
  </si>
  <si>
    <t>水墨林溪Ⅲ期&lt;闫村&lt;房山区</t>
  </si>
  <si>
    <t>田家园&lt;窦店&lt;房山区</t>
  </si>
  <si>
    <t>1:582</t>
  </si>
  <si>
    <t>房山南大街小区&lt;城关&lt;房山区</t>
  </si>
  <si>
    <t>南沿里&lt;城关&lt;房山区</t>
  </si>
  <si>
    <t>沁园春景&lt;窦店&lt;房山区</t>
  </si>
  <si>
    <t>杏花西里&lt;向阳街道、迎风街道&lt;房山区</t>
  </si>
  <si>
    <t>1:575</t>
  </si>
  <si>
    <t>1:562</t>
  </si>
  <si>
    <t>千禧家园&lt;闫村&lt;房山区</t>
  </si>
  <si>
    <t>营房胡同&lt;向阳街道、迎风街道&lt;房山区</t>
  </si>
  <si>
    <t>管道局家属楼&lt;城关&lt;房山区</t>
  </si>
  <si>
    <t>兴房苑&lt;城关&lt;房山区</t>
  </si>
  <si>
    <t>羊耳峪西区&lt;东风街道&lt;房山区</t>
  </si>
  <si>
    <t>永兴家园&lt;城关&lt;房山区</t>
  </si>
  <si>
    <t>农林路小区&lt;城关&lt;房山区</t>
  </si>
  <si>
    <t>田家园新村&lt;窦店&lt;房山区</t>
  </si>
  <si>
    <t>羊耳峪小区&lt;东风街道&lt;房山区</t>
  </si>
  <si>
    <t>1:486</t>
  </si>
  <si>
    <t>1:508</t>
  </si>
  <si>
    <t>1:509</t>
  </si>
  <si>
    <t>1:513</t>
  </si>
  <si>
    <t>1:519</t>
  </si>
  <si>
    <t>1:522</t>
  </si>
  <si>
    <t>顺成嘉苑&lt;向阳街道、迎风街道&lt;房山区</t>
  </si>
  <si>
    <t>福星家园A区&lt;向阳街道、迎风街道&lt;房山区</t>
  </si>
  <si>
    <t>福胜家园&lt;向阳街道、迎风街道&lt;房山区</t>
  </si>
  <si>
    <t>九洲兴达家园&lt;城关&lt;房山区</t>
  </si>
  <si>
    <t>府东里&lt;城关&lt;房山区</t>
  </si>
  <si>
    <t>昊腾家园&lt;闫村&lt;房山区</t>
  </si>
  <si>
    <t>太平庄西里&lt;良乡&lt;房山区</t>
  </si>
  <si>
    <t>京南嘉园&lt;窦店&lt;房山区</t>
  </si>
  <si>
    <t>1:483</t>
  </si>
  <si>
    <t>1:464</t>
  </si>
  <si>
    <t>迎风西里&lt;向阳街道、迎风街道&lt;房山区</t>
  </si>
  <si>
    <t>永安家园小区&lt;城关&lt;房山区</t>
  </si>
  <si>
    <t>福星家园C区&lt;城关&lt;房山区</t>
  </si>
  <si>
    <t xml:space="preserve">字段填写规则： 1.红色字体为必填项；
              2.共同共有人姓名、共同共有人证件类型、共同共有人证件号码，仅夫妻共有房产填写；
              3.总楼层、所在楼层、建筑面积、套内面积只需填写数字即可。
</t>
  </si>
  <si>
    <t>所属区</t>
  </si>
  <si>
    <t>所属街道</t>
  </si>
  <si>
    <t>行政坐落地址</t>
  </si>
  <si>
    <t>产权比例（个人：代持机构）</t>
  </si>
  <si>
    <t>建筑面积</t>
  </si>
  <si>
    <t>套内面积</t>
  </si>
  <si>
    <t>套型</t>
  </si>
  <si>
    <t>户型代码</t>
  </si>
  <si>
    <t>销售状态</t>
  </si>
  <si>
    <t>网签合同编号</t>
  </si>
  <si>
    <t>签约时间</t>
  </si>
  <si>
    <t>购房人姓名</t>
  </si>
  <si>
    <t>购房人证件类型</t>
  </si>
  <si>
    <t>购房人证件号码</t>
  </si>
  <si>
    <t>共同共有人姓名</t>
  </si>
  <si>
    <t>共同共有人证件类型</t>
  </si>
  <si>
    <t>共同共有人证件号码</t>
  </si>
  <si>
    <t>交房时间</t>
  </si>
  <si>
    <t>轩景家园</t>
  </si>
  <si>
    <t>房山区拱辰街道FS00-LX09-6001地块R2二类居住用地1#住宅楼1层1单元-101</t>
  </si>
  <si>
    <t>个人85%代持15%</t>
  </si>
  <si>
    <t>3居室</t>
  </si>
  <si>
    <t>B1</t>
  </si>
  <si>
    <t>未销售</t>
  </si>
  <si>
    <t>房山区拱辰街道FS00-LX09-6001地块R2二类居住用地1#住宅楼1层1单元-102</t>
  </si>
  <si>
    <t>1居室</t>
  </si>
  <si>
    <t>B2</t>
    <phoneticPr fontId="41" type="noConversion"/>
  </si>
  <si>
    <t>C1</t>
    <phoneticPr fontId="41" type="noConversion"/>
  </si>
  <si>
    <t>B1</t>
    <phoneticPr fontId="41" type="noConversion"/>
  </si>
  <si>
    <t>A1</t>
    <phoneticPr fontId="41" type="noConversion"/>
  </si>
  <si>
    <t>面积</t>
    <phoneticPr fontId="41" type="noConversion"/>
  </si>
  <si>
    <t>房山区拱辰街道FS00-LX09-6001地块R2二类居住用地1#住宅楼2层1单元-201</t>
  </si>
  <si>
    <t>朝向</t>
    <phoneticPr fontId="41" type="noConversion"/>
  </si>
  <si>
    <t>1居（B2）</t>
    <phoneticPr fontId="41" type="noConversion"/>
  </si>
  <si>
    <t>2居（C1）</t>
    <phoneticPr fontId="41" type="noConversion"/>
  </si>
  <si>
    <t>3居（B1）</t>
    <phoneticPr fontId="41" type="noConversion"/>
  </si>
  <si>
    <t>4居（A1）</t>
    <phoneticPr fontId="41" type="noConversion"/>
  </si>
  <si>
    <t>南北</t>
    <phoneticPr fontId="41" type="noConversion"/>
  </si>
  <si>
    <t>房山区拱辰街道FS00-LX09-6001地块R2二类居住用地1#住宅楼2层1单元-202</t>
  </si>
  <si>
    <t>房山区拱辰街道FS00-LX09-6001地块R2二类居住用地1#住宅楼3层1单元-301</t>
  </si>
  <si>
    <t>已销售</t>
  </si>
  <si>
    <t>GY2378033</t>
  </si>
  <si>
    <t>张君</t>
  </si>
  <si>
    <t>身份证</t>
  </si>
  <si>
    <t>110111198908111816</t>
  </si>
  <si>
    <t>陈思</t>
  </si>
  <si>
    <t>152223198505110261</t>
  </si>
  <si>
    <t>房山区拱辰街道FS00-LX09-6001地块R2二类居住用地1#住宅楼3层1单元-302</t>
  </si>
  <si>
    <t>GY2378108</t>
  </si>
  <si>
    <t>刘丹丹</t>
  </si>
  <si>
    <t>110111198811203642</t>
  </si>
  <si>
    <t>房山区拱辰街道FS00-LX09-6001地块R2二类居住用地1#住宅楼4层1单元-401</t>
  </si>
  <si>
    <t>GY2377120</t>
  </si>
  <si>
    <t>崔长春</t>
  </si>
  <si>
    <t>110111198901271016</t>
  </si>
  <si>
    <t>房山区拱辰街道FS00-LX09-6001地块R2二类居住用地1#住宅楼4层1单元-402</t>
  </si>
  <si>
    <t>房山区拱辰街道FS00-LX09-6001地块R2二类居住用地1#住宅楼5层1单元-501</t>
  </si>
  <si>
    <t>GY2383691</t>
  </si>
  <si>
    <t>蔡广镜</t>
  </si>
  <si>
    <t>110111198903230015</t>
  </si>
  <si>
    <t>李楠</t>
  </si>
  <si>
    <t>152301198804253526</t>
  </si>
  <si>
    <t>户型</t>
    <phoneticPr fontId="41" type="noConversion"/>
  </si>
  <si>
    <t>套型</t>
    <phoneticPr fontId="41" type="noConversion"/>
  </si>
  <si>
    <t>套数</t>
    <phoneticPr fontId="41" type="noConversion"/>
  </si>
  <si>
    <t>总建筑面积</t>
    <phoneticPr fontId="41" type="noConversion"/>
  </si>
  <si>
    <t>比例</t>
    <phoneticPr fontId="41" type="noConversion"/>
  </si>
  <si>
    <t>房山区拱辰街道FS00-LX09-6001地块R2二类居住用地1#住宅楼5层1单元-502</t>
  </si>
  <si>
    <t>GY2377026</t>
  </si>
  <si>
    <t>耿晓琪</t>
  </si>
  <si>
    <t>110111199210024045</t>
  </si>
  <si>
    <t>王光杰</t>
  </si>
  <si>
    <t>41272319880119291X</t>
  </si>
  <si>
    <t>房山区拱辰街道FS00-LX09-6001地块R2二类居住用地1#住宅楼6层1单元-601</t>
  </si>
  <si>
    <t>GY2383857</t>
  </si>
  <si>
    <t>付安娜</t>
  </si>
  <si>
    <t>110102198912023046</t>
  </si>
  <si>
    <t>陈天泫</t>
  </si>
  <si>
    <t>350103199109253112</t>
  </si>
  <si>
    <t>房山区拱辰街道FS00-LX09-6001地块R2二类居住用地1#住宅楼6层1单元-602</t>
  </si>
  <si>
    <t>小计</t>
    <phoneticPr fontId="41" type="noConversion"/>
  </si>
  <si>
    <t>——</t>
    <phoneticPr fontId="41" type="noConversion"/>
  </si>
  <si>
    <t>房山区拱辰街道FS00-LX09-6001地块R2二类居住用地1#住宅楼7层1单元-701</t>
  </si>
  <si>
    <t>GY2377995</t>
  </si>
  <si>
    <t>程必成</t>
  </si>
  <si>
    <t>360429199107071210</t>
  </si>
  <si>
    <t>王兰</t>
  </si>
  <si>
    <t>360429199412081220</t>
  </si>
  <si>
    <t>房山区拱辰街道FS00-LX09-6001地块R2二类居住用地1#住宅楼7层1单元-702</t>
  </si>
  <si>
    <t>房山区拱辰街道FS00-LX09-6001地块R2二类居住用地1#住宅楼8层1单元-801</t>
  </si>
  <si>
    <t>GY2377323</t>
  </si>
  <si>
    <t>陈菲</t>
  </si>
  <si>
    <t>110111198801046727</t>
  </si>
  <si>
    <t>席强</t>
  </si>
  <si>
    <t>130722199012020014</t>
  </si>
  <si>
    <t>房山区拱辰街道FS00-LX09-6001地块R2二类居住用地1#住宅楼8层1单元-802</t>
  </si>
  <si>
    <t>房山区拱辰街道FS00-LX09-6001地块R2二类居住用地1#住宅楼9层1单元-901</t>
  </si>
  <si>
    <t>GY2377260</t>
  </si>
  <si>
    <t>张玉娇</t>
  </si>
  <si>
    <t>110111198802181824</t>
  </si>
  <si>
    <t>房山区拱辰街道FS00-LX09-6001地块R2二类居住用地1#住宅楼9层1单元-902</t>
  </si>
  <si>
    <t>房山区拱辰街道FS00-LX09-6001地块R2二类居住用地1#住宅楼10层1单元-1001</t>
  </si>
  <si>
    <t>GY2377346</t>
  </si>
  <si>
    <t>贾梦元</t>
  </si>
  <si>
    <t>11011119880806002X</t>
  </si>
  <si>
    <t>蔡广博</t>
  </si>
  <si>
    <t>110111198910214013</t>
  </si>
  <si>
    <t>房山区拱辰街道FS00-LX09-6001地块R2二类居住用地1#住宅楼10层1单元-1002</t>
  </si>
  <si>
    <t>GY2383438</t>
  </si>
  <si>
    <t>路远</t>
  </si>
  <si>
    <t>110106198602033615</t>
  </si>
  <si>
    <t>郭维</t>
  </si>
  <si>
    <t>430721198505190302</t>
  </si>
  <si>
    <t>房山区拱辰街道FS00-LX09-6001地块R2二类居住用地1#住宅楼1层2单元-101</t>
  </si>
  <si>
    <t>GY2378012</t>
  </si>
  <si>
    <t>刘繁</t>
  </si>
  <si>
    <t>110111198812281853</t>
  </si>
  <si>
    <t>崔小革</t>
  </si>
  <si>
    <t>110226198601083929</t>
  </si>
  <si>
    <t>房山区拱辰街道FS00-LX09-6001地块R2二类居住用地1#住宅楼1层2单元-102</t>
  </si>
  <si>
    <t>房山区拱辰街道FS00-LX09-6001地块R2二类居住用地1#住宅楼2层2单元-201</t>
  </si>
  <si>
    <t>房山区拱辰街道FS00-LX09-6001地块R2二类居住用地1#住宅楼2层2单元-202</t>
  </si>
  <si>
    <t>房山区拱辰街道FS00-LX09-6001地块R2二类居住用地1#住宅楼3层2单元-301</t>
  </si>
  <si>
    <t>GY2378030</t>
  </si>
  <si>
    <t>陈守加</t>
  </si>
  <si>
    <t>13118219891126301X</t>
  </si>
  <si>
    <t>祝圆娜</t>
  </si>
  <si>
    <t>131182199212271226</t>
  </si>
  <si>
    <t>房山区拱辰街道FS00-LX09-6001地块R2二类居住用地1#住宅楼3层2单元-302</t>
  </si>
  <si>
    <t>房山区拱辰街道FS00-LX09-6001地块R2二类居住用地1#住宅楼4层2单元-401</t>
  </si>
  <si>
    <t>房山区拱辰街道FS00-LX09-6001地块R2二类居住用地1#住宅楼4层2单元-402</t>
  </si>
  <si>
    <t>房山区拱辰街道FS00-LX09-6001地块R2二类居住用地1#住宅楼5层2单元-501</t>
  </si>
  <si>
    <t>房山区拱辰街道FS00-LX09-6001地块R2二类居住用地1#住宅楼5层2单元-502</t>
  </si>
  <si>
    <t>房山区拱辰街道FS00-LX09-6001地块R2二类居住用地1#住宅楼6层2单元-601</t>
  </si>
  <si>
    <t>房山区拱辰街道FS00-LX09-6001地块R2二类居住用地1#住宅楼6层2单元-602</t>
  </si>
  <si>
    <t>房山区拱辰街道FS00-LX09-6001地块R2二类居住用地1#住宅楼7层2单元-701</t>
  </si>
  <si>
    <t>房山区拱辰街道FS00-LX09-6001地块R2二类居住用地1#住宅楼7层2单元-702</t>
  </si>
  <si>
    <t>房山区拱辰街道FS00-LX09-6001地块R2二类居住用地1#住宅楼8层2单元-801</t>
  </si>
  <si>
    <t>GY2377033</t>
  </si>
  <si>
    <t>田静</t>
  </si>
  <si>
    <t>220382198305170245</t>
  </si>
  <si>
    <t>房山区拱辰街道FS00-LX09-6001地块R2二类居住用地1#住宅楼8层2单元-802</t>
  </si>
  <si>
    <t>房山区拱辰街道FS00-LX09-6001地块R2二类居住用地1#住宅楼9层2单元-901</t>
  </si>
  <si>
    <t>房山区拱辰街道FS00-LX09-6001地块R2二类居住用地1#住宅楼9层2单元-902</t>
  </si>
  <si>
    <t>房山区拱辰街道FS00-LX09-6001地块R2二类居住用地1#住宅楼10层2单元-1001</t>
  </si>
  <si>
    <t>房山区拱辰街道FS00-LX09-6001地块R2二类居住用地1#住宅楼10层2单元-1002</t>
  </si>
  <si>
    <t>房山区拱辰街道FS00-LX09-6001地块R2二类居住用地1#住宅楼1层3单元-101</t>
  </si>
  <si>
    <t>房山区拱辰街道FS00-LX09-6001地块R2二类居住用地1#住宅楼1层3单元-102</t>
  </si>
  <si>
    <t>GY2377039</t>
  </si>
  <si>
    <t>张灵</t>
  </si>
  <si>
    <t>130682198404253163</t>
  </si>
  <si>
    <t>房山区拱辰街道FS00-LX09-6001地块R2二类居住用地1#住宅楼2层3单元-201</t>
  </si>
  <si>
    <t>房山区拱辰街道FS00-LX09-6001地块R2二类居住用地1#住宅楼2层3单元-202</t>
  </si>
  <si>
    <t>合计</t>
    <phoneticPr fontId="41" type="noConversion"/>
  </si>
  <si>
    <t>房山区拱辰街道FS00-LX09-6001地块R2二类居住用地1#住宅楼3层3单元-301</t>
  </si>
  <si>
    <t>房山区拱辰街道FS00-LX09-6001地块R2二类居住用地1#住宅楼3层3单元-302</t>
  </si>
  <si>
    <t>房山区拱辰街道FS00-LX09-6001地块R2二类居住用地1#住宅楼4层3单元-401</t>
  </si>
  <si>
    <t>房山区拱辰街道FS00-LX09-6001地块R2二类居住用地1#住宅楼4层3单元-402</t>
  </si>
  <si>
    <t>房山区拱辰街道FS00-LX09-6001地块R2二类居住用地1#住宅楼5层3单元-501</t>
  </si>
  <si>
    <t>房山区拱辰街道FS00-LX09-6001地块R2二类居住用地1#住宅楼5层3单元-502</t>
  </si>
  <si>
    <t>房山区拱辰街道FS00-LX09-6001地块R2二类居住用地1#住宅楼6层3单元-601</t>
  </si>
  <si>
    <t>房山区拱辰街道FS00-LX09-6001地块R2二类居住用地1#住宅楼6层3单元-602</t>
  </si>
  <si>
    <t>房山区拱辰街道FS00-LX09-6001地块R2二类居住用地1#住宅楼7层3单元-701</t>
  </si>
  <si>
    <t>房山区拱辰街道FS00-LX09-6001地块R2二类居住用地1#住宅楼7层3单元-702</t>
  </si>
  <si>
    <t>房山区拱辰街道FS00-LX09-6001地块R2二类居住用地1#住宅楼8层3单元-801</t>
  </si>
  <si>
    <t>房山区拱辰街道FS00-LX09-6001地块R2二类居住用地1#住宅楼8层3单元-802</t>
  </si>
  <si>
    <t>房山区拱辰街道FS00-LX09-6001地块R2二类居住用地1#住宅楼9层3单元-901</t>
  </si>
  <si>
    <t>房山区拱辰街道FS00-LX09-6001地块R2二类居住用地1#住宅楼9层3单元-902</t>
  </si>
  <si>
    <t>房山区拱辰街道FS00-LX09-6001地块R2二类居住用地1#住宅楼10层3单元-1001</t>
  </si>
  <si>
    <t>房山区拱辰街道FS00-LX09-6001地块R2二类居住用地1#住宅楼10层3单元-1002</t>
  </si>
  <si>
    <t>房山区拱辰街道FS00-LX09-6001地块R2二类居住用地1#住宅楼1层4单元-101</t>
  </si>
  <si>
    <t>GY2377360</t>
  </si>
  <si>
    <t>王佳齐</t>
  </si>
  <si>
    <t>110111198910261012</t>
  </si>
  <si>
    <t>房山区拱辰街道FS00-LX09-6001地块R2二类居住用地1#住宅楼1层4单元-102</t>
  </si>
  <si>
    <t>房山区拱辰街道FS00-LX09-6001地块R2二类居住用地1#住宅楼2层4单元-201</t>
  </si>
  <si>
    <t>房山区拱辰街道FS00-LX09-6001地块R2二类居住用地1#住宅楼2层4单元-202</t>
  </si>
  <si>
    <t>房山区拱辰街道FS00-LX09-6001地块R2二类居住用地1#住宅楼3层4单元-301</t>
  </si>
  <si>
    <t>房山区拱辰街道FS00-LX09-6001地块R2二类居住用地1#住宅楼3层4单元-302</t>
  </si>
  <si>
    <t>房山区拱辰街道FS00-LX09-6001地块R2二类居住用地1#住宅楼4层4单元-401</t>
  </si>
  <si>
    <t>房山区拱辰街道FS00-LX09-6001地块R2二类居住用地1#住宅楼4层4单元-402</t>
  </si>
  <si>
    <t>房山区拱辰街道FS00-LX09-6001地块R2二类居住用地1#住宅楼5层4单元-501</t>
  </si>
  <si>
    <t>房山区拱辰街道FS00-LX09-6001地块R2二类居住用地1#住宅楼5层4单元-502</t>
  </si>
  <si>
    <t>GY2377365</t>
  </si>
  <si>
    <t>李增巨</t>
  </si>
  <si>
    <t>110225196604205017</t>
  </si>
  <si>
    <t>张进仿</t>
  </si>
  <si>
    <t>110225196607165268</t>
  </si>
  <si>
    <t>房山区拱辰街道FS00-LX09-6001地块R2二类居住用地1#住宅楼6层4单元-601</t>
  </si>
  <si>
    <t>房山区拱辰街道FS00-LX09-6001地块R2二类居住用地1#住宅楼6层4单元-602</t>
  </si>
  <si>
    <t>房山区拱辰街道FS00-LX09-6001地块R2二类居住用地1#住宅楼7层4单元-701</t>
  </si>
  <si>
    <t>房山区拱辰街道FS00-LX09-6001地块R2二类居住用地1#住宅楼7层4单元-702</t>
  </si>
  <si>
    <t>房山区拱辰街道FS00-LX09-6001地块R2二类居住用地1#住宅楼8层4单元-801</t>
  </si>
  <si>
    <t>房山区拱辰街道FS00-LX09-6001地块R2二类居住用地1#住宅楼8层4单元-802</t>
  </si>
  <si>
    <t>房山区拱辰街道FS00-LX09-6001地块R2二类居住用地1#住宅楼9层4单元-901</t>
  </si>
  <si>
    <t>房山区拱辰街道FS00-LX09-6001地块R2二类居住用地1#住宅楼9层4单元-902</t>
  </si>
  <si>
    <t>房山区拱辰街道FS00-LX09-6001地块R2二类居住用地1#住宅楼10层4单元-1001</t>
  </si>
  <si>
    <t>房山区拱辰街道FS00-LX09-6001地块R2二类居住用地1#住宅楼10层4单元-1002</t>
  </si>
  <si>
    <t>房山区拱辰街道FS00-LX09-6001地块R2二类居住用地2#住宅楼1层1单元-101</t>
  </si>
  <si>
    <t>GY2378045</t>
  </si>
  <si>
    <t>苏艳磊</t>
  </si>
  <si>
    <t>130425198902083015</t>
  </si>
  <si>
    <t>房山区拱辰街道FS00-LX09-6001地块R2二类居住用地2#住宅楼1层1单元-102</t>
  </si>
  <si>
    <t>房山区拱辰街道FS00-LX09-6001地块R2二类居住用地2#住宅楼2层1单元-201</t>
  </si>
  <si>
    <t>房山区拱辰街道FS00-LX09-6001地块R2二类居住用地2#住宅楼2层1单元-202</t>
  </si>
  <si>
    <t>房山区拱辰街道FS00-LX09-6001地块R2二类居住用地2#住宅楼3层1单元-301</t>
  </si>
  <si>
    <t>房山区拱辰街道FS00-LX09-6001地块R2二类居住用地2#住宅楼3层1单元-302</t>
  </si>
  <si>
    <t>房山区拱辰街道FS00-LX09-6001地块R2二类居住用地2#住宅楼4层1单元-401</t>
  </si>
  <si>
    <t>房山区拱辰街道FS00-LX09-6001地块R2二类居住用地2#住宅楼4层1单元-402</t>
  </si>
  <si>
    <t>房山区拱辰街道FS00-LX09-6001地块R2二类居住用地2#住宅楼5层1单元-501</t>
  </si>
  <si>
    <t>房山区拱辰街道FS00-LX09-6001地块R2二类居住用地2#住宅楼5层1单元-502</t>
  </si>
  <si>
    <t>房山区拱辰街道FS00-LX09-6001地块R2二类居住用地2#住宅楼6层1单元-601</t>
  </si>
  <si>
    <t>GY2378063</t>
  </si>
  <si>
    <t>杜强</t>
  </si>
  <si>
    <t>142330198603168018</t>
  </si>
  <si>
    <t>罗小妹</t>
  </si>
  <si>
    <t>362429198804130084</t>
  </si>
  <si>
    <t>房山区拱辰街道FS00-LX09-6001地块R2二类居住用地2#住宅楼6层1单元-602</t>
  </si>
  <si>
    <t>房山区拱辰街道FS00-LX09-6001地块R2二类居住用地2#住宅楼7层1单元-701</t>
  </si>
  <si>
    <t>房山区拱辰街道FS00-LX09-6001地块R2二类居住用地2#住宅楼7层1单元-702</t>
  </si>
  <si>
    <t>房山区拱辰街道FS00-LX09-6001地块R2二类居住用地2#住宅楼8层1单元-801</t>
  </si>
  <si>
    <t>GY2377130</t>
  </si>
  <si>
    <t>任凌晨</t>
  </si>
  <si>
    <t>130725198811051014</t>
  </si>
  <si>
    <t>刘晓燕</t>
  </si>
  <si>
    <t>130722198811283828</t>
  </si>
  <si>
    <t>房山区拱辰街道FS00-LX09-6001地块R2二类居住用地2#住宅楼8层1单元-802</t>
  </si>
  <si>
    <t>房山区拱辰街道FS00-LX09-6001地块R2二类居住用地2#住宅楼9层1单元-901</t>
  </si>
  <si>
    <t>房山区拱辰街道FS00-LX09-6001地块R2二类居住用地2#住宅楼9层1单元-902</t>
  </si>
  <si>
    <t>房山区拱辰街道FS00-LX09-6001地块R2二类居住用地2#住宅楼1层2单元-101</t>
  </si>
  <si>
    <t>房山区拱辰街道FS00-LX09-6001地块R2二类居住用地2#住宅楼1层2单元-102</t>
  </si>
  <si>
    <t>GY2377597</t>
  </si>
  <si>
    <t>高子龙</t>
  </si>
  <si>
    <t>110106198004262717</t>
  </si>
  <si>
    <t>毛菊花</t>
  </si>
  <si>
    <t>130423197809070028</t>
  </si>
  <si>
    <t>房山区拱辰街道FS00-LX09-6001地块R2二类居住用地2#住宅楼2层2单元-201</t>
  </si>
  <si>
    <t>房山区拱辰街道FS00-LX09-6001地块R2二类居住用地2#住宅楼2层2单元-202</t>
  </si>
  <si>
    <t>房山区拱辰街道FS00-LX09-6001地块R2二类居住用地2#住宅楼3层2单元-301</t>
  </si>
  <si>
    <t>房山区拱辰街道FS00-LX09-6001地块R2二类居住用地2#住宅楼3层2单元-302</t>
  </si>
  <si>
    <t>房山区拱辰街道FS00-LX09-6001地块R2二类居住用地2#住宅楼4层2单元-401</t>
  </si>
  <si>
    <t>房山区拱辰街道FS00-LX09-6001地块R2二类居住用地2#住宅楼4层2单元-402</t>
  </si>
  <si>
    <t>房山区拱辰街道FS00-LX09-6001地块R2二类居住用地2#住宅楼5层2单元-501</t>
  </si>
  <si>
    <t>房山区拱辰街道FS00-LX09-6001地块R2二类居住用地2#住宅楼5层2单元-502</t>
  </si>
  <si>
    <t>房山区拱辰街道FS00-LX09-6001地块R2二类居住用地2#住宅楼6层2单元-601</t>
  </si>
  <si>
    <t>房山区拱辰街道FS00-LX09-6001地块R2二类居住用地2#住宅楼6层2单元-602</t>
  </si>
  <si>
    <t>房山区拱辰街道FS00-LX09-6001地块R2二类居住用地2#住宅楼7层2单元-701</t>
  </si>
  <si>
    <t>房山区拱辰街道FS00-LX09-6001地块R2二类居住用地2#住宅楼7层2单元-702</t>
  </si>
  <si>
    <t>房山区拱辰街道FS00-LX09-6001地块R2二类居住用地2#住宅楼8层2单元-801</t>
  </si>
  <si>
    <t>房山区拱辰街道FS00-LX09-6001地块R2二类居住用地2#住宅楼8层2单元-802</t>
  </si>
  <si>
    <t>房山区拱辰街道FS00-LX09-6001地块R2二类居住用地2#住宅楼9层2单元-901</t>
  </si>
  <si>
    <t>房山区拱辰街道FS00-LX09-6001地块R2二类居住用地2#住宅楼9层2单元-902</t>
  </si>
  <si>
    <t>房山区拱辰街道FS00-LX09-6001地块R2二类居住用地2#住宅楼1层3单元-101</t>
  </si>
  <si>
    <t>GY2377872</t>
  </si>
  <si>
    <t>虞昌华</t>
  </si>
  <si>
    <t>360122197311107217</t>
  </si>
  <si>
    <t>房山区拱辰街道FS00-LX09-6001地块R2二类居住用地2#住宅楼1层3单元-102</t>
  </si>
  <si>
    <t>房山区拱辰街道FS00-LX09-6001地块R2二类居住用地2#住宅楼2层3单元-201</t>
  </si>
  <si>
    <t>房山区拱辰街道FS00-LX09-6001地块R2二类居住用地2#住宅楼2层3单元-202</t>
  </si>
  <si>
    <t>房山区拱辰街道FS00-LX09-6001地块R2二类居住用地2#住宅楼3层3单元-301</t>
  </si>
  <si>
    <t>房山区拱辰街道FS00-LX09-6001地块R2二类居住用地2#住宅楼3层3单元-302</t>
  </si>
  <si>
    <t>GY2378971</t>
  </si>
  <si>
    <t>张元龙</t>
  </si>
  <si>
    <t>130406198801171519</t>
  </si>
  <si>
    <t>房山区拱辰街道FS00-LX09-6001地块R2二类居住用地2#住宅楼4层3单元-401</t>
  </si>
  <si>
    <t>房山区拱辰街道FS00-LX09-6001地块R2二类居住用地2#住宅楼4层3单元-402</t>
  </si>
  <si>
    <t>GY2377375</t>
  </si>
  <si>
    <t>刘琰</t>
  </si>
  <si>
    <t>110111199001311822</t>
  </si>
  <si>
    <t>房山区拱辰街道FS00-LX09-6001地块R2二类居住用地2#住宅楼5层3单元-501</t>
  </si>
  <si>
    <t>房山区拱辰街道FS00-LX09-6001地块R2二类居住用地2#住宅楼5层3单元-502</t>
  </si>
  <si>
    <t>GY2377625</t>
  </si>
  <si>
    <t>张晓辰</t>
  </si>
  <si>
    <t>110111198802213849</t>
  </si>
  <si>
    <t>杨培亚</t>
  </si>
  <si>
    <t>130681199006213834</t>
  </si>
  <si>
    <t>房山区拱辰街道FS00-LX09-6001地块R2二类居住用地2#住宅楼6层3单元-601</t>
  </si>
  <si>
    <t>房山区拱辰街道FS00-LX09-6001地块R2二类居住用地2#住宅楼6层3单元-602</t>
  </si>
  <si>
    <t>GY2378820</t>
  </si>
  <si>
    <t>耿琳琳</t>
  </si>
  <si>
    <t>372325199007261220</t>
  </si>
  <si>
    <t>刘勇</t>
  </si>
  <si>
    <t>371423198906302118</t>
  </si>
  <si>
    <t>房山区拱辰街道FS00-LX09-6001地块R2二类居住用地2#住宅楼7层3单元-701</t>
  </si>
  <si>
    <t>房山区拱辰街道FS00-LX09-6001地块R2二类居住用地2#住宅楼7层3单元-702</t>
  </si>
  <si>
    <t>GY2377382</t>
  </si>
  <si>
    <t>赵更</t>
  </si>
  <si>
    <t>110111199201261858</t>
  </si>
  <si>
    <t>杨会冉</t>
  </si>
  <si>
    <t>130928199407120043</t>
  </si>
  <si>
    <t>房山区拱辰街道FS00-LX09-6001地块R2二类居住用地2#住宅楼8层3单元-801</t>
  </si>
  <si>
    <t>房山区拱辰街道FS00-LX09-6001地块R2二类居住用地2#住宅楼8层3单元-802</t>
  </si>
  <si>
    <t>GY2377401</t>
  </si>
  <si>
    <t>李新</t>
  </si>
  <si>
    <t>110111198603083025</t>
  </si>
  <si>
    <t>刘国鹏</t>
  </si>
  <si>
    <t>110111198512183012</t>
  </si>
  <si>
    <t>房山区拱辰街道FS00-LX09-6001地块R2二类居住用地2#住宅楼9层3单元-901</t>
  </si>
  <si>
    <t>GY2384641</t>
  </si>
  <si>
    <t>赵洪毅</t>
  </si>
  <si>
    <t>11011119900826001X</t>
  </si>
  <si>
    <t>李祺</t>
  </si>
  <si>
    <t>110111199304106527</t>
  </si>
  <si>
    <t>房山区拱辰街道FS00-LX09-6001地块R2二类居住用地2#住宅楼9层3单元-902</t>
  </si>
  <si>
    <t>GY2378461</t>
  </si>
  <si>
    <t>赵凯</t>
  </si>
  <si>
    <t>130631199109120012</t>
  </si>
  <si>
    <t>李素华</t>
  </si>
  <si>
    <t>130631199004120825</t>
  </si>
  <si>
    <t>房山区拱辰街道FS00-LX09-6001地块R2二类居住用地3#住宅楼1层1单元-101</t>
  </si>
  <si>
    <t>房山区拱辰街道FS00-LX09-6001地块R2二类居住用地3#住宅楼1层1单元-102</t>
  </si>
  <si>
    <t>房山区拱辰街道FS00-LX09-6001地块R2二类居住用地3#住宅楼2层1单元-201</t>
  </si>
  <si>
    <t>房山区拱辰街道FS00-LX09-6001地块R2二类居住用地3#住宅楼2层1单元-202</t>
  </si>
  <si>
    <t>房山区拱辰街道FS00-LX09-6001地块R2二类居住用地3#住宅楼3层1单元-301</t>
  </si>
  <si>
    <t>房山区拱辰街道FS00-LX09-6001地块R2二类居住用地3#住宅楼3层1单元-302</t>
  </si>
  <si>
    <t>房山区拱辰街道FS00-LX09-6001地块R2二类居住用地3#住宅楼4层1单元-401</t>
  </si>
  <si>
    <t>GY2380061</t>
  </si>
  <si>
    <t>马喜</t>
  </si>
  <si>
    <t>110106198402170076</t>
  </si>
  <si>
    <t>许敏杰</t>
  </si>
  <si>
    <t>41272319840629502X</t>
  </si>
  <si>
    <t>房山区拱辰街道FS00-LX09-6001地块R2二类居住用地3#住宅楼4层1单元-402</t>
  </si>
  <si>
    <t>房山区拱辰街道FS00-LX09-6001地块R2二类居住用地3#住宅楼5层1单元-501</t>
  </si>
  <si>
    <t>GY2377877</t>
  </si>
  <si>
    <t>刘殿波</t>
  </si>
  <si>
    <t>110111198607264819</t>
  </si>
  <si>
    <t>覃亚运</t>
  </si>
  <si>
    <t>430726199010254825</t>
  </si>
  <si>
    <t>房山区拱辰街道FS00-LX09-6001地块R2二类居住用地3#住宅楼5层1单元-502</t>
  </si>
  <si>
    <t>房山区拱辰街道FS00-LX09-6001地块R2二类居住用地3#住宅楼6层1单元-601</t>
  </si>
  <si>
    <t>GY2383823</t>
  </si>
  <si>
    <t>夏华月</t>
  </si>
  <si>
    <t>130984198904283392</t>
  </si>
  <si>
    <t>侯美玲</t>
  </si>
  <si>
    <t>130304199105262026</t>
  </si>
  <si>
    <t>房山区拱辰街道FS00-LX09-6001地块R2二类居住用地3#住宅楼6层1单元-602</t>
  </si>
  <si>
    <t>房山区拱辰街道FS00-LX09-6001地块R2二类居住用地3#住宅楼7层1单元-701</t>
  </si>
  <si>
    <t>GY2384152</t>
  </si>
  <si>
    <t>李振宇</t>
  </si>
  <si>
    <t>110106199206172116</t>
  </si>
  <si>
    <t>康莹莹</t>
  </si>
  <si>
    <t>511011199111083568</t>
  </si>
  <si>
    <t>房山区拱辰街道FS00-LX09-6001地块R2二类居住用地3#住宅楼7层1单元-702</t>
  </si>
  <si>
    <t>GY2377062</t>
  </si>
  <si>
    <t>杨爱岩</t>
  </si>
  <si>
    <t>110111199212164041</t>
  </si>
  <si>
    <t>金浩</t>
  </si>
  <si>
    <t>110111198910030812</t>
  </si>
  <si>
    <t>房山区拱辰街道FS00-LX09-6001地块R2二类居住用地3#住宅楼8层1单元-801</t>
  </si>
  <si>
    <t>GY2377038</t>
  </si>
  <si>
    <t>赵雅丽</t>
  </si>
  <si>
    <t>110111198307160022</t>
  </si>
  <si>
    <t>程文明</t>
  </si>
  <si>
    <t>371323198202060557</t>
  </si>
  <si>
    <t>房山区拱辰街道FS00-LX09-6001地块R2二类居住用地3#住宅楼8层1单元-802</t>
  </si>
  <si>
    <t>GY2377085</t>
  </si>
  <si>
    <t>隗功超</t>
  </si>
  <si>
    <t>110111199203241818</t>
  </si>
  <si>
    <t>马晓菊</t>
  </si>
  <si>
    <t>110227199205094141</t>
  </si>
  <si>
    <t>房山区拱辰街道FS00-LX09-6001地块R2二类居住用地3#住宅楼9层1单元-901</t>
  </si>
  <si>
    <t>GY2377411</t>
  </si>
  <si>
    <t>张文凯</t>
  </si>
  <si>
    <t>13073219870305123X</t>
  </si>
  <si>
    <t>孙文杰</t>
  </si>
  <si>
    <t>130732198610020880</t>
  </si>
  <si>
    <t>房山区拱辰街道FS00-LX09-6001地块R2二类居住用地3#住宅楼9层1单元-902</t>
  </si>
  <si>
    <t>房山区拱辰街道FS00-LX09-6001地块R2二类居住用地3#住宅楼10层1单元-1001</t>
  </si>
  <si>
    <t>GY2377853</t>
  </si>
  <si>
    <t>孙双杰</t>
  </si>
  <si>
    <t>350524198311192535</t>
  </si>
  <si>
    <t>肖金蕊</t>
  </si>
  <si>
    <t>110111198707010349</t>
  </si>
  <si>
    <t>房山区拱辰街道FS00-LX09-6001地块R2二类居住用地3#住宅楼10层1单元-1002</t>
  </si>
  <si>
    <t>房山区拱辰街道FS00-LX09-6001地块R2二类居住用地3#住宅楼1层2单元-101</t>
  </si>
  <si>
    <t>房山区拱辰街道FS00-LX09-6001地块R2二类居住用地3#住宅楼1层2单元-102</t>
  </si>
  <si>
    <t>房山区拱辰街道FS00-LX09-6001地块R2二类居住用地3#住宅楼2层2单元-201</t>
  </si>
  <si>
    <t>房山区拱辰街道FS00-LX09-6001地块R2二类居住用地3#住宅楼2层2单元-202</t>
  </si>
  <si>
    <t>房山区拱辰街道FS00-LX09-6001地块R2二类居住用地3#住宅楼3层2单元-301</t>
  </si>
  <si>
    <t>房山区拱辰街道FS00-LX09-6001地块R2二类居住用地3#住宅楼3层2单元-302</t>
  </si>
  <si>
    <t>房山区拱辰街道FS00-LX09-6001地块R2二类居住用地3#住宅楼4层2单元-401</t>
  </si>
  <si>
    <t>房山区拱辰街道FS00-LX09-6001地块R2二类居住用地3#住宅楼4层2单元-402</t>
  </si>
  <si>
    <t>房山区拱辰街道FS00-LX09-6001地块R2二类居住用地3#住宅楼5层2单元-501</t>
  </si>
  <si>
    <t>房山区拱辰街道FS00-LX09-6001地块R2二类居住用地3#住宅楼5层2单元-502</t>
  </si>
  <si>
    <t>房山区拱辰街道FS00-LX09-6001地块R2二类居住用地3#住宅楼6层2单元-601</t>
  </si>
  <si>
    <t>房山区拱辰街道FS00-LX09-6001地块R2二类居住用地3#住宅楼6层2单元-602</t>
  </si>
  <si>
    <t>GY2381722</t>
  </si>
  <si>
    <t>董玉会</t>
  </si>
  <si>
    <t>130633198210291922</t>
  </si>
  <si>
    <t>房山区拱辰街道FS00-LX09-6001地块R2二类居住用地3#住宅楼7层2单元-701</t>
  </si>
  <si>
    <t>GY2378259</t>
  </si>
  <si>
    <t>石维</t>
  </si>
  <si>
    <t>110111198910220018</t>
  </si>
  <si>
    <t>张艳</t>
  </si>
  <si>
    <t>340521199009064229</t>
  </si>
  <si>
    <t>房山区拱辰街道FS00-LX09-6001地块R2二类居住用地3#住宅楼7层2单元-702</t>
  </si>
  <si>
    <t>房山区拱辰街道FS00-LX09-6001地块R2二类居住用地3#住宅楼8层2单元-801</t>
  </si>
  <si>
    <t>房山区拱辰街道FS00-LX09-6001地块R2二类居住用地3#住宅楼8层2单元-802</t>
  </si>
  <si>
    <t>房山区拱辰街道FS00-LX09-6001地块R2二类居住用地3#住宅楼9层2单元-901</t>
  </si>
  <si>
    <t>房山区拱辰街道FS00-LX09-6001地块R2二类居住用地3#住宅楼9层2单元-902</t>
  </si>
  <si>
    <t>房山区拱辰街道FS00-LX09-6001地块R2二类居住用地3#住宅楼10层2单元-1001</t>
  </si>
  <si>
    <t>房山区拱辰街道FS00-LX09-6001地块R2二类居住用地3#住宅楼10层2单元-1002</t>
  </si>
  <si>
    <t>房山区拱辰街道FS00-LX09-6001地块R2二类居住用地4#住宅楼1层1单元-101</t>
  </si>
  <si>
    <t>房山区拱辰街道FS00-LX09-6001地块R2二类居住用地4#住宅楼1层1单元-102</t>
  </si>
  <si>
    <t>2居室</t>
  </si>
  <si>
    <t>C1</t>
  </si>
  <si>
    <t>GY2377448</t>
  </si>
  <si>
    <t>桂芳荣</t>
  </si>
  <si>
    <t>431121198407197322</t>
  </si>
  <si>
    <t>房山区拱辰街道FS00-LX09-6001地块R2二类居住用地4#住宅楼2层1单元-201</t>
  </si>
  <si>
    <t>房山区拱辰街道FS00-LX09-6001地块R2二类居住用地4#住宅楼2层1单元-202</t>
  </si>
  <si>
    <t>房山区拱辰街道FS00-LX09-6001地块R2二类居住用地4#住宅楼3层1单元-301</t>
  </si>
  <si>
    <t>GY2377129</t>
  </si>
  <si>
    <t>魏良健</t>
  </si>
  <si>
    <t>320723199006051676</t>
  </si>
  <si>
    <t>刘恋</t>
  </si>
  <si>
    <t>320705199101252027</t>
  </si>
  <si>
    <t>房山区拱辰街道FS00-LX09-6001地块R2二类居住用地4#住宅楼3层1单元-302</t>
  </si>
  <si>
    <t>GY2378066</t>
  </si>
  <si>
    <t>雷猛</t>
  </si>
  <si>
    <t>110111198607031417</t>
  </si>
  <si>
    <t>郭金凤</t>
  </si>
  <si>
    <t>130623198408193065</t>
  </si>
  <si>
    <t>房山区拱辰街道FS00-LX09-6001地块R2二类居住用地4#住宅楼4层1单元-401</t>
  </si>
  <si>
    <t>GY2378463</t>
  </si>
  <si>
    <t>马春垒</t>
  </si>
  <si>
    <t>110111198201281037</t>
  </si>
  <si>
    <t>郑晓芬</t>
  </si>
  <si>
    <t>110228198301041527</t>
  </si>
  <si>
    <t>房山区拱辰街道FS00-LX09-6001地块R2二类居住用地4#住宅楼4层1单元-402</t>
  </si>
  <si>
    <t>房山区拱辰街道FS00-LX09-6001地块R2二类居住用地4#住宅楼5层1单元-501</t>
  </si>
  <si>
    <t>GY2382338</t>
  </si>
  <si>
    <t>陈萌萌</t>
  </si>
  <si>
    <t>110111198905092226</t>
  </si>
  <si>
    <t>沈纪超</t>
  </si>
  <si>
    <t>110223199107018772</t>
  </si>
  <si>
    <t>房山区拱辰街道FS00-LX09-6001地块R2二类居住用地4#住宅楼5层1单元-502</t>
  </si>
  <si>
    <t>GY2378000</t>
  </si>
  <si>
    <t>龙腾</t>
  </si>
  <si>
    <t>110111199002112235</t>
  </si>
  <si>
    <t>杨杨</t>
  </si>
  <si>
    <t>130229199107045828</t>
  </si>
  <si>
    <t>房山区拱辰街道FS00-LX09-6001地块R2二类居住用地4#住宅楼6层1单元-601</t>
  </si>
  <si>
    <t>GY2384197</t>
  </si>
  <si>
    <t>陈操</t>
  </si>
  <si>
    <t>210104197705123732</t>
  </si>
  <si>
    <t>秦毅宁</t>
  </si>
  <si>
    <t>150204197608300361</t>
  </si>
  <si>
    <t>房山区拱辰街道FS00-LX09-6001地块R2二类居住用地4#住宅楼6层1单元-602</t>
  </si>
  <si>
    <t>GY2377612</t>
  </si>
  <si>
    <t>张岩</t>
  </si>
  <si>
    <t>130633198811276429</t>
  </si>
  <si>
    <t>房山区拱辰街道FS00-LX09-6001地块R2二类居住用地4#住宅楼7层1单元-701</t>
  </si>
  <si>
    <t>GY2378873</t>
  </si>
  <si>
    <t>李大政</t>
  </si>
  <si>
    <t>21038119850214251X</t>
  </si>
  <si>
    <t>王晓蕾</t>
  </si>
  <si>
    <t>412301198303270524</t>
  </si>
  <si>
    <t>房山区拱辰街道FS00-LX09-6001地块R2二类居住用地4#住宅楼7层1单元-702</t>
  </si>
  <si>
    <t>GY2377091</t>
  </si>
  <si>
    <t>刘益菁</t>
  </si>
  <si>
    <t>142231198707240425</t>
  </si>
  <si>
    <t>房山区拱辰街道FS00-LX09-6001地块R2二类居住用地4#住宅楼8层1单元-801</t>
  </si>
  <si>
    <t>GY2382071</t>
  </si>
  <si>
    <t>任凯</t>
  </si>
  <si>
    <t>110111198810080337</t>
  </si>
  <si>
    <t>韩芳</t>
  </si>
  <si>
    <t>11022219890810002X</t>
  </si>
  <si>
    <t>房山区拱辰街道FS00-LX09-6001地块R2二类居住用地4#住宅楼8层1单元-802</t>
  </si>
  <si>
    <t>GY2377614</t>
  </si>
  <si>
    <t>柴小杏</t>
  </si>
  <si>
    <t>130423198701092449</t>
  </si>
  <si>
    <t>房山区拱辰街道FS00-LX09-6001地块R2二类居住用地4#住宅楼9层1单元-901</t>
  </si>
  <si>
    <t>GY2379199</t>
  </si>
  <si>
    <t>隗雪飞</t>
  </si>
  <si>
    <t>110111199204194013</t>
  </si>
  <si>
    <t>袁郗希</t>
  </si>
  <si>
    <t>110228199209165425</t>
  </si>
  <si>
    <t>房山区拱辰街道FS00-LX09-6001地块R2二类居住用地4#住宅楼9层1单元-902</t>
  </si>
  <si>
    <t>GY2377461</t>
  </si>
  <si>
    <t>毕博</t>
  </si>
  <si>
    <t>210502199004160635</t>
  </si>
  <si>
    <t>闫江</t>
  </si>
  <si>
    <t>152101198109272126</t>
  </si>
  <si>
    <t>房山区拱辰街道FS00-LX09-6001地块R2二类居住用地4#住宅楼10层1单元-1001</t>
  </si>
  <si>
    <t>GY2377468</t>
  </si>
  <si>
    <t>郝志伟</t>
  </si>
  <si>
    <t>110111197907224216</t>
  </si>
  <si>
    <t>金歌</t>
  </si>
  <si>
    <t>130626198107290821</t>
  </si>
  <si>
    <t>房山区拱辰街道FS00-LX09-6001地块R2二类居住用地4#住宅楼10层1单元-1002</t>
  </si>
  <si>
    <t>GY2381748</t>
  </si>
  <si>
    <t>刘祎</t>
  </si>
  <si>
    <t>110111199512274023</t>
  </si>
  <si>
    <t>井红星</t>
  </si>
  <si>
    <t>130926199710300810</t>
  </si>
  <si>
    <t>房山区拱辰街道FS00-LX09-6001地块R2二类居住用地4#住宅楼1层2单元-101</t>
  </si>
  <si>
    <t>GY2377971</t>
  </si>
  <si>
    <t>穆丽丽</t>
  </si>
  <si>
    <t>140321198304124826</t>
  </si>
  <si>
    <t>房山区拱辰街道FS00-LX09-6001地块R2二类居住用地4#住宅楼1层2单元-102</t>
  </si>
  <si>
    <t>房山区拱辰街道FS00-LX09-6001地块R2二类居住用地4#住宅楼2层2单元-201</t>
  </si>
  <si>
    <t>GY2378910</t>
  </si>
  <si>
    <t>崔冉</t>
  </si>
  <si>
    <t>110111199010070055</t>
  </si>
  <si>
    <t>房山区拱辰街道FS00-LX09-6001地块R2二类居住用地4#住宅楼2层2单元-202</t>
  </si>
  <si>
    <t>房山区拱辰街道FS00-LX09-6001地块R2二类居住用地4#住宅楼3层2单元-301</t>
  </si>
  <si>
    <t>GY2391654</t>
  </si>
  <si>
    <t>杜志航</t>
  </si>
  <si>
    <t>110222198511161211</t>
  </si>
  <si>
    <t>吴春静</t>
  </si>
  <si>
    <t>110111198607315567</t>
  </si>
  <si>
    <t>房山区拱辰街道FS00-LX09-6001地块R2二类居住用地4#住宅楼3层2单元-302</t>
  </si>
  <si>
    <t>房山区拱辰街道FS00-LX09-6001地块R2二类居住用地4#住宅楼4层2单元-401</t>
  </si>
  <si>
    <t>GY2383893</t>
  </si>
  <si>
    <t>贾清刚</t>
  </si>
  <si>
    <t>110111198004151217</t>
  </si>
  <si>
    <t>李华</t>
  </si>
  <si>
    <t>130922198402140827</t>
  </si>
  <si>
    <t>房山区拱辰街道FS00-LX09-6001地块R2二类居住用地4#住宅楼4层2单元-402</t>
  </si>
  <si>
    <t>GY2378994</t>
  </si>
  <si>
    <t>张晶</t>
  </si>
  <si>
    <t>230524199007190022</t>
  </si>
  <si>
    <t>吴俊</t>
  </si>
  <si>
    <t>341225198705168916</t>
  </si>
  <si>
    <t>房山区拱辰街道FS00-LX09-6001地块R2二类居住用地4#住宅楼5层2单元-501</t>
  </si>
  <si>
    <t>GY2377981</t>
  </si>
  <si>
    <t>阎胜辉</t>
  </si>
  <si>
    <t>110106198501202117</t>
  </si>
  <si>
    <t>章维</t>
  </si>
  <si>
    <t>430181198912062168</t>
  </si>
  <si>
    <t>房山区拱辰街道FS00-LX09-6001地块R2二类居住用地4#住宅楼5层2单元-502</t>
  </si>
  <si>
    <t>GY2382159</t>
  </si>
  <si>
    <t>高宇博</t>
  </si>
  <si>
    <t>232302199204251333</t>
  </si>
  <si>
    <t>王京京</t>
  </si>
  <si>
    <t>230822199203025829</t>
  </si>
  <si>
    <t>房山区拱辰街道FS00-LX09-6001地块R2二类居住用地4#住宅楼6层2单元-601</t>
  </si>
  <si>
    <t>GY2377472</t>
  </si>
  <si>
    <t>马健雄</t>
  </si>
  <si>
    <t>110102198712252717</t>
  </si>
  <si>
    <t>房山区拱辰街道FS00-LX09-6001地块R2二类居住用地4#住宅楼6层2单元-602</t>
  </si>
  <si>
    <t>GY2388914</t>
  </si>
  <si>
    <t>徐好好</t>
  </si>
  <si>
    <t>37088319891107193X</t>
  </si>
  <si>
    <t>王春青</t>
  </si>
  <si>
    <t>371424198901043344</t>
  </si>
  <si>
    <t>房山区拱辰街道FS00-LX09-6001地块R2二类居住用地4#住宅楼7层2单元-701</t>
  </si>
  <si>
    <t>GY2377114</t>
  </si>
  <si>
    <t>沙娅男</t>
  </si>
  <si>
    <t>110111198912103042</t>
  </si>
  <si>
    <t>房山区拱辰街道FS00-LX09-6001地块R2二类居住用地4#住宅楼7层2单元-702</t>
  </si>
  <si>
    <t>GY2377477</t>
  </si>
  <si>
    <t>于宗兴</t>
  </si>
  <si>
    <t>131182198809086619</t>
  </si>
  <si>
    <t>李璐</t>
  </si>
  <si>
    <t>130626198710167860</t>
  </si>
  <si>
    <t>房山区拱辰街道FS00-LX09-6001地块R2二类居住用地4#住宅楼8层2单元-801</t>
  </si>
  <si>
    <t>GY2378005</t>
  </si>
  <si>
    <t>辛超</t>
  </si>
  <si>
    <t>11011119910315301X</t>
  </si>
  <si>
    <t>路思杰</t>
  </si>
  <si>
    <t>13040619831109272X</t>
  </si>
  <si>
    <t>房山区拱辰街道FS00-LX09-6001地块R2二类居住用地4#住宅楼8层2单元-802</t>
  </si>
  <si>
    <t>GY2382462</t>
  </si>
  <si>
    <t>钱丹</t>
  </si>
  <si>
    <t>130984199011062722</t>
  </si>
  <si>
    <t>房山区拱辰街道FS00-LX09-6001地块R2二类居住用地4#住宅楼9层2单元-901</t>
  </si>
  <si>
    <t>GY2378050</t>
  </si>
  <si>
    <t>马岳</t>
  </si>
  <si>
    <t>110106198101242718</t>
  </si>
  <si>
    <t>张迪</t>
  </si>
  <si>
    <t>110106198711182142</t>
  </si>
  <si>
    <t>房山区拱辰街道FS00-LX09-6001地块R2二类居住用地4#住宅楼9层2单元-902</t>
  </si>
  <si>
    <t>GY2377782</t>
  </si>
  <si>
    <t>岑双齐</t>
  </si>
  <si>
    <t>421125198709070339</t>
  </si>
  <si>
    <t>孔艳梅</t>
  </si>
  <si>
    <t>130929198612067802</t>
  </si>
  <si>
    <t>房山区拱辰街道FS00-LX09-6001地块R2二类居住用地4#住宅楼10层2单元-1001</t>
  </si>
  <si>
    <t>GY2377490</t>
  </si>
  <si>
    <t>毕宝存</t>
  </si>
  <si>
    <t>412722199002041013</t>
  </si>
  <si>
    <t>朱亚娜</t>
  </si>
  <si>
    <t>412722199203046523</t>
  </si>
  <si>
    <t>房山区拱辰街道FS00-LX09-6001地块R2二类居住用地4#住宅楼10层2单元-1002</t>
  </si>
  <si>
    <t>房山区拱辰街道FS00-LX09-6001地块R2二类居住用地5#住宅楼1层1单元-101</t>
  </si>
  <si>
    <t>4居室</t>
  </si>
  <si>
    <t>GY2377728</t>
  </si>
  <si>
    <t>曹瑞</t>
  </si>
  <si>
    <t>511112198401013215</t>
  </si>
  <si>
    <t>喻菡韵</t>
  </si>
  <si>
    <t>510104198605210025</t>
  </si>
  <si>
    <t>房山区拱辰街道FS00-LX09-6001地块R2二类居住用地5#住宅楼1层1单元-102</t>
  </si>
  <si>
    <t>GY2377144</t>
  </si>
  <si>
    <t>温燕青</t>
  </si>
  <si>
    <t>110111197810026520</t>
  </si>
  <si>
    <t>朱茂喜</t>
  </si>
  <si>
    <t>320925197801083655</t>
  </si>
  <si>
    <t>房山区拱辰街道FS00-LX09-6001地块R2二类居住用地5#住宅楼2层1单元-201</t>
  </si>
  <si>
    <t>GY2377159</t>
  </si>
  <si>
    <t>李春花</t>
  </si>
  <si>
    <t>110102196305140487</t>
  </si>
  <si>
    <t>田汇川</t>
  </si>
  <si>
    <t>132425196408140013</t>
  </si>
  <si>
    <t>房山区拱辰街道FS00-LX09-6001地块R2二类居住用地5#住宅楼2层1单元-202</t>
  </si>
  <si>
    <t>GY2378981</t>
  </si>
  <si>
    <t>马昌盛</t>
  </si>
  <si>
    <t>450324198603143711</t>
  </si>
  <si>
    <t>王雪妹</t>
  </si>
  <si>
    <t>429001198803180025</t>
  </si>
  <si>
    <t>房山区拱辰街道FS00-LX09-6001地块R2二类居住用地5#住宅楼3层1单元-301</t>
  </si>
  <si>
    <t>GY2381335</t>
  </si>
  <si>
    <t>王汉驰</t>
  </si>
  <si>
    <t>110111199107290310</t>
  </si>
  <si>
    <t>赵冬</t>
  </si>
  <si>
    <t>110111199011250322</t>
  </si>
  <si>
    <t>房山区拱辰街道FS00-LX09-6001地块R2二类居住用地5#住宅楼3层1单元-302</t>
  </si>
  <si>
    <t>GY2376736</t>
  </si>
  <si>
    <t>张素华</t>
  </si>
  <si>
    <t>110225193308052825</t>
  </si>
  <si>
    <t>房山区拱辰街道FS00-LX09-6001地块R2二类居住用地5#住宅楼4层1单元-401</t>
  </si>
  <si>
    <t>GY2378903</t>
  </si>
  <si>
    <t>冯俊森</t>
  </si>
  <si>
    <t>612328199011170013</t>
  </si>
  <si>
    <t>房山区拱辰街道FS00-LX09-6001地块R2二类居住用地5#住宅楼4层1单元-402</t>
  </si>
  <si>
    <t>GY2377496</t>
  </si>
  <si>
    <t>陈煦</t>
  </si>
  <si>
    <t>130283198908065662</t>
  </si>
  <si>
    <t>房山区拱辰街道FS00-LX09-6001地块R2二类居住用地5#住宅楼5层1单元-501</t>
  </si>
  <si>
    <t>GY2377991</t>
  </si>
  <si>
    <t>贾珊珊</t>
  </si>
  <si>
    <t>130681199310065821</t>
  </si>
  <si>
    <t>王奋</t>
  </si>
  <si>
    <t>460002199306130035</t>
  </si>
  <si>
    <t>房山区拱辰街道FS00-LX09-6001地块R2二类居住用地5#住宅楼5层1单元-502</t>
  </si>
  <si>
    <t>GY2376299</t>
  </si>
  <si>
    <t>化凤芳</t>
  </si>
  <si>
    <t>110111198806154217</t>
  </si>
  <si>
    <t>房山区拱辰街道FS00-LX09-6001地块R2二类居住用地5#住宅楼6层1单元-601</t>
  </si>
  <si>
    <t>GY2376780</t>
  </si>
  <si>
    <t>杨明锐</t>
  </si>
  <si>
    <t>150429198805012927</t>
  </si>
  <si>
    <t>冯峰</t>
  </si>
  <si>
    <t>320303198403053614</t>
  </si>
  <si>
    <t>房山区拱辰街道FS00-LX09-6001地块R2二类居住用地5#住宅楼6层1单元-602</t>
  </si>
  <si>
    <t>GY2376806</t>
  </si>
  <si>
    <t>张丽媛</t>
  </si>
  <si>
    <t>110111198809198020</t>
  </si>
  <si>
    <t>孟扬</t>
  </si>
  <si>
    <t>610404198905241034</t>
  </si>
  <si>
    <t>房山区拱辰街道FS00-LX09-6001地块R2二类居住用地5#住宅楼7层1单元-701</t>
  </si>
  <si>
    <t>GY2378291</t>
  </si>
  <si>
    <t>史玲玲</t>
  </si>
  <si>
    <t>130681198810174747</t>
  </si>
  <si>
    <t>单明贺</t>
  </si>
  <si>
    <t>220581198911300032</t>
  </si>
  <si>
    <t>房山区拱辰街道FS00-LX09-6001地块R2二类居住用地5#住宅楼7层1单元-702</t>
  </si>
  <si>
    <t>GY2378787</t>
  </si>
  <si>
    <t>余程巍</t>
  </si>
  <si>
    <t>330282199310133670</t>
  </si>
  <si>
    <t>崔倩月</t>
  </si>
  <si>
    <t>430703199207103962</t>
  </si>
  <si>
    <t>房山区拱辰街道FS00-LX09-6001地块R2二类居住用地5#住宅楼8层1单元-801</t>
  </si>
  <si>
    <t>GY2377511</t>
  </si>
  <si>
    <t>陈宇辉</t>
  </si>
  <si>
    <t>440883198710150314</t>
  </si>
  <si>
    <t>江淼</t>
  </si>
  <si>
    <t>610113198603130021</t>
  </si>
  <si>
    <t>房山区拱辰街道FS00-LX09-6001地块R2二类居住用地5#住宅楼8层1单元-802</t>
  </si>
  <si>
    <t>GY2377515</t>
  </si>
  <si>
    <t>张超</t>
  </si>
  <si>
    <t>430202198901090518</t>
  </si>
  <si>
    <t>房山区拱辰街道FS00-LX09-6001地块R2二类居住用地5#住宅楼9层1单元-901</t>
  </si>
  <si>
    <t>GY2377521</t>
  </si>
  <si>
    <t>戚殿兴</t>
  </si>
  <si>
    <t>41072519740306541X</t>
  </si>
  <si>
    <t>陈英丽</t>
  </si>
  <si>
    <t>410311197801270021</t>
  </si>
  <si>
    <t>房山区拱辰街道FS00-LX09-6001地块R2二类居住用地5#住宅楼9层1单元-902</t>
  </si>
  <si>
    <t>GY2377992</t>
  </si>
  <si>
    <t>周鑫</t>
  </si>
  <si>
    <t>130204198809140625</t>
  </si>
  <si>
    <t>刘源鑫</t>
  </si>
  <si>
    <t>371328198803230015</t>
  </si>
  <si>
    <t>房山区拱辰街道FS00-LX09-6001地块R2二类居住用地5#住宅楼10层1单元-1001</t>
  </si>
  <si>
    <t>GY2378041</t>
  </si>
  <si>
    <t>杨秀峰</t>
  </si>
  <si>
    <t>340621198506011233</t>
  </si>
  <si>
    <t>雷声芳</t>
  </si>
  <si>
    <t>61242919860909266X</t>
  </si>
  <si>
    <t>房山区拱辰街道FS00-LX09-6001地块R2二类居住用地5#住宅楼10层1单元-1002</t>
  </si>
  <si>
    <t>GY2384166</t>
  </si>
  <si>
    <t>张乐</t>
  </si>
  <si>
    <t>420821198210110014</t>
  </si>
  <si>
    <t>付璠</t>
  </si>
  <si>
    <t>420821198307290023</t>
  </si>
  <si>
    <t>房山区拱辰街道FS00-LX09-6001地块R2二类居住用地5#住宅楼1层2单元-101</t>
  </si>
  <si>
    <t>GY2376794</t>
  </si>
  <si>
    <t>王来</t>
  </si>
  <si>
    <t>210211197505205812</t>
  </si>
  <si>
    <t>赵敏</t>
  </si>
  <si>
    <t>412823198012021224</t>
  </si>
  <si>
    <t>房山区拱辰街道FS00-LX09-6001地块R2二类居住用地5#住宅楼1层2单元-102</t>
  </si>
  <si>
    <t>GY2378021</t>
  </si>
  <si>
    <t>陈峰</t>
  </si>
  <si>
    <t>110111198806076714</t>
  </si>
  <si>
    <t>庞青青</t>
  </si>
  <si>
    <t>130637198802260340</t>
  </si>
  <si>
    <t>房山区拱辰街道FS00-LX09-6001地块R2二类居住用地5#住宅楼2层2单元-201</t>
  </si>
  <si>
    <t>GY2377735</t>
  </si>
  <si>
    <t>张艳华</t>
  </si>
  <si>
    <t>110111198607150029</t>
  </si>
  <si>
    <t>马志远</t>
  </si>
  <si>
    <t>110111198603151278</t>
  </si>
  <si>
    <t>房山区拱辰街道FS00-LX09-6001地块R2二类居住用地5#住宅楼2层2单元-202</t>
  </si>
  <si>
    <t>GY2378075</t>
  </si>
  <si>
    <t>柳朋</t>
  </si>
  <si>
    <t>13068119870912581X</t>
  </si>
  <si>
    <t>符海玲</t>
  </si>
  <si>
    <t>460007199104120025</t>
  </si>
  <si>
    <t>房山区拱辰街道FS00-LX09-6001地块R2二类居住用地5#住宅楼3层2单元-301</t>
  </si>
  <si>
    <t>GY2376763</t>
  </si>
  <si>
    <t>王世玉</t>
  </si>
  <si>
    <t>110111196112203847</t>
  </si>
  <si>
    <t>房山区拱辰街道FS00-LX09-6001地块R2二类居住用地5#住宅楼3层2单元-302</t>
  </si>
  <si>
    <t>房山区拱辰街道FS00-LX09-6001地块R2二类居住用地5#住宅楼4层2单元-401</t>
  </si>
  <si>
    <t>GY2378937</t>
  </si>
  <si>
    <t>张晗飞</t>
  </si>
  <si>
    <t>120103198608185436</t>
  </si>
  <si>
    <t>张爱婷</t>
  </si>
  <si>
    <t>412825198412262521</t>
  </si>
  <si>
    <t>房山区拱辰街道FS00-LX09-6001地块R2二类居住用地5#住宅楼4层2单元-402</t>
  </si>
  <si>
    <t>GY2377792</t>
  </si>
  <si>
    <t>陈其洲</t>
  </si>
  <si>
    <t>42011619930120373X</t>
  </si>
  <si>
    <t>黄安琪</t>
  </si>
  <si>
    <t>370503199307292927</t>
  </si>
  <si>
    <t>房山区拱辰街道FS00-LX09-6001地块R2二类居住用地5#住宅楼5层2单元-501</t>
  </si>
  <si>
    <t>GY2377165</t>
  </si>
  <si>
    <t>孟希</t>
  </si>
  <si>
    <t>11011119890125032X</t>
  </si>
  <si>
    <t>高超</t>
  </si>
  <si>
    <t>110223198704217572</t>
  </si>
  <si>
    <t>房山区拱辰街道FS00-LX09-6001地块R2二类居住用地5#住宅楼5层2单元-502</t>
  </si>
  <si>
    <t>GY2378029</t>
  </si>
  <si>
    <t>文乃荣</t>
  </si>
  <si>
    <t>210404196009302421</t>
  </si>
  <si>
    <t>杨春生</t>
  </si>
  <si>
    <t>210404195909062457</t>
  </si>
  <si>
    <t>房山区拱辰街道FS00-LX09-6001地块R2二类居住用地5#住宅楼6层2单元-601</t>
  </si>
  <si>
    <t>GY2376759</t>
  </si>
  <si>
    <t>齐宝华</t>
  </si>
  <si>
    <t>652901196004205528</t>
  </si>
  <si>
    <t>辛建宏</t>
  </si>
  <si>
    <t>652901195611205517</t>
  </si>
  <si>
    <t>房山区拱辰街道FS00-LX09-6001地块R2二类居住用地5#住宅楼6层2单元-602</t>
  </si>
  <si>
    <t>GY2377347</t>
  </si>
  <si>
    <t>游雷鸣</t>
  </si>
  <si>
    <t>413029198105191711</t>
  </si>
  <si>
    <t>迟佳琦</t>
  </si>
  <si>
    <t>230102198305143246</t>
  </si>
  <si>
    <t>房山区拱辰街道FS00-LX09-6001地块R2二类居住用地5#住宅楼7层2单元-701</t>
  </si>
  <si>
    <t>GY2378891</t>
  </si>
  <si>
    <t>李蕊</t>
  </si>
  <si>
    <t>412323198310216866</t>
  </si>
  <si>
    <t>童小松</t>
  </si>
  <si>
    <t>429001198302282330</t>
  </si>
  <si>
    <t>房山区拱辰街道FS00-LX09-6001地块R2二类居住用地5#住宅楼7层2单元-702</t>
  </si>
  <si>
    <t>GY2377534</t>
  </si>
  <si>
    <t>王婧宇</t>
  </si>
  <si>
    <t>130728198808180041</t>
  </si>
  <si>
    <t>贺毅</t>
  </si>
  <si>
    <t>610112198910142034</t>
  </si>
  <si>
    <t>房山区拱辰街道FS00-LX09-6001地块R2二类居住用地5#住宅楼8层2单元-801</t>
  </si>
  <si>
    <t>GY2376990</t>
  </si>
  <si>
    <t>钱晓松</t>
  </si>
  <si>
    <t>320902198308170018</t>
  </si>
  <si>
    <t>房山区拱辰街道FS00-LX09-6001地块R2二类居住用地5#住宅楼8层2单元-802</t>
  </si>
  <si>
    <t>GY2376765</t>
  </si>
  <si>
    <t>李斯文</t>
  </si>
  <si>
    <t>110111198802080011</t>
  </si>
  <si>
    <t>杨玉婷</t>
  </si>
  <si>
    <t>130225199407161921</t>
  </si>
  <si>
    <t>房山区拱辰街道FS00-LX09-6001地块R2二类居住用地5#住宅楼9层2单元-901</t>
  </si>
  <si>
    <t>GY2378413</t>
  </si>
  <si>
    <t>孔令军</t>
  </si>
  <si>
    <t>342222198602164818</t>
  </si>
  <si>
    <t>吴玉</t>
  </si>
  <si>
    <t>342222198507214020</t>
  </si>
  <si>
    <t>房山区拱辰街道FS00-LX09-6001地块R2二类居住用地5#住宅楼9层2单元-902</t>
  </si>
  <si>
    <t>GY2377061</t>
  </si>
  <si>
    <t>吕珍涛</t>
  </si>
  <si>
    <t>370683198604163219</t>
  </si>
  <si>
    <t>肖宇</t>
  </si>
  <si>
    <t>210304198610240886</t>
  </si>
  <si>
    <t>房山区拱辰街道FS00-LX09-6001地块R2二类居住用地5#住宅楼10层2单元-1001</t>
  </si>
  <si>
    <t>GY2377170</t>
  </si>
  <si>
    <t>芦远</t>
  </si>
  <si>
    <t>110224199102114219</t>
  </si>
  <si>
    <t>刘月</t>
  </si>
  <si>
    <t>11022419911129002X</t>
  </si>
  <si>
    <t>房山区拱辰街道FS00-LX09-6001地块R2二类居住用地5#住宅楼10层2单元-1002</t>
  </si>
  <si>
    <t>GY2376760</t>
  </si>
  <si>
    <t>左继伟</t>
  </si>
  <si>
    <t>110111198706241831</t>
  </si>
  <si>
    <t>杨曼</t>
  </si>
  <si>
    <t>110111198802120626</t>
  </si>
  <si>
    <t>房山区拱辰街道FS00-LX09-6001地块R2二类居住用地5#住宅楼1层3单元-101</t>
  </si>
  <si>
    <t>GY2378371</t>
  </si>
  <si>
    <t>莫文博</t>
  </si>
  <si>
    <t>230102198205142852</t>
  </si>
  <si>
    <t>房山区拱辰街道FS00-LX09-6001地块R2二类居住用地5#住宅楼1层3单元-102</t>
  </si>
  <si>
    <t>GY2376754</t>
  </si>
  <si>
    <t>付伟</t>
  </si>
  <si>
    <t>11011119850915304X</t>
  </si>
  <si>
    <t>王曼</t>
  </si>
  <si>
    <t>420881198707312910</t>
  </si>
  <si>
    <t>房山区拱辰街道FS00-LX09-6001地块R2二类居住用地5#住宅楼2层3单元-201</t>
  </si>
  <si>
    <t>GY2377331</t>
  </si>
  <si>
    <t>田林</t>
  </si>
  <si>
    <t>13018419880526001X</t>
  </si>
  <si>
    <t>房山区拱辰街道FS00-LX09-6001地块R2二类居住用地5#住宅楼2层3单元-202</t>
  </si>
  <si>
    <t>GY2377551</t>
  </si>
  <si>
    <t>司轶衡</t>
  </si>
  <si>
    <t>371102198903040337</t>
  </si>
  <si>
    <t>房山区拱辰街道FS00-LX09-6001地块R2二类居住用地5#住宅楼3层3单元-301</t>
  </si>
  <si>
    <t>GY2377787</t>
  </si>
  <si>
    <t>李琪</t>
  </si>
  <si>
    <t>342222198810012456</t>
  </si>
  <si>
    <t>张辰琛</t>
  </si>
  <si>
    <t>370829198809135345</t>
  </si>
  <si>
    <t>房山区拱辰街道FS00-LX09-6001地块R2二类居住用地5#住宅楼3层3单元-302</t>
  </si>
  <si>
    <t>GY2383194</t>
  </si>
  <si>
    <t>李海</t>
  </si>
  <si>
    <t>130727198911110838</t>
  </si>
  <si>
    <t>廉靖靖</t>
  </si>
  <si>
    <t>130424199001090726</t>
  </si>
  <si>
    <t>房山区拱辰街道FS00-LX09-6001地块R2二类居住用地5#住宅楼4层3单元-401</t>
  </si>
  <si>
    <t>GY2384433</t>
  </si>
  <si>
    <t>马宝良</t>
  </si>
  <si>
    <t>130825198403122739</t>
  </si>
  <si>
    <t>李贺</t>
  </si>
  <si>
    <t>650104198509102527</t>
  </si>
  <si>
    <t>房山区拱辰街道FS00-LX09-6001地块R2二类居住用地5#住宅楼4层3单元-402</t>
  </si>
  <si>
    <t>GY2377136</t>
  </si>
  <si>
    <t>张晓辉</t>
  </si>
  <si>
    <t>342201198810167552</t>
  </si>
  <si>
    <t>赵荣</t>
  </si>
  <si>
    <t>342221198708023064</t>
  </si>
  <si>
    <t>房山区拱辰街道FS00-LX09-6001地块R2二类居住用地5#住宅楼5层3单元-501</t>
  </si>
  <si>
    <t>GY2378909</t>
  </si>
  <si>
    <t>宋梦茹</t>
  </si>
  <si>
    <t>130502198907191542</t>
  </si>
  <si>
    <t>何远明</t>
  </si>
  <si>
    <t>330782198504055431</t>
  </si>
  <si>
    <t>房山区拱辰街道FS00-LX09-6001地块R2二类居住用地5#住宅楼5层3单元-502</t>
  </si>
  <si>
    <t>GY2377180</t>
  </si>
  <si>
    <t>张蔚暄</t>
  </si>
  <si>
    <t>130705199202030911</t>
  </si>
  <si>
    <t>刘峥</t>
  </si>
  <si>
    <t>130602199202140921</t>
  </si>
  <si>
    <t>房山区拱辰街道FS00-LX09-6001地块R2二类居住用地5#住宅楼6层3单元-601</t>
  </si>
  <si>
    <t>GY2377557</t>
  </si>
  <si>
    <t>王东博</t>
  </si>
  <si>
    <t>130404198806280914</t>
  </si>
  <si>
    <t>张琳</t>
  </si>
  <si>
    <t>13043019880824002X</t>
  </si>
  <si>
    <t>房山区拱辰街道FS00-LX09-6001地块R2二类居住用地5#住宅楼6层3单元-602</t>
  </si>
  <si>
    <t>GY2377698</t>
  </si>
  <si>
    <t>曹晶</t>
  </si>
  <si>
    <t>150203198812183367</t>
  </si>
  <si>
    <t>房山区拱辰街道FS00-LX09-6001地块R2二类居住用地5#住宅楼7层3单元-701</t>
  </si>
  <si>
    <t>GY2376701</t>
  </si>
  <si>
    <t>王丽雯</t>
  </si>
  <si>
    <t>142222198911220046</t>
  </si>
  <si>
    <t>贾超</t>
  </si>
  <si>
    <t>610321198907232773</t>
  </si>
  <si>
    <t>房山区拱辰街道FS00-LX09-6001地块R2二类居住用地5#住宅楼7层3单元-702</t>
  </si>
  <si>
    <t>GY2383796</t>
  </si>
  <si>
    <t>尹子贺</t>
  </si>
  <si>
    <t>130821199406121810</t>
  </si>
  <si>
    <t>孙雪艳</t>
  </si>
  <si>
    <t>130821199207051549</t>
  </si>
  <si>
    <t>房山区拱辰街道FS00-LX09-6001地块R2二类居住用地5#住宅楼8层3单元-801</t>
  </si>
  <si>
    <t>GY2378039</t>
  </si>
  <si>
    <t>赵岩</t>
  </si>
  <si>
    <t>142723198903142512</t>
  </si>
  <si>
    <t>房山区拱辰街道FS00-LX09-6001地块R2二类居住用地5#住宅楼8层3单元-802</t>
  </si>
  <si>
    <t>GY2376761</t>
  </si>
  <si>
    <t>刘畅</t>
  </si>
  <si>
    <t>430423198911100524</t>
  </si>
  <si>
    <t>朱磊</t>
  </si>
  <si>
    <t>43072219890909791X</t>
  </si>
  <si>
    <t>房山区拱辰街道FS00-LX09-6001地块R2二类居住用地5#住宅楼9层3单元-901</t>
  </si>
  <si>
    <t>GY2383756</t>
  </si>
  <si>
    <t>赵中睿</t>
  </si>
  <si>
    <t>410901198910075537</t>
  </si>
  <si>
    <t>房山区拱辰街道FS00-LX09-6001地块R2二类居住用地5#住宅楼9层3单元-902</t>
  </si>
  <si>
    <t>GY2378832</t>
  </si>
  <si>
    <t>葛平</t>
  </si>
  <si>
    <t>342522197012220332</t>
  </si>
  <si>
    <t>陈倩</t>
  </si>
  <si>
    <t>342522198407140024</t>
  </si>
  <si>
    <t>房山区拱辰街道FS00-LX09-6001地块R2二类居住用地5#住宅楼10层3单元-1001</t>
  </si>
  <si>
    <t>GY2383764</t>
  </si>
  <si>
    <t>金琳</t>
  </si>
  <si>
    <t>15210119870724001X</t>
  </si>
  <si>
    <t>乔聿</t>
  </si>
  <si>
    <t>152727199309300524</t>
  </si>
  <si>
    <t>房山区拱辰街道FS00-LX09-6001地块R2二类居住用地5#住宅楼10层3单元-1002</t>
  </si>
  <si>
    <t>GY2385765</t>
  </si>
  <si>
    <t>陈之博</t>
  </si>
  <si>
    <t>130533198204240023</t>
  </si>
  <si>
    <t>孙英士</t>
  </si>
  <si>
    <t>132235198106062073</t>
  </si>
  <si>
    <t>房山区拱辰街道FS00-LX09-6001地块R2二类居住用地6#住宅楼1层1单元-101</t>
  </si>
  <si>
    <t>房山区拱辰街道FS00-LX09-6001地块R2二类居住用地6#住宅楼1层1单元-102</t>
  </si>
  <si>
    <t>房山区拱辰街道FS00-LX09-6001地块R2二类居住用地6#住宅楼2层1单元-201</t>
  </si>
  <si>
    <t>房山区拱辰街道FS00-LX09-6001地块R2二类居住用地6#住宅楼2层1单元-202</t>
  </si>
  <si>
    <t>房山区拱辰街道FS00-LX09-6001地块R2二类居住用地6#住宅楼3层1单元-301</t>
  </si>
  <si>
    <t>GY2377561</t>
  </si>
  <si>
    <t>杜小光</t>
  </si>
  <si>
    <t>110111198707113612</t>
  </si>
  <si>
    <t>李晓杨</t>
  </si>
  <si>
    <t>429001198707130941</t>
  </si>
  <si>
    <t>房山区拱辰街道FS00-LX09-6001地块R2二类居住用地6#住宅楼3层1单元-302</t>
  </si>
  <si>
    <t>房山区拱辰街道FS00-LX09-6001地块R2二类居住用地6#住宅楼4层1单元-401</t>
  </si>
  <si>
    <t>GY2379976</t>
  </si>
  <si>
    <t>刘文霞</t>
  </si>
  <si>
    <t>110111197911150061</t>
  </si>
  <si>
    <t>任江飞</t>
  </si>
  <si>
    <t>110225197605030014</t>
  </si>
  <si>
    <t>房山区拱辰街道FS00-LX09-6001地块R2二类居住用地6#住宅楼4层1单元-402</t>
  </si>
  <si>
    <t>房山区拱辰街道FS00-LX09-6001地块R2二类居住用地6#住宅楼5层1单元-501</t>
  </si>
  <si>
    <t>GY2376567</t>
  </si>
  <si>
    <t>霸建民</t>
  </si>
  <si>
    <t>131127199007103878</t>
  </si>
  <si>
    <t>陈海燕</t>
  </si>
  <si>
    <t>371323198902236525</t>
  </si>
  <si>
    <t>房山区拱辰街道FS00-LX09-6001地块R2二类居住用地6#住宅楼5层1单元-502</t>
  </si>
  <si>
    <t>GY2377723</t>
  </si>
  <si>
    <t>林安波</t>
  </si>
  <si>
    <t>210303195901082312</t>
  </si>
  <si>
    <t>武凤珍</t>
  </si>
  <si>
    <t>210303195908242366</t>
  </si>
  <si>
    <t>房山区拱辰街道FS00-LX09-6001地块R2二类居住用地6#住宅楼6层1单元-601</t>
  </si>
  <si>
    <t>GY2377563</t>
  </si>
  <si>
    <t>谭妙欣</t>
  </si>
  <si>
    <t>130627198701140072</t>
  </si>
  <si>
    <t>刘霞</t>
  </si>
  <si>
    <t>231085198906292745</t>
  </si>
  <si>
    <t>房山区拱辰街道FS00-LX09-6001地块R2二类居住用地6#住宅楼6层1单元-602</t>
  </si>
  <si>
    <t>GY2378015</t>
  </si>
  <si>
    <t>赵海萌</t>
  </si>
  <si>
    <t>11011119870403402X</t>
  </si>
  <si>
    <t>贾海潮</t>
  </si>
  <si>
    <t>130681198702093819</t>
  </si>
  <si>
    <t>房山区拱辰街道FS00-LX09-6001地块R2二类居住用地6#住宅楼7层1单元-701</t>
  </si>
  <si>
    <t>GY2376834</t>
  </si>
  <si>
    <t>王恒</t>
  </si>
  <si>
    <t>412322198402030018</t>
  </si>
  <si>
    <t>房山区拱辰街道FS00-LX09-6001地块R2二类居住用地6#住宅楼7层1单元-702</t>
  </si>
  <si>
    <t>GY2377669</t>
  </si>
  <si>
    <t>杨颖颖</t>
  </si>
  <si>
    <t>130427199307106128</t>
  </si>
  <si>
    <t>张浩淼</t>
  </si>
  <si>
    <t>130721199012041011</t>
  </si>
  <si>
    <t>房山区拱辰街道FS00-LX09-6001地块R2二类居住用地6#住宅楼8层1单元-801</t>
  </si>
  <si>
    <t>GY2377336</t>
  </si>
  <si>
    <t>郭伟杰</t>
  </si>
  <si>
    <t>110111199112053619</t>
  </si>
  <si>
    <t>赵佳玲</t>
  </si>
  <si>
    <t>110111199105133645</t>
  </si>
  <si>
    <t>房山区拱辰街道FS00-LX09-6001地块R2二类居住用地6#住宅楼8层1单元-802</t>
  </si>
  <si>
    <t>GY2377345</t>
  </si>
  <si>
    <t>杨洁</t>
  </si>
  <si>
    <t>110111199401210326</t>
  </si>
  <si>
    <t>刘天明</t>
  </si>
  <si>
    <t>110111199305190011</t>
  </si>
  <si>
    <t>房山区拱辰街道FS00-LX09-6001地块R2二类居住用地6#住宅楼9层1单元-901</t>
  </si>
  <si>
    <t>GY2377343</t>
  </si>
  <si>
    <t>刘建智</t>
  </si>
  <si>
    <t>371481198402022431</t>
  </si>
  <si>
    <t>房山区拱辰街道FS00-LX09-6001地块R2二类居住用地6#住宅楼9层1单元-902</t>
  </si>
  <si>
    <t>GY2381827</t>
  </si>
  <si>
    <t>周慧</t>
  </si>
  <si>
    <t>152631199211035717</t>
  </si>
  <si>
    <t>王婉荣</t>
  </si>
  <si>
    <t>152631199212090929</t>
  </si>
  <si>
    <t>房山区拱辰街道FS00-LX09-6001地块R2二类居住用地6#住宅楼10层1单元-1001</t>
  </si>
  <si>
    <t>GY2377175</t>
  </si>
  <si>
    <t>赵思琦</t>
  </si>
  <si>
    <t>110111199202064418</t>
  </si>
  <si>
    <t>蔡圆</t>
  </si>
  <si>
    <t>110111199202294424</t>
  </si>
  <si>
    <t>房山区拱辰街道FS00-LX09-6001地块R2二类居住用地6#住宅楼10层1单元-1002</t>
  </si>
  <si>
    <t>GY2377567</t>
  </si>
  <si>
    <t>王倩</t>
  </si>
  <si>
    <t>110111198405130329</t>
  </si>
  <si>
    <t>张磊</t>
  </si>
  <si>
    <t>131022198409011616</t>
  </si>
  <si>
    <t>房山区拱辰街道FS00-LX09-6001地块R2二类居住用地6#住宅楼1层2单元-101</t>
  </si>
  <si>
    <t>房山区拱辰街道FS00-LX09-6001地块R2二类居住用地6#住宅楼1层2单元-102</t>
  </si>
  <si>
    <t>房山区拱辰街道FS00-LX09-6001地块R2二类居住用地6#住宅楼2层2单元-201</t>
  </si>
  <si>
    <t>房山区拱辰街道FS00-LX09-6001地块R2二类居住用地6#住宅楼2层2单元-202</t>
  </si>
  <si>
    <t>房山区拱辰街道FS00-LX09-6001地块R2二类居住用地6#住宅楼3层2单元-301</t>
  </si>
  <si>
    <t>房山区拱辰街道FS00-LX09-6001地块R2二类居住用地6#住宅楼3层2单元-302</t>
  </si>
  <si>
    <t>房山区拱辰街道FS00-LX09-6001地块R2二类居住用地6#住宅楼4层2单元-401</t>
  </si>
  <si>
    <t>房山区拱辰街道FS00-LX09-6001地块R2二类居住用地6#住宅楼4层2单元-402</t>
  </si>
  <si>
    <t>GY2383559</t>
  </si>
  <si>
    <t>魏政浩</t>
  </si>
  <si>
    <t>210882199008011213</t>
  </si>
  <si>
    <t>刘晓晨</t>
  </si>
  <si>
    <t>220524199003260829</t>
  </si>
  <si>
    <t>房山区拱辰街道FS00-LX09-6001地块R2二类居住用地6#住宅楼5层2单元-501</t>
  </si>
  <si>
    <t>房山区拱辰街道FS00-LX09-6001地块R2二类居住用地6#住宅楼5层2单元-502</t>
  </si>
  <si>
    <t>GY2377339</t>
  </si>
  <si>
    <t>张媛媛</t>
  </si>
  <si>
    <t>110104199503193025</t>
  </si>
  <si>
    <t>左孝立</t>
  </si>
  <si>
    <t>342921198909274714</t>
  </si>
  <si>
    <t>房山区拱辰街道FS00-LX09-6001地块R2二类居住用地6#住宅楼6层2单元-601</t>
  </si>
  <si>
    <t>房山区拱辰街道FS00-LX09-6001地块R2二类居住用地6#住宅楼6层2单元-602</t>
  </si>
  <si>
    <t>GY2378019</t>
  </si>
  <si>
    <t>窦金山</t>
  </si>
  <si>
    <t>110111198808220353</t>
  </si>
  <si>
    <t>刘红娜</t>
  </si>
  <si>
    <t>110229198809141824</t>
  </si>
  <si>
    <t>房山区拱辰街道FS00-LX09-6001地块R2二类居住用地6#住宅楼7层2单元-701</t>
  </si>
  <si>
    <t>GY2377977</t>
  </si>
  <si>
    <t>许慧</t>
  </si>
  <si>
    <t>130423198109181020</t>
  </si>
  <si>
    <t>宋晓龙</t>
  </si>
  <si>
    <t>132628198109194811</t>
  </si>
  <si>
    <t>房山区拱辰街道FS00-LX09-6001地块R2二类居住用地6#住宅楼7层2单元-702</t>
  </si>
  <si>
    <t>GY2377662</t>
  </si>
  <si>
    <t>陈曦</t>
  </si>
  <si>
    <t>110108198206124921</t>
  </si>
  <si>
    <t>房山区拱辰街道FS00-LX09-6001地块R2二类居住用地6#住宅楼8层2单元-801</t>
  </si>
  <si>
    <t>房山区拱辰街道FS00-LX09-6001地块R2二类居住用地6#住宅楼8层2单元-802</t>
  </si>
  <si>
    <t>GY2377341</t>
  </si>
  <si>
    <t>郭鹏飞</t>
  </si>
  <si>
    <t>11011119870417222X</t>
  </si>
  <si>
    <t>房山区拱辰街道FS00-LX09-6001地块R2二类居住用地6#住宅楼9层2单元-901</t>
  </si>
  <si>
    <t>房山区拱辰街道FS00-LX09-6001地块R2二类居住用地6#住宅楼9层2单元-902</t>
  </si>
  <si>
    <t>GY2384120</t>
  </si>
  <si>
    <t>葛建蕊</t>
  </si>
  <si>
    <t>11011119851117304X</t>
  </si>
  <si>
    <t>孙怀珠</t>
  </si>
  <si>
    <t>371526198612204015</t>
  </si>
  <si>
    <t>房山区拱辰街道FS00-LX09-6001地块R2二类居住用地6#住宅楼10层2单元-1001</t>
  </si>
  <si>
    <t>房山区拱辰街道FS00-LX09-6001地块R2二类居住用地6#住宅楼10层2单元-1002</t>
  </si>
  <si>
    <t>房山区拱辰街道FS00-LX09-6001地块R2二类居住用地7#住宅楼1层1单元-101</t>
  </si>
  <si>
    <t>房山区拱辰街道FS00-LX09-6001地块R2二类居住用地7#住宅楼1层1单元-102</t>
  </si>
  <si>
    <t>GY2378379</t>
  </si>
  <si>
    <t>袁江</t>
  </si>
  <si>
    <t>110107197110231238</t>
  </si>
  <si>
    <t>彭培凤</t>
  </si>
  <si>
    <t>150121197512180642</t>
  </si>
  <si>
    <t>房山区拱辰街道FS00-LX09-6001地块R2二类居住用地7#住宅楼2层1单元-201</t>
  </si>
  <si>
    <t>房山区拱辰街道FS00-LX09-6001地块R2二类居住用地7#住宅楼2层1单元-202</t>
  </si>
  <si>
    <t>GY2377359</t>
  </si>
  <si>
    <t>刘金玲</t>
  </si>
  <si>
    <t>110111198411243047</t>
  </si>
  <si>
    <t>房山区拱辰街道FS00-LX09-6001地块R2二类居住用地7#住宅楼3层1单元-301</t>
  </si>
  <si>
    <t>房山区拱辰街道FS00-LX09-6001地块R2二类居住用地7#住宅楼3层1单元-302</t>
  </si>
  <si>
    <t>GY2383680</t>
  </si>
  <si>
    <t>任振华</t>
  </si>
  <si>
    <t>11011119890215572X</t>
  </si>
  <si>
    <t>张鑫宇</t>
  </si>
  <si>
    <t>142232199310020011</t>
  </si>
  <si>
    <t>房山区拱辰街道FS00-LX09-6001地块R2二类居住用地7#住宅楼4层1单元-401</t>
  </si>
  <si>
    <t>GY2378397</t>
  </si>
  <si>
    <t>姜立伟</t>
  </si>
  <si>
    <t>130821199009132735</t>
  </si>
  <si>
    <t>王丽杰</t>
  </si>
  <si>
    <t>130626199008021225</t>
  </si>
  <si>
    <t>房山区拱辰街道FS00-LX09-6001地块R2二类居住用地7#住宅楼4层1单元-402</t>
  </si>
  <si>
    <t>GY2377378</t>
  </si>
  <si>
    <t>刘尚民</t>
  </si>
  <si>
    <t>110111198806076116</t>
  </si>
  <si>
    <t>房山区拱辰街道FS00-LX09-6001地块R2二类居住用地7#住宅楼5层1单元-501</t>
  </si>
  <si>
    <t>GY2377836</t>
  </si>
  <si>
    <t>谢婷</t>
  </si>
  <si>
    <t>372930199202165203</t>
  </si>
  <si>
    <t>漆家庆</t>
  </si>
  <si>
    <t>510722198710098819</t>
  </si>
  <si>
    <t>房山区拱辰街道FS00-LX09-6001地块R2二类居住用地7#住宅楼5层1单元-502</t>
  </si>
  <si>
    <t>GY2379155</t>
  </si>
  <si>
    <t>刘尚斌</t>
  </si>
  <si>
    <t>110111198707316110</t>
  </si>
  <si>
    <t>何苏华</t>
  </si>
  <si>
    <t>131124198704291647</t>
  </si>
  <si>
    <t>房山区拱辰街道FS00-LX09-6001地块R2二类居住用地7#住宅楼6层1单元-601</t>
  </si>
  <si>
    <t>GY2377380</t>
  </si>
  <si>
    <t>王静</t>
  </si>
  <si>
    <t>110111198710293669</t>
  </si>
  <si>
    <t>魏雪飞</t>
  </si>
  <si>
    <t>110111198912063036</t>
  </si>
  <si>
    <t>房山区拱辰街道FS00-LX09-6001地块R2二类居住用地7#住宅楼6层1单元-602</t>
  </si>
  <si>
    <t>GY2376687</t>
  </si>
  <si>
    <t>田雨</t>
  </si>
  <si>
    <t>371122199011280028</t>
  </si>
  <si>
    <t>房山区拱辰街道FS00-LX09-6001地块R2二类居住用地7#住宅楼7层1单元-701</t>
  </si>
  <si>
    <t>GY2378833</t>
  </si>
  <si>
    <t>金剑峰</t>
  </si>
  <si>
    <t>220381198103240851</t>
  </si>
  <si>
    <t>房山区拱辰街道FS00-LX09-6001地块R2二类居住用地7#住宅楼7层1单元-702</t>
  </si>
  <si>
    <t>GY2377384</t>
  </si>
  <si>
    <t>王振荣</t>
  </si>
  <si>
    <t>110225194911012283</t>
  </si>
  <si>
    <t>房山区拱辰街道FS00-LX09-6001地块R2二类居住用地7#住宅楼8层1单元-801</t>
  </si>
  <si>
    <t>GY2377371</t>
  </si>
  <si>
    <t>窦亚楠</t>
  </si>
  <si>
    <t>110111199209200363</t>
  </si>
  <si>
    <t>李继邦</t>
  </si>
  <si>
    <t>110111199211222617</t>
  </si>
  <si>
    <t>房山区拱辰街道FS00-LX09-6001地块R2二类居住用地7#住宅楼8层1单元-802</t>
  </si>
  <si>
    <t>GY2378105</t>
  </si>
  <si>
    <t>常卫华</t>
  </si>
  <si>
    <t>620102195607212410</t>
  </si>
  <si>
    <t>张超美</t>
  </si>
  <si>
    <t>620102195804305341</t>
  </si>
  <si>
    <t>房山区拱辰街道FS00-LX09-6001地块R2二类居住用地7#住宅楼9层1单元-901</t>
  </si>
  <si>
    <t>GY2377998</t>
  </si>
  <si>
    <t>张伟强</t>
  </si>
  <si>
    <t>131123199012032714</t>
  </si>
  <si>
    <t>高乐</t>
  </si>
  <si>
    <t>152324199403100026</t>
  </si>
  <si>
    <t>房山区拱辰街道FS00-LX09-6001地块R2二类居住用地7#住宅楼9层1单元-902</t>
  </si>
  <si>
    <t>GY2377069</t>
  </si>
  <si>
    <t>赵立楠</t>
  </si>
  <si>
    <t>110228198611145428</t>
  </si>
  <si>
    <t>房山区拱辰街道FS00-LX09-6001地块R2二类居住用地7#住宅楼10层1单元-1001</t>
  </si>
  <si>
    <t>GY2378052</t>
  </si>
  <si>
    <t>王紫溪</t>
  </si>
  <si>
    <t>110111198504020344</t>
  </si>
  <si>
    <t>谢大川</t>
  </si>
  <si>
    <t>110111198402141014</t>
  </si>
  <si>
    <t>房山区拱辰街道FS00-LX09-6001地块R2二类居住用地7#住宅楼10层1单元-1002</t>
  </si>
  <si>
    <t>GY2377367</t>
  </si>
  <si>
    <t>王冲</t>
  </si>
  <si>
    <t>110111198006142015</t>
  </si>
  <si>
    <t>潘晶晶</t>
  </si>
  <si>
    <t>110103198111010348</t>
  </si>
  <si>
    <t>房山区拱辰街道FS00-LX09-6001地块R2二类居住用地7#住宅楼1层2单元-101</t>
  </si>
  <si>
    <t>GY2376291</t>
  </si>
  <si>
    <t>马强</t>
  </si>
  <si>
    <t>231002198412062711</t>
  </si>
  <si>
    <t>房山区拱辰街道FS00-LX09-6001地块R2二类居住用地7#住宅楼1层2单元-102</t>
  </si>
  <si>
    <t>房山区拱辰街道FS00-LX09-6001地块R2二类居住用地7#住宅楼2层2单元-201</t>
  </si>
  <si>
    <t>GY2383852</t>
  </si>
  <si>
    <t>张志良</t>
  </si>
  <si>
    <t>130283198507104931</t>
  </si>
  <si>
    <t>赵宏伟</t>
  </si>
  <si>
    <t>130684198504012060</t>
  </si>
  <si>
    <t>房山区拱辰街道FS00-LX09-6001地块R2二类居住用地7#住宅楼2层2单元-202</t>
  </si>
  <si>
    <t>房山区拱辰街道FS00-LX09-6001地块R2二类居住用地7#住宅楼3层2单元-301</t>
  </si>
  <si>
    <t>GY2378901</t>
  </si>
  <si>
    <t>李娜</t>
  </si>
  <si>
    <t>150402198208312729</t>
  </si>
  <si>
    <t>房山区拱辰街道FS00-LX09-6001地块R2二类居住用地7#住宅楼3层2单元-302</t>
  </si>
  <si>
    <t>房山区拱辰街道FS00-LX09-6001地块R2二类居住用地7#住宅楼4层2单元-401</t>
  </si>
  <si>
    <t>GY2377383</t>
  </si>
  <si>
    <t>曹淼泉</t>
  </si>
  <si>
    <t>320382198508016567</t>
  </si>
  <si>
    <t>房山区拱辰街道FS00-LX09-6001地块R2二类居住用地7#住宅楼4层2单元-402</t>
  </si>
  <si>
    <t>GY2378404</t>
  </si>
  <si>
    <t>黄凌湘</t>
  </si>
  <si>
    <t>432402195704101029</t>
  </si>
  <si>
    <t>李际平</t>
  </si>
  <si>
    <t>432402195708231074</t>
  </si>
  <si>
    <t>房山区拱辰街道FS00-LX09-6001地块R2二类居住用地7#住宅楼5层2单元-501</t>
  </si>
  <si>
    <t>GY2384114</t>
  </si>
  <si>
    <t>牛月朋</t>
  </si>
  <si>
    <t>372924198707023313</t>
  </si>
  <si>
    <t>连正翠</t>
  </si>
  <si>
    <t>372925198909293924</t>
  </si>
  <si>
    <t>房山区拱辰街道FS00-LX09-6001地块R2二类居住用地7#住宅楼5层2单元-502</t>
  </si>
  <si>
    <t>GY2377369</t>
  </si>
  <si>
    <t>赵辉</t>
  </si>
  <si>
    <t>131128199009090034</t>
  </si>
  <si>
    <t>房山区拱辰街道FS00-LX09-6001地块R2二类居住用地7#住宅楼6层2单元-601</t>
  </si>
  <si>
    <t>GY2377980</t>
  </si>
  <si>
    <t>单玉平</t>
  </si>
  <si>
    <t>371581198805276423</t>
  </si>
  <si>
    <t>房山区拱辰街道FS00-LX09-6001地块R2二类居住用地7#住宅楼6层2单元-602</t>
  </si>
  <si>
    <t>GY2377838</t>
  </si>
  <si>
    <t>刘子辉</t>
  </si>
  <si>
    <t>130126198404133358</t>
  </si>
  <si>
    <t>王凯彦</t>
  </si>
  <si>
    <t>130129198310012562</t>
  </si>
  <si>
    <t>房山区拱辰街道FS00-LX09-6001地块R2二类居住用地7#住宅楼7层2单元-701</t>
  </si>
  <si>
    <t>GY2383831</t>
  </si>
  <si>
    <t>王兢</t>
  </si>
  <si>
    <t>210726198602226910</t>
  </si>
  <si>
    <t>张剑</t>
  </si>
  <si>
    <t>110106198501054222</t>
  </si>
  <si>
    <t>房山区拱辰街道FS00-LX09-6001地块R2二类居住用地7#住宅楼7层2单元-702</t>
  </si>
  <si>
    <t>GY2377941</t>
  </si>
  <si>
    <t>杜金宝</t>
  </si>
  <si>
    <t>110111198710183638</t>
  </si>
  <si>
    <t>王亚红</t>
  </si>
  <si>
    <t>610115198903152022</t>
  </si>
  <si>
    <t>房山区拱辰街道FS00-LX09-6001地块R2二类居住用地7#住宅楼8层2单元-801</t>
  </si>
  <si>
    <t>GY2377914</t>
  </si>
  <si>
    <t>杨海建</t>
  </si>
  <si>
    <t>130123198611230143</t>
  </si>
  <si>
    <t>田仲深</t>
  </si>
  <si>
    <t>370405198211206038</t>
  </si>
  <si>
    <t>房山区拱辰街道FS00-LX09-6001地块R2二类居住用地7#住宅楼8层2单元-802</t>
  </si>
  <si>
    <t>GY2377984</t>
  </si>
  <si>
    <t>徐晖</t>
  </si>
  <si>
    <t>110111198906226150</t>
  </si>
  <si>
    <t>亢云燕</t>
  </si>
  <si>
    <t>142202199207101720</t>
  </si>
  <si>
    <t>房山区拱辰街道FS00-LX09-6001地块R2二类居住用地7#住宅楼9层2单元-901</t>
  </si>
  <si>
    <t>GY2377846</t>
  </si>
  <si>
    <t>刚枫</t>
  </si>
  <si>
    <t>210302198209210338</t>
  </si>
  <si>
    <t>房山区拱辰街道FS00-LX09-6001地块R2二类居住用地7#住宅楼9层2单元-902</t>
  </si>
  <si>
    <t>GY2378411</t>
  </si>
  <si>
    <t>王怀龙</t>
  </si>
  <si>
    <t>110225195711070010</t>
  </si>
  <si>
    <t>安桂然</t>
  </si>
  <si>
    <t>110225195702060048</t>
  </si>
  <si>
    <t>房山区拱辰街道FS00-LX09-6001地块R2二类居住用地7#住宅楼10层2单元-1001</t>
  </si>
  <si>
    <t>GY2378905</t>
  </si>
  <si>
    <t>苑彬</t>
  </si>
  <si>
    <t>410923199112041036</t>
  </si>
  <si>
    <t>王从珊</t>
  </si>
  <si>
    <t>13112519950109242X</t>
  </si>
  <si>
    <t>房山区拱辰街道FS00-LX09-6001地块R2二类居住用地7#住宅楼10层2单元-1002</t>
  </si>
  <si>
    <t>房山区拱辰街道FS00-LX09-6001地块R2二类居住用地8#住宅楼1层1单元-101</t>
  </si>
  <si>
    <t>房山区拱辰街道FS00-LX09-6001地块R2二类居住用地8#住宅楼1层1单元-102</t>
  </si>
  <si>
    <t>房山区拱辰街道FS00-LX09-6001地块R2二类居住用地8#住宅楼2层1单元-201</t>
  </si>
  <si>
    <t>GY2379902</t>
  </si>
  <si>
    <t>余方召</t>
  </si>
  <si>
    <t>612524197905230974</t>
  </si>
  <si>
    <t>李慧芳</t>
  </si>
  <si>
    <t>142226198409233920</t>
  </si>
  <si>
    <t>房山区拱辰街道FS00-LX09-6001地块R2二类居住用地8#住宅楼2层1单元-202</t>
  </si>
  <si>
    <t>GY2378944</t>
  </si>
  <si>
    <t>梁彦</t>
  </si>
  <si>
    <t>430302197308022566</t>
  </si>
  <si>
    <t>房山区拱辰街道FS00-LX09-6001地块R2二类居住用地8#住宅楼3层1单元-301</t>
  </si>
  <si>
    <t>GY2378048</t>
  </si>
  <si>
    <t>沈如焕</t>
  </si>
  <si>
    <t>340311197209131622</t>
  </si>
  <si>
    <t>付国春</t>
  </si>
  <si>
    <t>340302196902180413</t>
  </si>
  <si>
    <t>房山区拱辰街道FS00-LX09-6001地块R2二类居住用地8#住宅楼3层1单元-302</t>
  </si>
  <si>
    <t>房山区拱辰街道FS00-LX09-6001地块R2二类居住用地8#住宅楼4层1单元-401</t>
  </si>
  <si>
    <t>GY2378424</t>
  </si>
  <si>
    <t>柴雪静</t>
  </si>
  <si>
    <t>230221198011082622</t>
  </si>
  <si>
    <t>黄继兵</t>
  </si>
  <si>
    <t>420983197802143258</t>
  </si>
  <si>
    <t>房山区拱辰街道FS00-LX09-6001地块R2二类居住用地8#住宅楼4层1单元-402</t>
  </si>
  <si>
    <t>房山区拱辰街道FS00-LX09-6001地块R2二类居住用地8#住宅楼5层1单元-501</t>
  </si>
  <si>
    <t>GY2377618</t>
  </si>
  <si>
    <t>张友利</t>
  </si>
  <si>
    <t>232331198901141815</t>
  </si>
  <si>
    <t>冯志敏</t>
  </si>
  <si>
    <t>230403198905180545</t>
  </si>
  <si>
    <t>房山区拱辰街道FS00-LX09-6001地块R2二类居住用地8#住宅楼5层1单元-502</t>
  </si>
  <si>
    <t>GY2384036</t>
  </si>
  <si>
    <t>秦光宇</t>
  </si>
  <si>
    <t>37072519891110355X</t>
  </si>
  <si>
    <t>李晓蕾</t>
  </si>
  <si>
    <t>370725199202040984</t>
  </si>
  <si>
    <t>房山区拱辰街道FS00-LX09-6001地块R2二类居住用地8#住宅楼6层1单元-601</t>
  </si>
  <si>
    <t>GY2377600</t>
  </si>
  <si>
    <t>杨颜钢</t>
  </si>
  <si>
    <t>220621198806150211</t>
  </si>
  <si>
    <t>相坤</t>
  </si>
  <si>
    <t>220621198807192229</t>
  </si>
  <si>
    <t>房山区拱辰街道FS00-LX09-6001地块R2二类居住用地8#住宅楼6层1单元-602</t>
  </si>
  <si>
    <t>GY2377829</t>
  </si>
  <si>
    <t>吕素花</t>
  </si>
  <si>
    <t>130681198308112620</t>
  </si>
  <si>
    <t>韩小云</t>
  </si>
  <si>
    <t>610581198112262212</t>
  </si>
  <si>
    <t>房山区拱辰街道FS00-LX09-6001地块R2二类居住用地8#住宅楼7层1单元-701</t>
  </si>
  <si>
    <t>GY2378893</t>
  </si>
  <si>
    <t>庞保雪</t>
  </si>
  <si>
    <t>371581199002174110</t>
  </si>
  <si>
    <t>焦瑞萍</t>
  </si>
  <si>
    <t>622827199309075169</t>
  </si>
  <si>
    <t>房山区拱辰街道FS00-LX09-6001地块R2二类居住用地8#住宅楼7层1单元-702</t>
  </si>
  <si>
    <t>GY2377869</t>
  </si>
  <si>
    <t>白杨</t>
  </si>
  <si>
    <t>15042819890519002X</t>
  </si>
  <si>
    <t>王宏宇</t>
  </si>
  <si>
    <t>150428198803290038</t>
  </si>
  <si>
    <t>房山区拱辰街道FS00-LX09-6001地块R2二类居住用地8#住宅楼8层1单元-801</t>
  </si>
  <si>
    <t>GY2377856</t>
  </si>
  <si>
    <t>隋炜锋</t>
  </si>
  <si>
    <t>230129198808280314</t>
  </si>
  <si>
    <t>房山区拱辰街道FS00-LX09-6001地块R2二类居住用地8#住宅楼8层1单元-802</t>
  </si>
  <si>
    <t>房山区拱辰街道FS00-LX09-6001地块R2二类居住用地8#住宅楼1层2单元-101</t>
  </si>
  <si>
    <t>房山区拱辰街道FS00-LX09-6001地块R2二类居住用地8#住宅楼1层2单元-102</t>
  </si>
  <si>
    <t>房山区拱辰街道FS00-LX09-6001地块R2二类居住用地8#住宅楼2层2单元-201</t>
  </si>
  <si>
    <t>房山区拱辰街道FS00-LX09-6001地块R2二类居住用地8#住宅楼2层2单元-202</t>
  </si>
  <si>
    <t>房山区拱辰街道FS00-LX09-6001地块R2二类居住用地8#住宅楼3层2单元-301</t>
  </si>
  <si>
    <t>GY2378435</t>
  </si>
  <si>
    <t>徐豹</t>
  </si>
  <si>
    <t>130929198806202590</t>
  </si>
  <si>
    <t>刘融冰</t>
  </si>
  <si>
    <t>130929199009258465</t>
  </si>
  <si>
    <t>房山区拱辰街道FS00-LX09-6001地块R2二类居住用地8#住宅楼3层2单元-302</t>
  </si>
  <si>
    <t>GY2383736</t>
  </si>
  <si>
    <t>刘加兴</t>
  </si>
  <si>
    <t>110111198711171815</t>
  </si>
  <si>
    <t>邓薇</t>
  </si>
  <si>
    <t>110111198710222027</t>
  </si>
  <si>
    <t>房山区拱辰街道FS00-LX09-6001地块R2二类居住用地8#住宅楼4层2单元-401</t>
  </si>
  <si>
    <t>GY2377409</t>
  </si>
  <si>
    <t>古莹</t>
  </si>
  <si>
    <t>110111198712051823</t>
  </si>
  <si>
    <t>房山区拱辰街道FS00-LX09-6001地块R2二类居住用地8#住宅楼4层2单元-402</t>
  </si>
  <si>
    <t>GY2378451</t>
  </si>
  <si>
    <t>程梦然</t>
  </si>
  <si>
    <t>110111199003092221</t>
  </si>
  <si>
    <t>方永亮</t>
  </si>
  <si>
    <t>342502198911240619</t>
  </si>
  <si>
    <t>房山区拱辰街道FS00-LX09-6001地块R2二类居住用地8#住宅楼5层2单元-501</t>
  </si>
  <si>
    <t>GY2378911</t>
  </si>
  <si>
    <t>王凯</t>
  </si>
  <si>
    <t>110104197602283510</t>
  </si>
  <si>
    <t>郭晶晶</t>
  </si>
  <si>
    <t>110228199206186423</t>
  </si>
  <si>
    <t>房山区拱辰街道FS00-LX09-6001地块R2二类居住用地8#住宅楼5层2单元-502</t>
  </si>
  <si>
    <t>GY2378406</t>
  </si>
  <si>
    <t>于荣华</t>
  </si>
  <si>
    <t>110111198809280016</t>
  </si>
  <si>
    <t>徐颖</t>
  </si>
  <si>
    <t>152105198712172424</t>
  </si>
  <si>
    <t>房山区拱辰街道FS00-LX09-6001地块R2二类居住用地8#住宅楼6层2单元-601</t>
  </si>
  <si>
    <t>GY2377464</t>
  </si>
  <si>
    <t>宋潇云</t>
  </si>
  <si>
    <t>140402198910221622</t>
  </si>
  <si>
    <t>房山区拱辰街道FS00-LX09-6001地块R2二类居住用地8#住宅楼6层2单元-602</t>
  </si>
  <si>
    <t>GY2378935</t>
  </si>
  <si>
    <t>雷达</t>
  </si>
  <si>
    <t>429004198804093117</t>
  </si>
  <si>
    <t>房山区拱辰街道FS00-LX09-6001地块R2二类居住用地8#住宅楼7层2单元-701</t>
  </si>
  <si>
    <t>GY2383689</t>
  </si>
  <si>
    <t>甘振坤</t>
  </si>
  <si>
    <t>440923198908251515</t>
  </si>
  <si>
    <t>邱实</t>
  </si>
  <si>
    <t>210702198811221023</t>
  </si>
  <si>
    <t>房山区拱辰街道FS00-LX09-6001地块R2二类居住用地8#住宅楼7层2单元-702</t>
  </si>
  <si>
    <t>GY2383884</t>
  </si>
  <si>
    <t>陈慧超</t>
  </si>
  <si>
    <t>140223199108122323</t>
  </si>
  <si>
    <t>王樥</t>
  </si>
  <si>
    <t>142422199310163918</t>
  </si>
  <si>
    <t>房山区拱辰街道FS00-LX09-6001地块R2二类居住用地8#住宅楼8层2单元-801</t>
  </si>
  <si>
    <t>GY2378053</t>
  </si>
  <si>
    <t>李扬</t>
  </si>
  <si>
    <t>222401198906260616</t>
  </si>
  <si>
    <t>房山区拱辰街道FS00-LX09-6001地块R2二类居住用地8#住宅楼8层2单元-802</t>
  </si>
  <si>
    <t>GY2377860</t>
  </si>
  <si>
    <t>马晓磊</t>
  </si>
  <si>
    <t>110227198608260912</t>
  </si>
  <si>
    <t>房山区拱辰街道FS00-LX09-6001地块R2二类居住用地8#住宅楼1层3单元-101</t>
  </si>
  <si>
    <t>房山区拱辰街道FS00-LX09-6001地块R2二类居住用地8#住宅楼1层3单元-102</t>
  </si>
  <si>
    <t>房山区拱辰街道FS00-LX09-6001地块R2二类居住用地8#住宅楼2层3单元-201</t>
  </si>
  <si>
    <t>房山区拱辰街道FS00-LX09-6001地块R2二类居住用地8#住宅楼2层3单元-202</t>
  </si>
  <si>
    <t>房山区拱辰街道FS00-LX09-6001地块R2二类居住用地8#住宅楼3层3单元-301</t>
  </si>
  <si>
    <t>GY2378401</t>
  </si>
  <si>
    <t>王京</t>
  </si>
  <si>
    <t>411522198905134214</t>
  </si>
  <si>
    <t>晋子怡</t>
  </si>
  <si>
    <t>110111199105034428</t>
  </si>
  <si>
    <t>房山区拱辰街道FS00-LX09-6001地块R2二类居住用地8#住宅楼3层3单元-302</t>
  </si>
  <si>
    <t>房山区拱辰街道FS00-LX09-6001地块R2二类居住用地8#住宅楼4层3单元-401</t>
  </si>
  <si>
    <t>GY2378458</t>
  </si>
  <si>
    <t>陈方</t>
  </si>
  <si>
    <t>11010819850612494X</t>
  </si>
  <si>
    <t>赵学军</t>
  </si>
  <si>
    <t>131082198309270473</t>
  </si>
  <si>
    <t>房山区拱辰街道FS00-LX09-6001地块R2二类居住用地8#住宅楼4层3单元-402</t>
  </si>
  <si>
    <t>GY2377045</t>
  </si>
  <si>
    <t>王博伟</t>
  </si>
  <si>
    <t>110111198712281039</t>
  </si>
  <si>
    <t>孙明月</t>
  </si>
  <si>
    <t>110111198810316127</t>
  </si>
  <si>
    <t>房山区拱辰街道FS00-LX09-6001地块R2二类居住用地8#住宅楼5层3单元-501</t>
  </si>
  <si>
    <t>GY2377841</t>
  </si>
  <si>
    <t>姚京妹</t>
  </si>
  <si>
    <t>110111198908163026</t>
  </si>
  <si>
    <t>李腾飞</t>
  </si>
  <si>
    <t>110111198903103016</t>
  </si>
  <si>
    <t>房山区拱辰街道FS00-LX09-6001地块R2二类居住用地8#住宅楼5层3单元-502</t>
  </si>
  <si>
    <t>GY2378453</t>
  </si>
  <si>
    <t>杨宝</t>
  </si>
  <si>
    <t>110111197001262654</t>
  </si>
  <si>
    <t>卢晓宁</t>
  </si>
  <si>
    <t>132425197010230048</t>
  </si>
  <si>
    <t>房山区拱辰街道FS00-LX09-6001地块R2二类居住用地8#住宅楼6层3单元-601</t>
  </si>
  <si>
    <t>GY2377387</t>
  </si>
  <si>
    <t>武金龙</t>
  </si>
  <si>
    <t>110111198901280617</t>
  </si>
  <si>
    <t>贾啊文</t>
  </si>
  <si>
    <t>211381199008030649</t>
  </si>
  <si>
    <t>房山区拱辰街道FS00-LX09-6001地块R2二类居住用地8#住宅楼6层3单元-602</t>
  </si>
  <si>
    <t>GY2380359</t>
  </si>
  <si>
    <t>曹甫春</t>
  </si>
  <si>
    <t>110111198703182012</t>
  </si>
  <si>
    <t>赵彦涵</t>
  </si>
  <si>
    <t>140181198711083545</t>
  </si>
  <si>
    <t>房山区拱辰街道FS00-LX09-6001地块R2二类居住用地8#住宅楼7层3单元-701</t>
  </si>
  <si>
    <t>GY2378455</t>
  </si>
  <si>
    <t>彭金虎</t>
  </si>
  <si>
    <t>110111198603126531</t>
  </si>
  <si>
    <t>侯婧远</t>
  </si>
  <si>
    <t>110107198604300621</t>
  </si>
  <si>
    <t>房山区拱辰街道FS00-LX09-6001地块R2二类居住用地8#住宅楼7层3单元-702</t>
  </si>
  <si>
    <t>GY2376550</t>
  </si>
  <si>
    <t>曹茜</t>
  </si>
  <si>
    <t>110111198805131224</t>
  </si>
  <si>
    <t>房山区拱辰街道FS00-LX09-6001地块R2二类居住用地8#住宅楼8层3单元-801</t>
  </si>
  <si>
    <t>房山区拱辰街道FS00-LX09-6001地块R2二类居住用地8#住宅楼8层3单元-802</t>
  </si>
  <si>
    <t>房山区拱辰街道FS00-LX09-6001地块R2二类居住用地8#住宅楼1层4单元-101</t>
  </si>
  <si>
    <t>房山区拱辰街道FS00-LX09-6001地块R2二类居住用地8#住宅楼1层4单元-102</t>
  </si>
  <si>
    <t>房山区拱辰街道FS00-LX09-6001地块R2二类居住用地8#住宅楼2层4单元-201</t>
  </si>
  <si>
    <t>GY2378347</t>
  </si>
  <si>
    <t>唐永华</t>
  </si>
  <si>
    <t>370104197007202219</t>
  </si>
  <si>
    <t>蔡君</t>
  </si>
  <si>
    <t>370104197411190328</t>
  </si>
  <si>
    <t>房山区拱辰街道FS00-LX09-6001地块R2二类居住用地8#住宅楼2层4单元-202</t>
  </si>
  <si>
    <t>房山区拱辰街道FS00-LX09-6001地块R2二类居住用地8#住宅楼3层4单元-301</t>
  </si>
  <si>
    <t>房山区拱辰街道FS00-LX09-6001地块R2二类居住用地8#住宅楼3层4单元-302</t>
  </si>
  <si>
    <t>GY2377404</t>
  </si>
  <si>
    <t>李思远</t>
  </si>
  <si>
    <t>110111199312200070</t>
  </si>
  <si>
    <t>彭雪</t>
  </si>
  <si>
    <t>131082199111050541</t>
  </si>
  <si>
    <t>房山区拱辰街道FS00-LX09-6001地块R2二类居住用地8#住宅楼4层4单元-401</t>
  </si>
  <si>
    <t>GY2378978</t>
  </si>
  <si>
    <t>王硕</t>
  </si>
  <si>
    <t>411222199010290011</t>
  </si>
  <si>
    <t>李昊杰</t>
  </si>
  <si>
    <t>14020319930910592X</t>
  </si>
  <si>
    <t>房山区拱辰街道FS00-LX09-6001地块R2二类居住用地8#住宅楼4层4单元-402</t>
  </si>
  <si>
    <t>GY2377874</t>
  </si>
  <si>
    <t>李建锋</t>
  </si>
  <si>
    <t>110111198610033632</t>
  </si>
  <si>
    <t>石小杰</t>
  </si>
  <si>
    <t>11022619850620362X</t>
  </si>
  <si>
    <t>房山区拱辰街道FS00-LX09-6001地块R2二类居住用地8#住宅楼5层4单元-501</t>
  </si>
  <si>
    <t>GY2377398</t>
  </si>
  <si>
    <t>梁振芳</t>
  </si>
  <si>
    <t>131126198508085427</t>
  </si>
  <si>
    <t>姜京</t>
  </si>
  <si>
    <t>110111198301234211</t>
  </si>
  <si>
    <t>房山区拱辰街道FS00-LX09-6001地块R2二类居住用地8#住宅楼5层4单元-502</t>
  </si>
  <si>
    <t>GY2378059</t>
  </si>
  <si>
    <t>叶腾</t>
  </si>
  <si>
    <t>420117199005257537</t>
  </si>
  <si>
    <t>房山区拱辰街道FS00-LX09-6001地块R2二类居住用地8#住宅楼6层4单元-601</t>
  </si>
  <si>
    <t>GY2378024</t>
  </si>
  <si>
    <t>宗浩</t>
  </si>
  <si>
    <t>110106199205220016</t>
  </si>
  <si>
    <t>付永韦</t>
  </si>
  <si>
    <t>131082199202062943</t>
  </si>
  <si>
    <t>房山区拱辰街道FS00-LX09-6001地块R2二类居住用地8#住宅楼6层4单元-602</t>
  </si>
  <si>
    <t>GY2377613</t>
  </si>
  <si>
    <t>曾吉祥</t>
  </si>
  <si>
    <t>110111199003181216</t>
  </si>
  <si>
    <t>赵明华</t>
  </si>
  <si>
    <t>110111198912074229</t>
  </si>
  <si>
    <t>房山区拱辰街道FS00-LX09-6001地块R2二类居住用地8#住宅楼7层4单元-701</t>
  </si>
  <si>
    <t>GY2378360</t>
  </si>
  <si>
    <t>骆海洋</t>
  </si>
  <si>
    <t>110111198905223011</t>
  </si>
  <si>
    <t>易尧</t>
  </si>
  <si>
    <t>362201198811130448</t>
  </si>
  <si>
    <t>房山区拱辰街道FS00-LX09-6001地块R2二类居住用地8#住宅楼7层4单元-702</t>
  </si>
  <si>
    <t>GY2404559</t>
  </si>
  <si>
    <t>张立军</t>
  </si>
  <si>
    <t>110111198811032812</t>
  </si>
  <si>
    <t>胡娟</t>
  </si>
  <si>
    <t>500231198612248323</t>
  </si>
  <si>
    <t>房山区拱辰街道FS00-LX09-6001地块R2二类居住用地8#住宅楼8层4单元-801</t>
  </si>
  <si>
    <t>房山区拱辰街道FS00-LX09-6001地块R2二类居住用地8#住宅楼8层4单元-802</t>
  </si>
  <si>
    <t>GY2378368</t>
  </si>
  <si>
    <t>杜天龙</t>
  </si>
  <si>
    <t>110105198112104533</t>
  </si>
  <si>
    <t>苏娜</t>
  </si>
  <si>
    <t>110107198505193429</t>
  </si>
  <si>
    <t>房山区拱辰街道FS00-LX09-6001地块R2二类居住用地9#住宅楼1层1单元-101</t>
  </si>
  <si>
    <t>房山区拱辰街道FS00-LX09-6001地块R2二类居住用地9#住宅楼1层1单元-102</t>
  </si>
  <si>
    <t>房山区拱辰街道FS00-LX09-6001地块R2二类居住用地9#住宅楼2层1单元-201</t>
  </si>
  <si>
    <t>房山区拱辰街道FS00-LX09-6001地块R2二类居住用地9#住宅楼2层1单元-202</t>
  </si>
  <si>
    <t>房山区拱辰街道FS00-LX09-6001地块R2二类居住用地9#住宅楼3层1单元-301</t>
  </si>
  <si>
    <t>GY2377864</t>
  </si>
  <si>
    <t>石俊丽</t>
  </si>
  <si>
    <t>412702198203210522</t>
  </si>
  <si>
    <t>房山区拱辰街道FS00-LX09-6001地块R2二类居住用地9#住宅楼3层1单元-302</t>
  </si>
  <si>
    <t>房山区拱辰街道FS00-LX09-6001地块R2二类居住用地9#住宅楼4层1单元-401</t>
  </si>
  <si>
    <t>GY2377997</t>
  </si>
  <si>
    <t>朱贤录</t>
  </si>
  <si>
    <t>422421196810270856</t>
  </si>
  <si>
    <t>吕蓉</t>
  </si>
  <si>
    <t>422421197001130022</t>
  </si>
  <si>
    <t>房山区拱辰街道FS00-LX09-6001地块R2二类居住用地9#住宅楼4层1单元-402</t>
  </si>
  <si>
    <t>房山区拱辰街道FS00-LX09-6001地块R2二类居住用地9#住宅楼5层1单元-501</t>
  </si>
  <si>
    <t>GY2383879</t>
  </si>
  <si>
    <t>张佐</t>
  </si>
  <si>
    <t>130634198711213515</t>
  </si>
  <si>
    <t>冉月</t>
  </si>
  <si>
    <t>320311198908144626</t>
  </si>
  <si>
    <t>房山区拱辰街道FS00-LX09-6001地块R2二类居住用地9#住宅楼5层1单元-502</t>
  </si>
  <si>
    <t>房山区拱辰街道FS00-LX09-6001地块R2二类居住用地9#住宅楼6层1单元-601</t>
  </si>
  <si>
    <t>GY2377867</t>
  </si>
  <si>
    <t>赵月娇</t>
  </si>
  <si>
    <t>110228199009025444</t>
  </si>
  <si>
    <t>房山区拱辰街道FS00-LX09-6001地块R2二类居住用地9#住宅楼6层1单元-602</t>
  </si>
  <si>
    <t>GY2378049</t>
  </si>
  <si>
    <t>周连仓</t>
  </si>
  <si>
    <t>132928197007293618</t>
  </si>
  <si>
    <t>冯玉梅</t>
  </si>
  <si>
    <t>132928196803303624</t>
  </si>
  <si>
    <t>房山区拱辰街道FS00-LX09-6001地块R2二类居住用地9#住宅楼7层1单元-701</t>
  </si>
  <si>
    <t>GY2384130</t>
  </si>
  <si>
    <t>王梦飞</t>
  </si>
  <si>
    <t>130925199407186414</t>
  </si>
  <si>
    <t>赵欣</t>
  </si>
  <si>
    <t>14042919930327484X</t>
  </si>
  <si>
    <t>房山区拱辰街道FS00-LX09-6001地块R2二类居住用地9#住宅楼7层1单元-702</t>
  </si>
  <si>
    <t>房山区拱辰街道FS00-LX09-6001地块R2二类居住用地9#住宅楼8层1单元-801</t>
  </si>
  <si>
    <t>GY2378829</t>
  </si>
  <si>
    <t>陆学龙</t>
  </si>
  <si>
    <t>110111198902171818</t>
  </si>
  <si>
    <t>丁红雅</t>
  </si>
  <si>
    <t>110111199011204027</t>
  </si>
  <si>
    <t>房山区拱辰街道FS00-LX09-6001地块R2二类居住用地9#住宅楼8层1单元-802</t>
  </si>
  <si>
    <t>GY2381935</t>
  </si>
  <si>
    <t>张鹏辉</t>
  </si>
  <si>
    <t>220103198911162118</t>
  </si>
  <si>
    <t>郭宇航</t>
  </si>
  <si>
    <t>220382199208135346</t>
  </si>
  <si>
    <t>房山区拱辰街道FS00-LX09-6001地块R2二类居住用地9#住宅楼9层1单元-901</t>
  </si>
  <si>
    <t>GY2376996</t>
  </si>
  <si>
    <t>王秩伟</t>
  </si>
  <si>
    <t>331003198301150516</t>
  </si>
  <si>
    <t>贾丽</t>
  </si>
  <si>
    <t>510823198511093902</t>
  </si>
  <si>
    <t>房山区拱辰街道FS00-LX09-6001地块R2二类居住用地9#住宅楼9层1单元-902</t>
  </si>
  <si>
    <t>房山区拱辰街道FS00-LX09-6001地块R2二类居住用地9#住宅楼10层1单元-1001</t>
  </si>
  <si>
    <t>GY2378318</t>
  </si>
  <si>
    <t>鲁昌宇</t>
  </si>
  <si>
    <t>110111199103190814</t>
  </si>
  <si>
    <t>许迪</t>
  </si>
  <si>
    <t>110111199102200822</t>
  </si>
  <si>
    <t>房山区拱辰街道FS00-LX09-6001地块R2二类居住用地9#住宅楼10层1单元-1002</t>
  </si>
  <si>
    <t>房山区拱辰街道FS00-LX09-6001地块R2二类居住用地9#住宅楼1层2单元-101</t>
  </si>
  <si>
    <t>房山区拱辰街道FS00-LX09-6001地块R2二类居住用地9#住宅楼1层2单元-102</t>
  </si>
  <si>
    <t>房山区拱辰街道FS00-LX09-6001地块R2二类居住用地9#住宅楼2层2单元-201</t>
  </si>
  <si>
    <t>房山区拱辰街道FS00-LX09-6001地块R2二类居住用地9#住宅楼2层2单元-202</t>
  </si>
  <si>
    <t>房山区拱辰街道FS00-LX09-6001地块R2二类居住用地9#住宅楼3层2单元-301</t>
  </si>
  <si>
    <t>房山区拱辰街道FS00-LX09-6001地块R2二类居住用地9#住宅楼3层2单元-302</t>
  </si>
  <si>
    <t>房山区拱辰街道FS00-LX09-6001地块R2二类居住用地9#住宅楼4层2单元-401</t>
  </si>
  <si>
    <t>房山区拱辰街道FS00-LX09-6001地块R2二类居住用地9#住宅楼4层2单元-402</t>
  </si>
  <si>
    <t>房山区拱辰街道FS00-LX09-6001地块R2二类居住用地9#住宅楼5层2单元-501</t>
  </si>
  <si>
    <t>房山区拱辰街道FS00-LX09-6001地块R2二类居住用地9#住宅楼5层2单元-502</t>
  </si>
  <si>
    <t>GY2378058</t>
  </si>
  <si>
    <t>李祎笑</t>
  </si>
  <si>
    <t>110111198702164023</t>
  </si>
  <si>
    <t>蒋立朋</t>
  </si>
  <si>
    <t>231026198412154211</t>
  </si>
  <si>
    <t>房山区拱辰街道FS00-LX09-6001地块R2二类居住用地9#住宅楼6层2单元-601</t>
  </si>
  <si>
    <t>房山区拱辰街道FS00-LX09-6001地块R2二类居住用地9#住宅楼6层2单元-602</t>
  </si>
  <si>
    <t>GY2377878</t>
  </si>
  <si>
    <t>王海杰</t>
  </si>
  <si>
    <t>110111198810162826</t>
  </si>
  <si>
    <t>房山区拱辰街道FS00-LX09-6001地块R2二类居住用地9#住宅楼7层2单元-701</t>
  </si>
  <si>
    <t>房山区拱辰街道FS00-LX09-6001地块R2二类居住用地9#住宅楼7层2单元-702</t>
  </si>
  <si>
    <t>GY2377800</t>
  </si>
  <si>
    <t>刘增加</t>
  </si>
  <si>
    <t>110111198511241815</t>
  </si>
  <si>
    <t>苏立霞</t>
  </si>
  <si>
    <t>110221198702143829</t>
  </si>
  <si>
    <t>房山区拱辰街道FS00-LX09-6001地块R2二类居住用地9#住宅楼8层2单元-801</t>
  </si>
  <si>
    <t>GY2378854</t>
  </si>
  <si>
    <t>云亮</t>
  </si>
  <si>
    <t>110111198701224231</t>
  </si>
  <si>
    <t>郭珍</t>
  </si>
  <si>
    <t>14022719891003206X</t>
  </si>
  <si>
    <t>房山区拱辰街道FS00-LX09-6001地块R2二类居住用地9#住宅楼8层2单元-802</t>
  </si>
  <si>
    <t>GY2377610</t>
  </si>
  <si>
    <t>张子横</t>
  </si>
  <si>
    <t>110111199103010617</t>
  </si>
  <si>
    <t>马群</t>
  </si>
  <si>
    <t>230122199109180840</t>
  </si>
  <si>
    <t>房山区拱辰街道FS00-LX09-6001地块R2二类居住用地9#住宅楼9层2单元-901</t>
  </si>
  <si>
    <t>GY2378031</t>
  </si>
  <si>
    <t>果亚楠</t>
  </si>
  <si>
    <t>110111199205220324</t>
  </si>
  <si>
    <t>成航</t>
  </si>
  <si>
    <t>110111199004281219</t>
  </si>
  <si>
    <t>房山区拱辰街道FS00-LX09-6001地块R2二类居住用地9#住宅楼9层2单元-902</t>
  </si>
  <si>
    <t>GY2378323</t>
  </si>
  <si>
    <t>李响</t>
  </si>
  <si>
    <t>110111198905295226</t>
  </si>
  <si>
    <t>郭照昀</t>
  </si>
  <si>
    <t>110226199006120013</t>
  </si>
  <si>
    <t>房山区拱辰街道FS00-LX09-6001地块R2二类居住用地9#住宅楼10层2单元-1001</t>
  </si>
  <si>
    <t>GY2383774</t>
  </si>
  <si>
    <t>李超</t>
  </si>
  <si>
    <t>110111199002036519</t>
  </si>
  <si>
    <t>蘧文涛</t>
  </si>
  <si>
    <t>110111199009154040</t>
  </si>
  <si>
    <t>房山区拱辰街道FS00-LX09-6001地块R2二类居住用地9#住宅楼10层2单元-1002</t>
  </si>
  <si>
    <t>GY2377876</t>
  </si>
  <si>
    <t>纪彤</t>
  </si>
  <si>
    <t>110229199502113823</t>
  </si>
  <si>
    <t>许士伟</t>
  </si>
  <si>
    <t>110228199503273515</t>
  </si>
  <si>
    <t>房山区拱辰街道FS00-LX09-6001地块R2二类居住用地10#住宅楼1层1单元-101</t>
  </si>
  <si>
    <t>房山区拱辰街道FS00-LX09-6001地块R2二类居住用地10#住宅楼1层1单元-102</t>
  </si>
  <si>
    <t>GY2378881</t>
  </si>
  <si>
    <t>佟春阳</t>
  </si>
  <si>
    <t>210323198803143096</t>
  </si>
  <si>
    <t>刘欢</t>
  </si>
  <si>
    <t>210323198807191423</t>
  </si>
  <si>
    <t>房山区拱辰街道FS00-LX09-6001地块R2二类居住用地10#住宅楼2层1单元-201</t>
  </si>
  <si>
    <t>房山区拱辰街道FS00-LX09-6001地块R2二类居住用地10#住宅楼2层1单元-202</t>
  </si>
  <si>
    <t>GY2384660</t>
  </si>
  <si>
    <t>金梅兰</t>
  </si>
  <si>
    <t>342423198512212262</t>
  </si>
  <si>
    <t>房山区拱辰街道FS00-LX09-6001地块R2二类居住用地10#住宅楼3层1单元-301</t>
  </si>
  <si>
    <t>GY2378044</t>
  </si>
  <si>
    <t>王兆楠</t>
  </si>
  <si>
    <t>110106198502080019</t>
  </si>
  <si>
    <t>李梨</t>
  </si>
  <si>
    <t>432502198712127623</t>
  </si>
  <si>
    <t>房山区拱辰街道FS00-LX09-6001地块R2二类居住用地10#住宅楼3层1单元-302</t>
  </si>
  <si>
    <t>房山区拱辰街道FS00-LX09-6001地块R2二类居住用地10#住宅楼4层1单元-401</t>
  </si>
  <si>
    <t>GY2378038</t>
  </si>
  <si>
    <t>李景原</t>
  </si>
  <si>
    <t>110111198410168014</t>
  </si>
  <si>
    <t>王海娇</t>
  </si>
  <si>
    <t>130626199003293205</t>
  </si>
  <si>
    <t>房山区拱辰街道FS00-LX09-6001地块R2二类居住用地10#住宅楼4层1单元-402</t>
  </si>
  <si>
    <t>GY2379352</t>
  </si>
  <si>
    <t>李才</t>
  </si>
  <si>
    <t>372924198902205753</t>
  </si>
  <si>
    <t>房山区拱辰街道FS00-LX09-6001地块R2二类居住用地10#住宅楼5层1单元-501</t>
  </si>
  <si>
    <t>GY2378338</t>
  </si>
  <si>
    <t>沙振辉</t>
  </si>
  <si>
    <t>110225197102061011</t>
  </si>
  <si>
    <t>于凤媛</t>
  </si>
  <si>
    <t>110225197201231020</t>
  </si>
  <si>
    <t>房山区拱辰街道FS00-LX09-6001地块R2二类居住用地10#住宅楼5层1单元-502</t>
  </si>
  <si>
    <t>GY2378209</t>
  </si>
  <si>
    <t>吕文娟</t>
  </si>
  <si>
    <t>23100519860510004X</t>
  </si>
  <si>
    <t>房山区拱辰街道FS00-LX09-6001地块R2二类居住用地10#住宅楼6层1单元-601</t>
  </si>
  <si>
    <t>GY2377447</t>
  </si>
  <si>
    <t>刘爽</t>
  </si>
  <si>
    <t>110111198602283017</t>
  </si>
  <si>
    <t>孙燕</t>
  </si>
  <si>
    <t>110111198712131241</t>
  </si>
  <si>
    <t>房山区拱辰街道FS00-LX09-6001地块R2二类居住用地10#住宅楼6层1单元-602</t>
  </si>
  <si>
    <t>GY2377975</t>
  </si>
  <si>
    <t>任海军</t>
  </si>
  <si>
    <t>140102198012155137</t>
  </si>
  <si>
    <t>徐仁芳</t>
  </si>
  <si>
    <t>140102198201205148</t>
  </si>
  <si>
    <t>房山区拱辰街道FS00-LX09-6001地块R2二类居住用地10#住宅楼7层1单元-701</t>
  </si>
  <si>
    <t>GY2378274</t>
  </si>
  <si>
    <t>吴晓雪</t>
  </si>
  <si>
    <t>110111199011180643</t>
  </si>
  <si>
    <t>张华</t>
  </si>
  <si>
    <t>130682199209226930</t>
  </si>
  <si>
    <t>房山区拱辰街道FS00-LX09-6001地块R2二类居住用地10#住宅楼7层1单元-702</t>
  </si>
  <si>
    <t>GY2382964</t>
  </si>
  <si>
    <t>张士杰</t>
  </si>
  <si>
    <t>130425198008293472</t>
  </si>
  <si>
    <t>房山区拱辰街道FS00-LX09-6001地块R2二类居住用地10#住宅楼8层1单元-801</t>
  </si>
  <si>
    <t>GY2383439</t>
  </si>
  <si>
    <t>黄海蛟</t>
  </si>
  <si>
    <t>110226199201282114</t>
  </si>
  <si>
    <t>胡彩菊</t>
  </si>
  <si>
    <t>142631199303193526</t>
  </si>
  <si>
    <t>房山区拱辰街道FS00-LX09-6001地块R2二类居住用地10#住宅楼8层1单元-802</t>
  </si>
  <si>
    <t>GY2378270</t>
  </si>
  <si>
    <t>王彦鹏</t>
  </si>
  <si>
    <t>130730198607240011</t>
  </si>
  <si>
    <t>房山区拱辰街道FS00-LX09-6001地块R2二类居住用地10#住宅楼9层1单元-901</t>
  </si>
  <si>
    <t>GY2373367</t>
  </si>
  <si>
    <t>陈阳</t>
  </si>
  <si>
    <t>110111199403076511</t>
  </si>
  <si>
    <t>曹宝月</t>
  </si>
  <si>
    <t>131082199210250426</t>
  </si>
  <si>
    <t>房山区拱辰街道FS00-LX09-6001地块R2二类居住用地10#住宅楼9层1单元-902</t>
  </si>
  <si>
    <t>GY2377879</t>
  </si>
  <si>
    <t>王健</t>
  </si>
  <si>
    <t>220122199003104039</t>
  </si>
  <si>
    <t>房山区拱辰街道FS00-LX09-6001地块R2二类居住用地10#住宅楼10层1单元-1001</t>
  </si>
  <si>
    <t>GY2377875</t>
  </si>
  <si>
    <t>李念</t>
  </si>
  <si>
    <t>110111198709180026</t>
  </si>
  <si>
    <t>王川</t>
  </si>
  <si>
    <t>110111198802141611</t>
  </si>
  <si>
    <t>房山区拱辰街道FS00-LX09-6001地块R2二类居住用地10#住宅楼10层1单元-1002</t>
  </si>
  <si>
    <t>GY2376992</t>
  </si>
  <si>
    <t>陈思瑶</t>
  </si>
  <si>
    <t>430722199006109005</t>
  </si>
  <si>
    <t>房山区拱辰街道FS00-LX09-6001地块R2二类居住用地10#住宅楼1层2单元-101</t>
  </si>
  <si>
    <t>GY2377962</t>
  </si>
  <si>
    <t>任洋洋</t>
  </si>
  <si>
    <t>110111198503262683</t>
  </si>
  <si>
    <t>房山区拱辰街道FS00-LX09-6001地块R2二类居住用地10#住宅楼1层2单元-102</t>
  </si>
  <si>
    <t>房山区拱辰街道FS00-LX09-6001地块R2二类居住用地10#住宅楼2层2单元-201</t>
  </si>
  <si>
    <t>GY2377540</t>
  </si>
  <si>
    <t>潘杰勋</t>
  </si>
  <si>
    <t>110111198710151636</t>
  </si>
  <si>
    <t>赵强</t>
  </si>
  <si>
    <t>110111198802151625</t>
  </si>
  <si>
    <t>房山区拱辰街道FS00-LX09-6001地块R2二类居住用地10#住宅楼2层2单元-202</t>
  </si>
  <si>
    <t>房山区拱辰街道FS00-LX09-6001地块R2二类居住用地10#住宅楼3层2单元-301</t>
  </si>
  <si>
    <t>GY2377888</t>
  </si>
  <si>
    <t>李盎</t>
  </si>
  <si>
    <t>110106197904170012</t>
  </si>
  <si>
    <t>房山区拱辰街道FS00-LX09-6001地块R2二类居住用地10#住宅楼3层2单元-302</t>
  </si>
  <si>
    <t>GY2377969</t>
  </si>
  <si>
    <t>张波</t>
  </si>
  <si>
    <t>110101198601280030</t>
  </si>
  <si>
    <t>陈琪</t>
  </si>
  <si>
    <t>342623198811053426</t>
  </si>
  <si>
    <t>房山区拱辰街道FS00-LX09-6001地块R2二类居住用地10#住宅楼4层2单元-401</t>
  </si>
  <si>
    <t>GY2377832</t>
  </si>
  <si>
    <t>韩旭</t>
  </si>
  <si>
    <t>110106198303311216</t>
  </si>
  <si>
    <t>臧健</t>
  </si>
  <si>
    <t>110106198209151527</t>
  </si>
  <si>
    <t>房山区拱辰街道FS00-LX09-6001地块R2二类居住用地10#住宅楼4层2单元-402</t>
  </si>
  <si>
    <t>GY2379351</t>
  </si>
  <si>
    <t>宁春平</t>
  </si>
  <si>
    <t>110111198610034213</t>
  </si>
  <si>
    <t>李美青</t>
  </si>
  <si>
    <t>142228199109073504</t>
  </si>
  <si>
    <t>房山区拱辰街道FS00-LX09-6001地块R2二类居住用地10#住宅楼5层2单元-501</t>
  </si>
  <si>
    <t>房山区拱辰街道FS00-LX09-6001地块R2二类居住用地10#住宅楼5层2单元-502</t>
  </si>
  <si>
    <t>GY2377955</t>
  </si>
  <si>
    <t>佟利竹</t>
  </si>
  <si>
    <t>110111198912064020</t>
  </si>
  <si>
    <t>鲍宇立</t>
  </si>
  <si>
    <t>110111198605101813</t>
  </si>
  <si>
    <t>房山区拱辰街道FS00-LX09-6001地块R2二类居住用地10#住宅楼6层2单元-601</t>
  </si>
  <si>
    <t>GY2377530</t>
  </si>
  <si>
    <t>赵良涛</t>
  </si>
  <si>
    <t>11011119910124361X</t>
  </si>
  <si>
    <t>周文月</t>
  </si>
  <si>
    <t>130126199012282121</t>
  </si>
  <si>
    <t>房山区拱辰街道FS00-LX09-6001地块R2二类居住用地10#住宅楼6层2单元-602</t>
  </si>
  <si>
    <t>GY2378276</t>
  </si>
  <si>
    <t>冯宁</t>
  </si>
  <si>
    <t>110228199009144910</t>
  </si>
  <si>
    <t>房山区拱辰街道FS00-LX09-6001地块R2二类居住用地10#住宅楼7层2单元-701</t>
  </si>
  <si>
    <t>GY2377004</t>
  </si>
  <si>
    <t>史腾飞</t>
  </si>
  <si>
    <t>11011119860818401X</t>
  </si>
  <si>
    <t>卢双</t>
  </si>
  <si>
    <t>110111198607184042</t>
  </si>
  <si>
    <t>房山区拱辰街道FS00-LX09-6001地块R2二类居住用地10#住宅楼7层2单元-702</t>
  </si>
  <si>
    <t>GY2378302</t>
  </si>
  <si>
    <t>胡江月</t>
  </si>
  <si>
    <t>11010819910815972X</t>
  </si>
  <si>
    <t>张铖</t>
  </si>
  <si>
    <t>370826199005224030</t>
  </si>
  <si>
    <t>房山区拱辰街道FS00-LX09-6001地块R2二类居住用地10#住宅楼8层2单元-801</t>
  </si>
  <si>
    <t>GY2378309</t>
  </si>
  <si>
    <t>杨妙然</t>
  </si>
  <si>
    <t>110111199206014223</t>
  </si>
  <si>
    <t>刘宏奎</t>
  </si>
  <si>
    <t>110111199207053013</t>
  </si>
  <si>
    <t>房山区拱辰街道FS00-LX09-6001地块R2二类居住用地10#住宅楼8层2单元-802</t>
  </si>
  <si>
    <t>GY2377439</t>
  </si>
  <si>
    <t>朴艳平</t>
  </si>
  <si>
    <t>110225196205311103</t>
  </si>
  <si>
    <t>门辉</t>
  </si>
  <si>
    <t>110111196109051213</t>
  </si>
  <si>
    <t>房山区拱辰街道FS00-LX09-6001地块R2二类居住用地10#住宅楼9层2单元-901</t>
  </si>
  <si>
    <t>GY2378454</t>
  </si>
  <si>
    <t>程攀</t>
  </si>
  <si>
    <t>22030319840105242X</t>
  </si>
  <si>
    <t>房山区拱辰街道FS00-LX09-6001地块R2二类居住用地10#住宅楼9层2单元-902</t>
  </si>
  <si>
    <t>GY2377450</t>
  </si>
  <si>
    <t>李海霞</t>
  </si>
  <si>
    <t>132429197508043827</t>
  </si>
  <si>
    <t>赵燕山</t>
  </si>
  <si>
    <t>110111197606261216</t>
  </si>
  <si>
    <t>房山区拱辰街道FS00-LX09-6001地块R2二类居住用地10#住宅楼10层2单元-1001</t>
  </si>
  <si>
    <t>GY2377517</t>
  </si>
  <si>
    <t>王桂香</t>
  </si>
  <si>
    <t>110225196208076524</t>
  </si>
  <si>
    <t>白国新</t>
  </si>
  <si>
    <t>110109196307103414</t>
  </si>
  <si>
    <t>房山区拱辰街道FS00-LX09-6001地块R2二类居住用地10#住宅楼10层2单元-1002</t>
  </si>
  <si>
    <t>GY2377444</t>
  </si>
  <si>
    <t>郝营营</t>
  </si>
  <si>
    <t>11010619870829272X</t>
  </si>
  <si>
    <t>房山区拱辰街道FS00-LX09-6001地块R2二类居住用地11#住宅楼1层1单元-101</t>
  </si>
  <si>
    <t>房山区拱辰街道FS00-LX09-6001地块R2二类居住用地11#住宅楼1层1单元-102</t>
  </si>
  <si>
    <t>房山区拱辰街道FS00-LX09-6001地块R2二类居住用地11#住宅楼2层1单元-201</t>
  </si>
  <si>
    <t>GY2377900</t>
  </si>
  <si>
    <t>郑兴</t>
  </si>
  <si>
    <t>410521198508164535</t>
  </si>
  <si>
    <t>薛芳玲</t>
  </si>
  <si>
    <t>142703198209021520</t>
  </si>
  <si>
    <t>房山区拱辰街道FS00-LX09-6001地块R2二类居住用地11#住宅楼2层1单元-202</t>
  </si>
  <si>
    <t>房山区拱辰街道FS00-LX09-6001地块R2二类居住用地11#住宅楼3层1单元-301</t>
  </si>
  <si>
    <t>GY2383792</t>
  </si>
  <si>
    <t>齐立伟</t>
  </si>
  <si>
    <t>110111198904193017</t>
  </si>
  <si>
    <t>吴红秀</t>
  </si>
  <si>
    <t>360122199010185763</t>
  </si>
  <si>
    <t>房山区拱辰街道FS00-LX09-6001地块R2二类居住用地11#住宅楼3层1单元-302</t>
  </si>
  <si>
    <t>房山区拱辰街道FS00-LX09-6001地块R2二类居住用地11#住宅楼4层1单元-401</t>
  </si>
  <si>
    <t>GY2378444</t>
  </si>
  <si>
    <t>高学英</t>
  </si>
  <si>
    <t>110225196206241047</t>
  </si>
  <si>
    <t>房山区拱辰街道FS00-LX09-6001地块R2二类居住用地11#住宅楼4层1单元-402</t>
  </si>
  <si>
    <t>GY2378102</t>
  </si>
  <si>
    <t>姚静</t>
  </si>
  <si>
    <t>110111198204120060</t>
  </si>
  <si>
    <t>房山区拱辰街道FS00-LX09-6001地块R2二类居住用地11#住宅楼5层1单元-501</t>
  </si>
  <si>
    <t>GY2378449</t>
  </si>
  <si>
    <t>杨永博</t>
  </si>
  <si>
    <t>341282199205287312</t>
  </si>
  <si>
    <t>王锐</t>
  </si>
  <si>
    <t>341282199205207642</t>
  </si>
  <si>
    <t>房山区拱辰街道FS00-LX09-6001地块R2二类居住用地11#住宅楼5层1单元-502</t>
  </si>
  <si>
    <t>GY2378472</t>
  </si>
  <si>
    <t>李晨光</t>
  </si>
  <si>
    <t>110108198109236016</t>
  </si>
  <si>
    <t>房山区拱辰街道FS00-LX09-6001地块R2二类居住用地11#住宅楼6层1单元-601</t>
  </si>
  <si>
    <t>GY2377895</t>
  </si>
  <si>
    <t>廖毅</t>
  </si>
  <si>
    <t>420111197709225632</t>
  </si>
  <si>
    <t>赵小红</t>
  </si>
  <si>
    <t>422822198404010546</t>
  </si>
  <si>
    <t>房山区拱辰街道FS00-LX09-6001地块R2二类居住用地11#住宅楼6层1单元-602</t>
  </si>
  <si>
    <t>GY2379125</t>
  </si>
  <si>
    <t>张文华</t>
  </si>
  <si>
    <t>372427194803230623</t>
  </si>
  <si>
    <t>宁云志</t>
  </si>
  <si>
    <t>371481194309172111</t>
  </si>
  <si>
    <t>房山区拱辰街道FS00-LX09-6001地块R2二类居住用地11#住宅楼7层1单元-701</t>
  </si>
  <si>
    <t>GY2378473</t>
  </si>
  <si>
    <t>王淼</t>
  </si>
  <si>
    <t>11010819890209341X</t>
  </si>
  <si>
    <t>李宏静</t>
  </si>
  <si>
    <t>130638198705024561</t>
  </si>
  <si>
    <t>房山区拱辰街道FS00-LX09-6001地块R2二类居住用地11#住宅楼7层1单元-702</t>
  </si>
  <si>
    <t>房山区拱辰街道FS00-LX09-6001地块R2二类居住用地11#住宅楼1层2单元-101</t>
  </si>
  <si>
    <t>房山区拱辰街道FS00-LX09-6001地块R2二类居住用地11#住宅楼1层2单元-102</t>
  </si>
  <si>
    <t>房山区拱辰街道FS00-LX09-6001地块R2二类居住用地11#住宅楼2层2单元-201</t>
  </si>
  <si>
    <t>房山区拱辰街道FS00-LX09-6001地块R2二类居住用地11#住宅楼2层2单元-202</t>
  </si>
  <si>
    <t>房山区拱辰街道FS00-LX09-6001地块R2二类居住用地11#住宅楼3层2单元-301</t>
  </si>
  <si>
    <t>房山区拱辰街道FS00-LX09-6001地块R2二类居住用地11#住宅楼3层2单元-302</t>
  </si>
  <si>
    <t>房山区拱辰街道FS00-LX09-6001地块R2二类居住用地11#住宅楼4层2单元-401</t>
  </si>
  <si>
    <t>房山区拱辰街道FS00-LX09-6001地块R2二类居住用地11#住宅楼4层2单元-402</t>
  </si>
  <si>
    <t>房山区拱辰街道FS00-LX09-6001地块R2二类居住用地11#住宅楼5层2单元-501</t>
  </si>
  <si>
    <t>房山区拱辰街道FS00-LX09-6001地块R2二类居住用地11#住宅楼5层2单元-502</t>
  </si>
  <si>
    <t>房山区拱辰街道FS00-LX09-6001地块R2二类居住用地11#住宅楼6层2单元-601</t>
  </si>
  <si>
    <t>房山区拱辰街道FS00-LX09-6001地块R2二类居住用地11#住宅楼6层2单元-602</t>
  </si>
  <si>
    <t>房山区拱辰街道FS00-LX09-6001地块R2二类居住用地11#住宅楼7层2单元-701</t>
  </si>
  <si>
    <t>房山区拱辰街道FS00-LX09-6001地块R2二类居住用地11#住宅楼7层2单元-702</t>
  </si>
  <si>
    <t>房山区拱辰街道FS00-LX09-6001地块R2二类居住用地11#住宅楼1层3单元-101</t>
  </si>
  <si>
    <t>房山区拱辰街道FS00-LX09-6001地块R2二类居住用地11#住宅楼1层3单元-102</t>
  </si>
  <si>
    <t>房山区拱辰街道FS00-LX09-6001地块R2二类居住用地11#住宅楼2层3单元-201</t>
  </si>
  <si>
    <t>房山区拱辰街道FS00-LX09-6001地块R2二类居住用地11#住宅楼2层3单元-202</t>
  </si>
  <si>
    <t>房山区拱辰街道FS00-LX09-6001地块R2二类居住用地11#住宅楼3层3单元-301</t>
  </si>
  <si>
    <t>GY2377902</t>
  </si>
  <si>
    <t>张彰</t>
  </si>
  <si>
    <t>110229199006200012</t>
  </si>
  <si>
    <t>房山区拱辰街道FS00-LX09-6001地块R2二类居住用地11#住宅楼3层3单元-302</t>
  </si>
  <si>
    <t>房山区拱辰街道FS00-LX09-6001地块R2二类居住用地11#住宅楼4层3单元-401</t>
  </si>
  <si>
    <t>GY2377667</t>
  </si>
  <si>
    <t>董可</t>
  </si>
  <si>
    <t>11011119920326653X</t>
  </si>
  <si>
    <t>盛超</t>
  </si>
  <si>
    <t>110106199311022726</t>
  </si>
  <si>
    <t>房山区拱辰街道FS00-LX09-6001地块R2二类居住用地11#住宅楼4层3单元-402</t>
  </si>
  <si>
    <t>GY2378868</t>
  </si>
  <si>
    <t>杨帆</t>
  </si>
  <si>
    <t>110106198909272717</t>
  </si>
  <si>
    <t>李雪莹</t>
  </si>
  <si>
    <t>110111199412125020</t>
  </si>
  <si>
    <t>房山区拱辰街道FS00-LX09-6001地块R2二类居住用地11#住宅楼5层3单元-501</t>
  </si>
  <si>
    <t>GY2378452</t>
  </si>
  <si>
    <t>石丹鹤</t>
  </si>
  <si>
    <t>110111198905010024</t>
  </si>
  <si>
    <t>房山区拱辰街道FS00-LX09-6001地块R2二类居住用地11#住宅楼5层3单元-502</t>
  </si>
  <si>
    <t>GY2378875</t>
  </si>
  <si>
    <t>林云</t>
  </si>
  <si>
    <t>110111199010131620</t>
  </si>
  <si>
    <t>房山区拱辰街道FS00-LX09-6001地块R2二类居住用地11#住宅楼6层3单元-601</t>
  </si>
  <si>
    <t>GY2377719</t>
  </si>
  <si>
    <t>于静</t>
  </si>
  <si>
    <t>11011119891129262X</t>
  </si>
  <si>
    <t>勾志刚</t>
  </si>
  <si>
    <t>130321198709262918</t>
  </si>
  <si>
    <t>房山区拱辰街道FS00-LX09-6001地块R2二类居住用地11#住宅楼6层3单元-602</t>
  </si>
  <si>
    <t>GY2377989</t>
  </si>
  <si>
    <t>韩萍萍</t>
  </si>
  <si>
    <t>110104198206142040</t>
  </si>
  <si>
    <t>吴强</t>
  </si>
  <si>
    <t>110107198001123435</t>
  </si>
  <si>
    <t>房山区拱辰街道FS00-LX09-6001地块R2二类居住用地11#住宅楼7层3单元-701</t>
  </si>
  <si>
    <t>GY2386733</t>
  </si>
  <si>
    <t>高树京</t>
  </si>
  <si>
    <t>110111198308204031</t>
  </si>
  <si>
    <t>房山区拱辰街道FS00-LX09-6001地块R2二类居住用地11#住宅楼7层3单元-702</t>
  </si>
  <si>
    <t>房山区拱辰街道FS00-LX09-6001地块R2二类居住用地11#住宅楼1层4单元-101</t>
  </si>
  <si>
    <t>房山区拱辰街道FS00-LX09-6001地块R2二类居住用地11#住宅楼1层4单元-102</t>
  </si>
  <si>
    <t>房山区拱辰街道FS00-LX09-6001地块R2二类居住用地11#住宅楼2层4单元-201</t>
  </si>
  <si>
    <t>房山区拱辰街道FS00-LX09-6001地块R2二类居住用地11#住宅楼2层4单元-202</t>
  </si>
  <si>
    <t>房山区拱辰街道FS00-LX09-6001地块R2二类居住用地11#住宅楼3层4单元-301</t>
  </si>
  <si>
    <t>房山区拱辰街道FS00-LX09-6001地块R2二类居住用地11#住宅楼3层4单元-302</t>
  </si>
  <si>
    <t>GY2377851</t>
  </si>
  <si>
    <t>李宝鹏</t>
  </si>
  <si>
    <t>110111199207063617</t>
  </si>
  <si>
    <t>王凡</t>
  </si>
  <si>
    <t>130682198909251980</t>
  </si>
  <si>
    <t>房山区拱辰街道FS00-LX09-6001地块R2二类居住用地11#住宅楼4层4单元-401</t>
  </si>
  <si>
    <t>房山区拱辰街道FS00-LX09-6001地块R2二类居住用地11#住宅楼4层4单元-402</t>
  </si>
  <si>
    <t>GY2377921</t>
  </si>
  <si>
    <t>刘权</t>
  </si>
  <si>
    <t>131122198912203215</t>
  </si>
  <si>
    <t>房山区拱辰街道FS00-LX09-6001地块R2二类居住用地11#住宅楼5层4单元-501</t>
  </si>
  <si>
    <t>GY2377949</t>
  </si>
  <si>
    <t>唐功勋</t>
  </si>
  <si>
    <t>110111198908243632</t>
  </si>
  <si>
    <t>杨士雨</t>
  </si>
  <si>
    <t>130434199211280109</t>
  </si>
  <si>
    <t>房山区拱辰街道FS00-LX09-6001地块R2二类居住用地11#住宅楼5层4单元-502</t>
  </si>
  <si>
    <t>GY2377793</t>
  </si>
  <si>
    <t>邢琦</t>
  </si>
  <si>
    <t>130131199002064519</t>
  </si>
  <si>
    <t>张千</t>
  </si>
  <si>
    <t>130621199305011822</t>
  </si>
  <si>
    <t>房山区拱辰街道FS00-LX09-6001地块R2二类居住用地11#住宅楼6层4单元-601</t>
  </si>
  <si>
    <t>GY2378434</t>
  </si>
  <si>
    <t>陈振江</t>
  </si>
  <si>
    <t>11011019560403003X</t>
  </si>
  <si>
    <t>王淑香</t>
  </si>
  <si>
    <t>11022519550914002X</t>
  </si>
  <si>
    <t>房山区拱辰街道FS00-LX09-6001地块R2二类居住用地11#住宅楼6层4单元-602</t>
  </si>
  <si>
    <t>GY2378380</t>
  </si>
  <si>
    <t>张继宗</t>
  </si>
  <si>
    <t>110111199010285910</t>
  </si>
  <si>
    <t>林飞</t>
  </si>
  <si>
    <t>110111199109063621</t>
  </si>
  <si>
    <t>房山区拱辰街道FS00-LX09-6001地块R2二类居住用地11#住宅楼7层4单元-701</t>
  </si>
  <si>
    <t>房山区拱辰街道FS00-LX09-6001地块R2二类居住用地11#住宅楼7层4单元-702</t>
  </si>
  <si>
    <t>房山区拱辰街道FS00-LX09-6001地块R2二类居住用地12#住宅楼1层1单元-101</t>
  </si>
  <si>
    <t>房山区拱辰街道FS00-LX09-6001地块R2二类居住用地12#住宅楼1层1单元-102</t>
  </si>
  <si>
    <t>房山区拱辰街道FS00-LX09-6001地块R2二类居住用地12#住宅楼2层1单元-201</t>
  </si>
  <si>
    <t>房山区拱辰街道FS00-LX09-6001地块R2二类居住用地12#住宅楼2层1单元-202</t>
  </si>
  <si>
    <t>房山区拱辰街道FS00-LX09-6001地块R2二类居住用地12#住宅楼3层1单元-301</t>
  </si>
  <si>
    <t>房山区拱辰街道FS00-LX09-6001地块R2二类居住用地12#住宅楼3层1单元-302</t>
  </si>
  <si>
    <t>房山区拱辰街道FS00-LX09-6001地块R2二类居住用地12#住宅楼4层1单元-401</t>
  </si>
  <si>
    <t>房山区拱辰街道FS00-LX09-6001地块R2二类居住用地12#住宅楼4层1单元-402</t>
  </si>
  <si>
    <t>房山区拱辰街道FS00-LX09-6001地块R2二类居住用地12#住宅楼5层1单元-501</t>
  </si>
  <si>
    <t>GY2377908</t>
  </si>
  <si>
    <t>杨阳</t>
  </si>
  <si>
    <t>320621198511233320</t>
  </si>
  <si>
    <t>房山区拱辰街道FS00-LX09-6001地块R2二类居住用地12#住宅楼5层1单元-502</t>
  </si>
  <si>
    <t>房山区拱辰街道FS00-LX09-6001地块R2二类居住用地12#住宅楼6层1单元-601</t>
  </si>
  <si>
    <t>GY2378462</t>
  </si>
  <si>
    <t>范金超</t>
  </si>
  <si>
    <t>342401198009240815</t>
  </si>
  <si>
    <t>张翠芳</t>
  </si>
  <si>
    <t>341282198111036825</t>
  </si>
  <si>
    <t>房山区拱辰街道FS00-LX09-6001地块R2二类居住用地12#住宅楼6层1单元-602</t>
  </si>
  <si>
    <t>GY2379908</t>
  </si>
  <si>
    <t>李红硕</t>
  </si>
  <si>
    <t>110111199303314017</t>
  </si>
  <si>
    <t>张玉</t>
  </si>
  <si>
    <t>110111199301300623</t>
  </si>
  <si>
    <t>房山区拱辰街道FS00-LX09-6001地块R2二类居住用地12#住宅楼7层1单元-701</t>
  </si>
  <si>
    <t>GY2383501</t>
  </si>
  <si>
    <t>吴爱玲</t>
  </si>
  <si>
    <t>130324198907117526</t>
  </si>
  <si>
    <t>赵聪</t>
  </si>
  <si>
    <t>130324198803014215</t>
  </si>
  <si>
    <t>房山区拱辰街道FS00-LX09-6001地块R2二类居住用地12#住宅楼7层1单元-702</t>
  </si>
  <si>
    <t>GY2379198</t>
  </si>
  <si>
    <t>李丛</t>
  </si>
  <si>
    <t>110111199005183012</t>
  </si>
  <si>
    <t>李梦楠</t>
  </si>
  <si>
    <t>110111199206260328</t>
  </si>
  <si>
    <t>房山区拱辰街道FS00-LX09-6001地块R2二类居住用地12#住宅楼8层1单元-801</t>
  </si>
  <si>
    <t>GY2377890</t>
  </si>
  <si>
    <t>王玉静</t>
  </si>
  <si>
    <t>232325199209034228</t>
  </si>
  <si>
    <t>修增仁</t>
  </si>
  <si>
    <t>232302199110175333</t>
  </si>
  <si>
    <t>房山区拱辰街道FS00-LX09-6001地块R2二类居住用地12#住宅楼8层1单元-802</t>
  </si>
  <si>
    <t>GY2378894</t>
  </si>
  <si>
    <t>才中宝</t>
  </si>
  <si>
    <t>220102198512044011</t>
  </si>
  <si>
    <t>崔美玲</t>
  </si>
  <si>
    <t>230811199112120821</t>
  </si>
  <si>
    <t>房山区拱辰街道FS00-LX09-6001地块R2二类居住用地12#住宅楼9层1单元-901</t>
  </si>
  <si>
    <t>GY2378022</t>
  </si>
  <si>
    <t>张海军</t>
  </si>
  <si>
    <t>142231198712011918</t>
  </si>
  <si>
    <t>徐素梅</t>
  </si>
  <si>
    <t>142231198410264223</t>
  </si>
  <si>
    <t>房山区拱辰街道FS00-LX09-6001地块R2二类居住用地12#住宅楼9层1单元-902</t>
  </si>
  <si>
    <t>GY2377859</t>
  </si>
  <si>
    <t>孙亮</t>
  </si>
  <si>
    <t>371421198410280872</t>
  </si>
  <si>
    <t>王海燕</t>
  </si>
  <si>
    <t>371481198402200621</t>
  </si>
  <si>
    <t>房山区拱辰街道FS00-LX09-6001地块R2二类居住用地12#住宅楼10层1单元-1001</t>
  </si>
  <si>
    <t>GY2378471</t>
  </si>
  <si>
    <t>张焕</t>
  </si>
  <si>
    <t>411323198604126507</t>
  </si>
  <si>
    <t>吴孝檩</t>
  </si>
  <si>
    <t>372924198510173019</t>
  </si>
  <si>
    <t>房山区拱辰街道FS00-LX09-6001地块R2二类居住用地12#住宅楼10层1单元-1002</t>
  </si>
  <si>
    <t>房山区拱辰街道FS00-LX09-6001地块R2二类居住用地12#住宅楼1层2单元-101</t>
  </si>
  <si>
    <t>房山区拱辰街道FS00-LX09-6001地块R2二类居住用地12#住宅楼1层2单元-102</t>
  </si>
  <si>
    <t>房山区拱辰街道FS00-LX09-6001地块R2二类居住用地12#住宅楼2层2单元-201</t>
  </si>
  <si>
    <t>房山区拱辰街道FS00-LX09-6001地块R2二类居住用地12#住宅楼2层2单元-202</t>
  </si>
  <si>
    <t>房山区拱辰街道FS00-LX09-6001地块R2二类居住用地12#住宅楼3层2单元-301</t>
  </si>
  <si>
    <t>房山区拱辰街道FS00-LX09-6001地块R2二类居住用地12#住宅楼3层2单元-302</t>
  </si>
  <si>
    <t>GY2382704</t>
  </si>
  <si>
    <t>王艳侠</t>
  </si>
  <si>
    <t>110111198710162060</t>
  </si>
  <si>
    <t>黄震</t>
  </si>
  <si>
    <t>430903198406214813</t>
  </si>
  <si>
    <t>房山区拱辰街道FS00-LX09-6001地块R2二类居住用地12#住宅楼4层2单元-401</t>
  </si>
  <si>
    <t>房山区拱辰街道FS00-LX09-6001地块R2二类居住用地12#住宅楼4层2单元-402</t>
  </si>
  <si>
    <t>GY2378907</t>
  </si>
  <si>
    <t>聂伟</t>
  </si>
  <si>
    <t>120102198207315010</t>
  </si>
  <si>
    <t>宋娜</t>
  </si>
  <si>
    <t>12010419820111216X</t>
  </si>
  <si>
    <t>房山区拱辰街道FS00-LX09-6001地块R2二类居住用地12#住宅楼5层2单元-501</t>
  </si>
  <si>
    <t>房山区拱辰街道FS00-LX09-6001地块R2二类居住用地12#住宅楼5层2单元-502</t>
  </si>
  <si>
    <t>GY2377884</t>
  </si>
  <si>
    <t>王力</t>
  </si>
  <si>
    <t>14020219870802005X</t>
  </si>
  <si>
    <t>房山区拱辰街道FS00-LX09-6001地块R2二类居住用地12#住宅楼6层2单元-601</t>
  </si>
  <si>
    <t>房山区拱辰街道FS00-LX09-6001地块R2二类居住用地12#住宅楼6层2单元-602</t>
  </si>
  <si>
    <t>GY2378443</t>
  </si>
  <si>
    <t>李海轶</t>
  </si>
  <si>
    <t>110111199006095516</t>
  </si>
  <si>
    <t>房山区拱辰街道FS00-LX09-6001地块R2二类居住用地12#住宅楼7层2单元-701</t>
  </si>
  <si>
    <t>房山区拱辰街道FS00-LX09-6001地块R2二类居住用地12#住宅楼7层2单元-702</t>
  </si>
  <si>
    <t>GY2378446</t>
  </si>
  <si>
    <t>许国民</t>
  </si>
  <si>
    <t>110225196906031614</t>
  </si>
  <si>
    <t>任辉</t>
  </si>
  <si>
    <t>110111197002031647</t>
  </si>
  <si>
    <t>房山区拱辰街道FS00-LX09-6001地块R2二类居住用地12#住宅楼8层2单元-801</t>
  </si>
  <si>
    <t>房山区拱辰街道FS00-LX09-6001地块R2二类居住用地12#住宅楼8层2单元-802</t>
  </si>
  <si>
    <t>GY2378428</t>
  </si>
  <si>
    <t>韩玉康</t>
  </si>
  <si>
    <t>110111198910202813</t>
  </si>
  <si>
    <t>王驰</t>
  </si>
  <si>
    <t>110111198811022825</t>
  </si>
  <si>
    <t>房山区拱辰街道FS00-LX09-6001地块R2二类居住用地12#住宅楼9层2单元-901</t>
  </si>
  <si>
    <t>GY2377868</t>
  </si>
  <si>
    <t>吕月</t>
  </si>
  <si>
    <t>110111199111084229</t>
  </si>
  <si>
    <t>门立强</t>
  </si>
  <si>
    <t>231083199008025110</t>
  </si>
  <si>
    <t>房山区拱辰街道FS00-LX09-6001地块R2二类居住用地12#住宅楼9层2单元-902</t>
  </si>
  <si>
    <t>GY2378032</t>
  </si>
  <si>
    <t>李立新</t>
  </si>
  <si>
    <t>110111199306232818</t>
  </si>
  <si>
    <t>郝艳泽</t>
  </si>
  <si>
    <t>110111199411196521</t>
  </si>
  <si>
    <t>房山区拱辰街道FS00-LX09-6001地块R2二类居住用地12#住宅楼10层2单元-1001</t>
  </si>
  <si>
    <t>房山区拱辰街道FS00-LX09-6001地块R2二类居住用地12#住宅楼10层2单元-1002</t>
  </si>
  <si>
    <t>房山区拱辰街道FS00-LX09-6001地块R2二类居住用地13#住宅楼1层1单元-101</t>
  </si>
  <si>
    <t>房山区拱辰街道FS00-LX09-6001地块R2二类居住用地13#住宅楼1层1单元-102</t>
  </si>
  <si>
    <t>GY2377922</t>
  </si>
  <si>
    <t>高茹飞</t>
  </si>
  <si>
    <t>410326198409010048</t>
  </si>
  <si>
    <t>杨树斌</t>
  </si>
  <si>
    <t>110229198206150836</t>
  </si>
  <si>
    <t>房山区拱辰街道FS00-LX09-6001地块R2二类居住用地13#住宅楼2层1单元-201</t>
  </si>
  <si>
    <t>房山区拱辰街道FS00-LX09-6001地块R2二类居住用地13#住宅楼2层1单元-202</t>
  </si>
  <si>
    <t>GY2378357</t>
  </si>
  <si>
    <t>李国龙</t>
  </si>
  <si>
    <t>110111198901283818</t>
  </si>
  <si>
    <t>372330199403170081</t>
  </si>
  <si>
    <t>房山区拱辰街道FS00-LX09-6001地块R2二类居住用地13#住宅楼3层1单元-301</t>
  </si>
  <si>
    <t>房山区拱辰街道FS00-LX09-6001地块R2二类居住用地13#住宅楼3层1单元-302</t>
  </si>
  <si>
    <t>GY2379355</t>
  </si>
  <si>
    <t>刘印志</t>
  </si>
  <si>
    <t>13053319901010591X</t>
  </si>
  <si>
    <t>房山区拱辰街道FS00-LX09-6001地块R2二类居住用地13#住宅楼4层1单元-401</t>
  </si>
  <si>
    <t>GY2381140</t>
  </si>
  <si>
    <t>王志国</t>
  </si>
  <si>
    <t>152627198311023132</t>
  </si>
  <si>
    <t>王晓磊</t>
  </si>
  <si>
    <t>152326198310040421</t>
  </si>
  <si>
    <t>房山区拱辰街道FS00-LX09-6001地块R2二类居住用地13#住宅楼4层1单元-402</t>
  </si>
  <si>
    <t>GY2377604</t>
  </si>
  <si>
    <t>李颖</t>
  </si>
  <si>
    <t>110111198710081228</t>
  </si>
  <si>
    <t>杨杉杉</t>
  </si>
  <si>
    <t>110111198308161019</t>
  </si>
  <si>
    <t>房山区拱辰街道FS00-LX09-6001地块R2二类居住用地13#住宅楼5层1单元-501</t>
  </si>
  <si>
    <t>GY2377990</t>
  </si>
  <si>
    <t>周宇</t>
  </si>
  <si>
    <t>130723198708081749</t>
  </si>
  <si>
    <t>张引义</t>
  </si>
  <si>
    <t>130723198509213016</t>
  </si>
  <si>
    <t>房山区拱辰街道FS00-LX09-6001地块R2二类居住用地13#住宅楼5层1单元-502</t>
  </si>
  <si>
    <t>GY2378384</t>
  </si>
  <si>
    <t>吴博林</t>
  </si>
  <si>
    <t>110111198610270021</t>
  </si>
  <si>
    <t>房山区拱辰街道FS00-LX09-6001地块R2二类居住用地13#住宅楼6层1单元-601</t>
  </si>
  <si>
    <t>GY2378976</t>
  </si>
  <si>
    <t>高明阳</t>
  </si>
  <si>
    <t>410928198709160051</t>
  </si>
  <si>
    <t>佟翠</t>
  </si>
  <si>
    <t>130632198802085229</t>
  </si>
  <si>
    <t>房山区拱辰街道FS00-LX09-6001地块R2二类居住用地13#住宅楼6层1单元-602</t>
  </si>
  <si>
    <t>GY2376661</t>
  </si>
  <si>
    <t>李万振</t>
  </si>
  <si>
    <t>370724198808023897</t>
  </si>
  <si>
    <t>房山区拱辰街道FS00-LX09-6001地块R2二类居住用地13#住宅楼7层1单元-701</t>
  </si>
  <si>
    <t>GY2383849</t>
  </si>
  <si>
    <t>樊奥运</t>
  </si>
  <si>
    <t>23028119901007041X</t>
  </si>
  <si>
    <t>敖磊</t>
  </si>
  <si>
    <t>152104199107304626</t>
  </si>
  <si>
    <t>房山区拱辰街道FS00-LX09-6001地块R2二类居住用地13#住宅楼7层1单元-702</t>
  </si>
  <si>
    <t>GY2377979</t>
  </si>
  <si>
    <t>姜慕寒</t>
  </si>
  <si>
    <t>11010419870620165X</t>
  </si>
  <si>
    <t>陈小霞</t>
  </si>
  <si>
    <t>510502198805163226</t>
  </si>
  <si>
    <t>房山区拱辰街道FS00-LX09-6001地块R2二类居住用地13#住宅楼8层1单元-801</t>
  </si>
  <si>
    <t>房山区拱辰街道FS00-LX09-6001地块R2二类居住用地13#住宅楼8层1单元-802</t>
  </si>
  <si>
    <t>GY2378269</t>
  </si>
  <si>
    <t>何磊</t>
  </si>
  <si>
    <t>110108198301122238</t>
  </si>
  <si>
    <t>刘燕</t>
  </si>
  <si>
    <t>150702198412232423</t>
  </si>
  <si>
    <t>房山区拱辰街道FS00-LX09-6001地块R2二类居住用地13#住宅楼9层1单元-901</t>
  </si>
  <si>
    <t>GY2377948</t>
  </si>
  <si>
    <t>赖元冠</t>
  </si>
  <si>
    <t>440881199110287239</t>
  </si>
  <si>
    <t>李佳桥</t>
  </si>
  <si>
    <t>220724198901222425</t>
  </si>
  <si>
    <t>房山区拱辰街道FS00-LX09-6001地块R2二类居住用地13#住宅楼9层1单元-902</t>
  </si>
  <si>
    <t>GY2378410</t>
  </si>
  <si>
    <t>张亚夫</t>
  </si>
  <si>
    <t>371083198903185010</t>
  </si>
  <si>
    <t>房山区拱辰街道FS00-LX09-6001地块R2二类居住用地13#住宅楼10层1单元-1001</t>
  </si>
  <si>
    <t>房山区拱辰街道FS00-LX09-6001地块R2二类居住用地13#住宅楼10层1单元-1002</t>
  </si>
  <si>
    <t>GY2385638</t>
  </si>
  <si>
    <t>冯威</t>
  </si>
  <si>
    <t>110111198410124011</t>
  </si>
  <si>
    <t>房山区拱辰街道FS00-LX09-6001地块R2二类居住用地13#住宅楼1层2单元-101</t>
  </si>
  <si>
    <t>GY2378979</t>
  </si>
  <si>
    <t>周井扩</t>
  </si>
  <si>
    <t>110111199102254214</t>
  </si>
  <si>
    <t>李丹钰</t>
  </si>
  <si>
    <t>110226199008101625</t>
  </si>
  <si>
    <t>房山区拱辰街道FS00-LX09-6001地块R2二类居住用地13#住宅楼1层2单元-102</t>
  </si>
  <si>
    <t>房山区拱辰街道FS00-LX09-6001地块R2二类居住用地13#住宅楼2层2单元-201</t>
  </si>
  <si>
    <t>GY2378008</t>
  </si>
  <si>
    <t>赵世博</t>
  </si>
  <si>
    <t>110111199503213018</t>
  </si>
  <si>
    <t>孙佳慧</t>
  </si>
  <si>
    <t>110111199507102227</t>
  </si>
  <si>
    <t>房山区拱辰街道FS00-LX09-6001地块R2二类居住用地13#住宅楼2层2单元-202</t>
  </si>
  <si>
    <t>房山区拱辰街道FS00-LX09-6001地块R2二类居住用地13#住宅楼3层2单元-301</t>
  </si>
  <si>
    <t>GY2378967</t>
  </si>
  <si>
    <t>庞泽明</t>
  </si>
  <si>
    <t>410402198812165554</t>
  </si>
  <si>
    <t>王荟</t>
  </si>
  <si>
    <t>410402199010305708</t>
  </si>
  <si>
    <t>房山区拱辰街道FS00-LX09-6001地块R2二类居住用地13#住宅楼3层2单元-302</t>
  </si>
  <si>
    <t>GY2379152</t>
  </si>
  <si>
    <t>潘胜</t>
  </si>
  <si>
    <t>411522199302170616</t>
  </si>
  <si>
    <t>胡林燕</t>
  </si>
  <si>
    <t>411523199309202840</t>
  </si>
  <si>
    <t>房山区拱辰街道FS00-LX09-6001地块R2二类居住用地13#住宅楼4层2单元-401</t>
  </si>
  <si>
    <t>GY2378965</t>
  </si>
  <si>
    <t>王英</t>
  </si>
  <si>
    <t>110111198901225722</t>
  </si>
  <si>
    <t>房山区拱辰街道FS00-LX09-6001地块R2二类居住用地13#住宅楼4层2单元-402</t>
  </si>
  <si>
    <t>GY2378423</t>
  </si>
  <si>
    <t>王晨曦</t>
  </si>
  <si>
    <t>110111199211252648</t>
  </si>
  <si>
    <t>王晨</t>
  </si>
  <si>
    <t>110111199004161030</t>
  </si>
  <si>
    <t>房山区拱辰街道FS00-LX09-6001地块R2二类居住用地13#住宅楼5层2单元-501</t>
  </si>
  <si>
    <t>GY2378963</t>
  </si>
  <si>
    <t>金洋</t>
  </si>
  <si>
    <t>110108198409094910</t>
  </si>
  <si>
    <t>李建慧</t>
  </si>
  <si>
    <t>13032419870226424X</t>
  </si>
  <si>
    <t>房山区拱辰街道FS00-LX09-6001地块R2二类居住用地13#住宅楼5层2单元-502</t>
  </si>
  <si>
    <t>GY2378845</t>
  </si>
  <si>
    <t>王重洋</t>
  </si>
  <si>
    <t>11011119900115103X</t>
  </si>
  <si>
    <t>张园园</t>
  </si>
  <si>
    <t>130123198903162787</t>
  </si>
  <si>
    <t>房山区拱辰街道FS00-LX09-6001地块R2二类居住用地13#住宅楼6层2单元-601</t>
  </si>
  <si>
    <t>GY2378018</t>
  </si>
  <si>
    <t>李新新</t>
  </si>
  <si>
    <t>371402198411126720</t>
  </si>
  <si>
    <t>房山区拱辰街道FS00-LX09-6001地块R2二类居住用地13#住宅楼6层2单元-602</t>
  </si>
  <si>
    <t>GY2378343</t>
  </si>
  <si>
    <t>高文静</t>
  </si>
  <si>
    <t>110111198905264067</t>
  </si>
  <si>
    <t>王欧</t>
  </si>
  <si>
    <t>110111198911060634</t>
  </si>
  <si>
    <t>房山区拱辰街道FS00-LX09-6001地块R2二类居住用地13#住宅楼7层2单元-701</t>
  </si>
  <si>
    <t>GY2376745</t>
  </si>
  <si>
    <t>刘蕊</t>
  </si>
  <si>
    <t>110111198811151424</t>
  </si>
  <si>
    <t>褚仕龙</t>
  </si>
  <si>
    <t>110111198812031416</t>
  </si>
  <si>
    <t>房山区拱辰街道FS00-LX09-6001地块R2二类居住用地13#住宅楼7层2单元-702</t>
  </si>
  <si>
    <t>GY2378460</t>
  </si>
  <si>
    <t>郜丽</t>
  </si>
  <si>
    <t>110111197010181426</t>
  </si>
  <si>
    <t>房山区拱辰街道FS00-LX09-6001地块R2二类居住用地13#住宅楼8层2单元-801</t>
  </si>
  <si>
    <t>GY2378432</t>
  </si>
  <si>
    <t>刘璐</t>
  </si>
  <si>
    <t>110111199009204052</t>
  </si>
  <si>
    <t>王娜娜</t>
  </si>
  <si>
    <t>110227199102175627</t>
  </si>
  <si>
    <t>房山区拱辰街道FS00-LX09-6001地块R2二类居住用地13#住宅楼8层2单元-802</t>
  </si>
  <si>
    <t>GY2383720</t>
  </si>
  <si>
    <t>梁嵬</t>
  </si>
  <si>
    <t>110111198207098639</t>
  </si>
  <si>
    <t>管庆珠</t>
  </si>
  <si>
    <t>411329198312311522</t>
  </si>
  <si>
    <t>房山区拱辰街道FS00-LX09-6001地块R2二类居住用地13#住宅楼9层2单元-901</t>
  </si>
  <si>
    <t>GY2376508</t>
  </si>
  <si>
    <t>张海波</t>
  </si>
  <si>
    <t>220519195605240578</t>
  </si>
  <si>
    <t>吕梅生</t>
  </si>
  <si>
    <t>22051919570519058X</t>
  </si>
  <si>
    <t>房山区拱辰街道FS00-LX09-6001地块R2二类居住用地13#住宅楼9层2单元-902</t>
  </si>
  <si>
    <t>GY2383667</t>
  </si>
  <si>
    <t>张艳辉</t>
  </si>
  <si>
    <t>130729199009040852</t>
  </si>
  <si>
    <t>房山区拱辰街道FS00-LX09-6001地块R2二类居住用地13#住宅楼10层2单元-1001</t>
  </si>
  <si>
    <t>房山区拱辰街道FS00-LX09-6001地块R2二类居住用地13#住宅楼10层2单元-1002</t>
  </si>
  <si>
    <t>GY2377000</t>
  </si>
  <si>
    <t>王洪朝</t>
  </si>
  <si>
    <t>110108197302234712</t>
  </si>
  <si>
    <t>尹惠霞</t>
  </si>
  <si>
    <t>372523197506082728</t>
  </si>
  <si>
    <t>房山区拱辰街道FS00-LX09-6001地块R2二类居住用地14#住宅楼1层1单元-101</t>
  </si>
  <si>
    <t>房山区拱辰街道FS00-LX09-6001地块R2二类居住用地14#住宅楼1层1单元-102</t>
  </si>
  <si>
    <t>房山区拱辰街道FS00-LX09-6001地块R2二类居住用地14#住宅楼2层1单元-201</t>
  </si>
  <si>
    <t>GY2378348</t>
  </si>
  <si>
    <t>张永强</t>
  </si>
  <si>
    <t>110111197409180038</t>
  </si>
  <si>
    <t>于媛媛</t>
  </si>
  <si>
    <t>110111197607312847</t>
  </si>
  <si>
    <t>房山区拱辰街道FS00-LX09-6001地块R2二类居住用地14#住宅楼2层1单元-202</t>
  </si>
  <si>
    <t>房山区拱辰街道FS00-LX09-6001地块R2二类居住用地14#住宅楼3层1单元-301</t>
  </si>
  <si>
    <t>GY2377926</t>
  </si>
  <si>
    <t>刘智愚</t>
  </si>
  <si>
    <t>410703198806122032</t>
  </si>
  <si>
    <t>孔凡祎</t>
  </si>
  <si>
    <t>11011119920312032X</t>
  </si>
  <si>
    <t>房山区拱辰街道FS00-LX09-6001地块R2二类居住用地14#住宅楼3层1单元-302</t>
  </si>
  <si>
    <t>房山区拱辰街道FS00-LX09-6001地块R2二类居住用地14#住宅楼4层1单元-401</t>
  </si>
  <si>
    <t>房山区拱辰街道FS00-LX09-6001地块R2二类居住用地14#住宅楼4层1单元-402</t>
  </si>
  <si>
    <t>房山区拱辰街道FS00-LX09-6001地块R2二类居住用地14#住宅楼5层1单元-501</t>
  </si>
  <si>
    <t>GY2378403</t>
  </si>
  <si>
    <t>孔令强</t>
  </si>
  <si>
    <t>11011119880714001X</t>
  </si>
  <si>
    <t>房山区拱辰街道FS00-LX09-6001地块R2二类居住用地14#住宅楼5层1单元-502</t>
  </si>
  <si>
    <t>GY2377960</t>
  </si>
  <si>
    <t>王荣利</t>
  </si>
  <si>
    <t>110225195905220320</t>
  </si>
  <si>
    <t>房山区拱辰街道FS00-LX09-6001地块R2二类居住用地14#住宅楼6层1单元-601</t>
  </si>
  <si>
    <t>GY2377964</t>
  </si>
  <si>
    <t>李远</t>
  </si>
  <si>
    <t>110111198709213617</t>
  </si>
  <si>
    <t>纪艳琪</t>
  </si>
  <si>
    <t>610121198505032209</t>
  </si>
  <si>
    <t>房山区拱辰街道FS00-LX09-6001地块R2二类居住用地14#住宅楼6层1单元-602</t>
  </si>
  <si>
    <t>GY2378352</t>
  </si>
  <si>
    <t>刘颖</t>
  </si>
  <si>
    <t>11011119940503442X</t>
  </si>
  <si>
    <t>董士栋</t>
  </si>
  <si>
    <t>110111199301055218</t>
  </si>
  <si>
    <t>房山区拱辰街道FS00-LX09-6001地块R2二类居住用地14#住宅楼7层1单元-701</t>
  </si>
  <si>
    <t>GY2384180</t>
  </si>
  <si>
    <t>李松</t>
  </si>
  <si>
    <t>110111198909202613</t>
  </si>
  <si>
    <t>房山区拱辰街道FS00-LX09-6001地块R2二类居住用地14#住宅楼7层1单元-702</t>
  </si>
  <si>
    <t>房山区拱辰街道FS00-LX09-6001地块R2二类居住用地14#住宅楼1层2单元-101</t>
  </si>
  <si>
    <t>房山区拱辰街道FS00-LX09-6001地块R2二类居住用地14#住宅楼1层2单元-102</t>
  </si>
  <si>
    <t>房山区拱辰街道FS00-LX09-6001地块R2二类居住用地14#住宅楼2层2单元-201</t>
  </si>
  <si>
    <t>房山区拱辰街道FS00-LX09-6001地块R2二类居住用地14#住宅楼2层2单元-202</t>
  </si>
  <si>
    <t>房山区拱辰街道FS00-LX09-6001地块R2二类居住用地14#住宅楼3层2单元-301</t>
  </si>
  <si>
    <t>GY2378330</t>
  </si>
  <si>
    <t>李继蕊</t>
  </si>
  <si>
    <t>370782198704020222</t>
  </si>
  <si>
    <t>房山区拱辰街道FS00-LX09-6001地块R2二类居住用地14#住宅楼3层2单元-302</t>
  </si>
  <si>
    <t>GY2378294</t>
  </si>
  <si>
    <t>夏丽君</t>
  </si>
  <si>
    <t>370781199011107542</t>
  </si>
  <si>
    <t>房山区拱辰街道FS00-LX09-6001地块R2二类居住用地14#住宅楼4层2单元-401</t>
  </si>
  <si>
    <t>房山区拱辰街道FS00-LX09-6001地块R2二类居住用地14#住宅楼4层2单元-402</t>
  </si>
  <si>
    <t>房山区拱辰街道FS00-LX09-6001地块R2二类居住用地14#住宅楼5层2单元-501</t>
  </si>
  <si>
    <t>GY2378037</t>
  </si>
  <si>
    <t>李蕾</t>
  </si>
  <si>
    <t>130221199002100105</t>
  </si>
  <si>
    <t>房山区拱辰街道FS00-LX09-6001地块R2二类居住用地14#住宅楼5层2单元-502</t>
  </si>
  <si>
    <t>GY2386570</t>
  </si>
  <si>
    <t>贾腾蛟</t>
  </si>
  <si>
    <t>15250219880630091X</t>
  </si>
  <si>
    <t>陈晓艺</t>
  </si>
  <si>
    <t>152502199111210525</t>
  </si>
  <si>
    <t>房山区拱辰街道FS00-LX09-6001地块R2二类居住用地14#住宅楼6层2单元-601</t>
  </si>
  <si>
    <t>GY2378340</t>
  </si>
  <si>
    <t>220402195710062213</t>
  </si>
  <si>
    <t>齐新</t>
  </si>
  <si>
    <t>220402195707022229</t>
  </si>
  <si>
    <t>房山区拱辰街道FS00-LX09-6001地块R2二类居住用地14#住宅楼6层2单元-602</t>
  </si>
  <si>
    <t>GY2378344</t>
  </si>
  <si>
    <t>王金龙</t>
  </si>
  <si>
    <t>11011119881002671X</t>
  </si>
  <si>
    <t>张明霞</t>
  </si>
  <si>
    <t>371581198602103549</t>
  </si>
  <si>
    <t>房山区拱辰街道FS00-LX09-6001地块R2二类居住用地14#住宅楼7层2单元-701</t>
  </si>
  <si>
    <t>GY2378924</t>
  </si>
  <si>
    <t>陆艳霞</t>
  </si>
  <si>
    <t>230602197908146246</t>
  </si>
  <si>
    <t>李明顺</t>
  </si>
  <si>
    <t>410521197709086014</t>
  </si>
  <si>
    <t>房山区拱辰街道FS00-LX09-6001地块R2二类居住用地14#住宅楼7层2单元-702</t>
  </si>
  <si>
    <t>房山区拱辰街道FS00-LX09-6001地块R2二类居住用地14#住宅楼1层3单元-101</t>
  </si>
  <si>
    <t>房山区拱辰街道FS00-LX09-6001地块R2二类居住用地14#住宅楼1层3单元-102</t>
  </si>
  <si>
    <t>房山区拱辰街道FS00-LX09-6001地块R2二类居住用地14#住宅楼2层3单元-201</t>
  </si>
  <si>
    <t>房山区拱辰街道FS00-LX09-6001地块R2二类居住用地14#住宅楼2层3单元-202</t>
  </si>
  <si>
    <t>房山区拱辰街道FS00-LX09-6001地块R2二类居住用地14#住宅楼3层3单元-301</t>
  </si>
  <si>
    <t>房山区拱辰街道FS00-LX09-6001地块R2二类居住用地14#住宅楼3层3单元-302</t>
  </si>
  <si>
    <t>房山区拱辰街道FS00-LX09-6001地块R2二类居住用地14#住宅楼4层3单元-401</t>
  </si>
  <si>
    <t>房山区拱辰街道FS00-LX09-6001地块R2二类居住用地14#住宅楼4层3单元-402</t>
  </si>
  <si>
    <t>房山区拱辰街道FS00-LX09-6001地块R2二类居住用地14#住宅楼5层3单元-501</t>
  </si>
  <si>
    <t>房山区拱辰街道FS00-LX09-6001地块R2二类居住用地14#住宅楼5层3单元-502</t>
  </si>
  <si>
    <t>房山区拱辰街道FS00-LX09-6001地块R2二类居住用地14#住宅楼6层3单元-601</t>
  </si>
  <si>
    <t>房山区拱辰街道FS00-LX09-6001地块R2二类居住用地14#住宅楼6层3单元-602</t>
  </si>
  <si>
    <t>房山区拱辰街道FS00-LX09-6001地块R2二类居住用地14#住宅楼7层3单元-701</t>
  </si>
  <si>
    <t>GY2378966</t>
  </si>
  <si>
    <t>张海荣</t>
  </si>
  <si>
    <t>130128198409150029</t>
  </si>
  <si>
    <t>房山区拱辰街道FS00-LX09-6001地块R2二类居住用地14#住宅楼7层3单元-702</t>
  </si>
  <si>
    <t>房山区拱辰街道FS00-LX09-6001地块R2二类居住用地14#住宅楼1层4单元-101</t>
  </si>
  <si>
    <t>房山区拱辰街道FS00-LX09-6001地块R2二类居住用地14#住宅楼1层4单元-102</t>
  </si>
  <si>
    <t>房山区拱辰街道FS00-LX09-6001地块R2二类居住用地14#住宅楼2层4单元-201</t>
  </si>
  <si>
    <t>房山区拱辰街道FS00-LX09-6001地块R2二类居住用地14#住宅楼2层4单元-202</t>
  </si>
  <si>
    <t>房山区拱辰街道FS00-LX09-6001地块R2二类居住用地14#住宅楼3层4单元-301</t>
  </si>
  <si>
    <t>房山区拱辰街道FS00-LX09-6001地块R2二类居住用地14#住宅楼3层4单元-302</t>
  </si>
  <si>
    <t>GY2378968</t>
  </si>
  <si>
    <t>刘宏秀</t>
  </si>
  <si>
    <t>11022119870414645X</t>
  </si>
  <si>
    <t>施芳</t>
  </si>
  <si>
    <t>342401198904253049</t>
  </si>
  <si>
    <t>房山区拱辰街道FS00-LX09-6001地块R2二类居住用地14#住宅楼4层4单元-401</t>
  </si>
  <si>
    <t>房山区拱辰街道FS00-LX09-6001地块R2二类居住用地14#住宅楼4层4单元-402</t>
  </si>
  <si>
    <t>GY2379009</t>
  </si>
  <si>
    <t>吴璇</t>
  </si>
  <si>
    <t>432821197710072519</t>
  </si>
  <si>
    <t>房山区拱辰街道FS00-LX09-6001地块R2二类居住用地14#住宅楼5层4单元-501</t>
  </si>
  <si>
    <t>GY2379958</t>
  </si>
  <si>
    <t>晋丽娜</t>
  </si>
  <si>
    <t>110111198211110047</t>
  </si>
  <si>
    <t>刘培虎</t>
  </si>
  <si>
    <t>370724198308023479</t>
  </si>
  <si>
    <t>房山区拱辰街道FS00-LX09-6001地块R2二类居住用地14#住宅楼5层4单元-502</t>
  </si>
  <si>
    <t>GY2377048</t>
  </si>
  <si>
    <t>隗有俭</t>
  </si>
  <si>
    <t>110225196407284633</t>
  </si>
  <si>
    <t>耿海燕</t>
  </si>
  <si>
    <t>110225196603094861</t>
  </si>
  <si>
    <t>房山区拱辰街道FS00-LX09-6001地块R2二类居住用地14#住宅楼6层4单元-601</t>
  </si>
  <si>
    <t>GY2378973</t>
  </si>
  <si>
    <t>苗雨</t>
  </si>
  <si>
    <t>22010319901103211X</t>
  </si>
  <si>
    <t>房山区拱辰街道FS00-LX09-6001地块R2二类居住用地14#住宅楼6层4单元-602</t>
  </si>
  <si>
    <t>GY2378396</t>
  </si>
  <si>
    <t>何统世</t>
  </si>
  <si>
    <t>110111199005110614</t>
  </si>
  <si>
    <t>110111199003120667</t>
  </si>
  <si>
    <t>房山区拱辰街道FS00-LX09-6001地块R2二类居住用地14#住宅楼7层4单元-701</t>
  </si>
  <si>
    <t>房山区拱辰街道FS00-LX09-6001地块R2二类居住用地14#住宅楼7层4单元-702</t>
  </si>
  <si>
    <t>房山区拱辰街道FS00-LX09-6001地块R2二类居住用地15#住宅楼1层1单元-101</t>
  </si>
  <si>
    <t>房山区拱辰街道FS00-LX09-6001地块R2二类居住用地15#住宅楼1层1单元-102</t>
  </si>
  <si>
    <t>房山区拱辰街道FS00-LX09-6001地块R2二类居住用地15#住宅楼2层1单元-201</t>
  </si>
  <si>
    <t>房山区拱辰街道FS00-LX09-6001地块R2二类居住用地15#住宅楼2层1单元-202</t>
  </si>
  <si>
    <t>房山区拱辰街道FS00-LX09-6001地块R2二类居住用地15#住宅楼3层1单元-301</t>
  </si>
  <si>
    <t>房山区拱辰街道FS00-LX09-6001地块R2二类居住用地15#住宅楼3层1单元-302</t>
  </si>
  <si>
    <t>房山区拱辰街道FS00-LX09-6001地块R2二类居住用地15#住宅楼4层1单元-401</t>
  </si>
  <si>
    <t>房山区拱辰街道FS00-LX09-6001地块R2二类居住用地15#住宅楼4层1单元-402</t>
  </si>
  <si>
    <t>房山区拱辰街道FS00-LX09-6001地块R2二类居住用地15#住宅楼5层1单元-501</t>
  </si>
  <si>
    <t>GY2378333</t>
  </si>
  <si>
    <t>冯雪岩</t>
  </si>
  <si>
    <t>110111198911253815</t>
  </si>
  <si>
    <t>闫雪婷</t>
  </si>
  <si>
    <t>142227198912082628</t>
  </si>
  <si>
    <t>房山区拱辰街道FS00-LX09-6001地块R2二类居住用地15#住宅楼5层1单元-502</t>
  </si>
  <si>
    <t>GY2377857</t>
  </si>
  <si>
    <t>段成敏</t>
  </si>
  <si>
    <t>370481197811283282</t>
  </si>
  <si>
    <t>王铁刚</t>
  </si>
  <si>
    <t>131102198302173017</t>
  </si>
  <si>
    <t>房山区拱辰街道FS00-LX09-6001地块R2二类居住用地15#住宅楼6层1单元-601</t>
  </si>
  <si>
    <t>GY2378305</t>
  </si>
  <si>
    <t>葛雄风</t>
  </si>
  <si>
    <t>110111199008183835</t>
  </si>
  <si>
    <t>魏月秀</t>
  </si>
  <si>
    <t>142225199405215029</t>
  </si>
  <si>
    <t>房山区拱辰街道FS00-LX09-6001地块R2二类居住用地15#住宅楼6层1单元-602</t>
  </si>
  <si>
    <t>房山区拱辰街道FS00-LX09-6001地块R2二类居住用地15#住宅楼7层1单元-701</t>
  </si>
  <si>
    <t>GY2378896</t>
  </si>
  <si>
    <t>李焕超</t>
  </si>
  <si>
    <t>110111199012042859</t>
  </si>
  <si>
    <t>陈冬英</t>
  </si>
  <si>
    <t>110111199001123645</t>
  </si>
  <si>
    <t>房山区拱辰街道FS00-LX09-6001地块R2二类居住用地15#住宅楼7层1单元-702</t>
  </si>
  <si>
    <t>房山区拱辰街道FS00-LX09-6001地块R2二类居住用地15#住宅楼8层1单元-801</t>
  </si>
  <si>
    <t>GY2378962</t>
  </si>
  <si>
    <t>王莹</t>
  </si>
  <si>
    <t>110103198811170043</t>
  </si>
  <si>
    <t>王峰</t>
  </si>
  <si>
    <t>412728198605073413</t>
  </si>
  <si>
    <t>房山区拱辰街道FS00-LX09-6001地块R2二类居住用地15#住宅楼8层1单元-802</t>
  </si>
  <si>
    <t>房山区拱辰街道FS00-LX09-6001地块R2二类居住用地15#住宅楼9层1单元-901</t>
  </si>
  <si>
    <t>GY2383768</t>
  </si>
  <si>
    <t>田伟</t>
  </si>
  <si>
    <t>110111198702150633</t>
  </si>
  <si>
    <t>高月</t>
  </si>
  <si>
    <t>131022198706072669</t>
  </si>
  <si>
    <t>房山区拱辰街道FS00-LX09-6001地块R2二类居住用地15#住宅楼9层1单元-902</t>
  </si>
  <si>
    <t>房山区拱辰街道FS00-LX09-6001地块R2二类居住用地15#住宅楼10层1单元-1001</t>
  </si>
  <si>
    <t>GY2378922</t>
  </si>
  <si>
    <t>隗向锋</t>
  </si>
  <si>
    <t>110111198909054438</t>
  </si>
  <si>
    <t>晋中美</t>
  </si>
  <si>
    <t>110111199211164429</t>
  </si>
  <si>
    <t>房山区拱辰街道FS00-LX09-6001地块R2二类居住用地15#住宅楼10层1单元-1002</t>
  </si>
  <si>
    <t>房山区拱辰街道FS00-LX09-6001地块R2二类居住用地15#住宅楼1层2单元-101</t>
  </si>
  <si>
    <t>房山区拱辰街道FS00-LX09-6001地块R2二类居住用地15#住宅楼1层2单元-102</t>
  </si>
  <si>
    <t>房山区拱辰街道FS00-LX09-6001地块R2二类居住用地15#住宅楼2层2单元-201</t>
  </si>
  <si>
    <t>房山区拱辰街道FS00-LX09-6001地块R2二类居住用地15#住宅楼2层2单元-202</t>
  </si>
  <si>
    <t>房山区拱辰街道FS00-LX09-6001地块R2二类居住用地15#住宅楼3层2单元-301</t>
  </si>
  <si>
    <t>房山区拱辰街道FS00-LX09-6001地块R2二类居住用地15#住宅楼3层2单元-302</t>
  </si>
  <si>
    <t>房山区拱辰街道FS00-LX09-6001地块R2二类居住用地15#住宅楼4层2单元-401</t>
  </si>
  <si>
    <t>房山区拱辰街道FS00-LX09-6001地块R2二类居住用地15#住宅楼4层2单元-402</t>
  </si>
  <si>
    <t>房山区拱辰街道FS00-LX09-6001地块R2二类居住用地15#住宅楼5层2单元-501</t>
  </si>
  <si>
    <t>房山区拱辰街道FS00-LX09-6001地块R2二类居住用地15#住宅楼5层2单元-502</t>
  </si>
  <si>
    <t>GY2378300</t>
  </si>
  <si>
    <t>谢楠</t>
  </si>
  <si>
    <t>110108198007043758</t>
  </si>
  <si>
    <t>房山区拱辰街道FS00-LX09-6001地块R2二类居住用地15#住宅楼6层2单元-601</t>
  </si>
  <si>
    <t>GY2378388</t>
  </si>
  <si>
    <t>张茂芬</t>
  </si>
  <si>
    <t>110225195401205928</t>
  </si>
  <si>
    <t>房山区拱辰街道FS00-LX09-6001地块R2二类居住用地15#住宅楼6层2单元-602</t>
  </si>
  <si>
    <t>GY2378917</t>
  </si>
  <si>
    <t>李兴海</t>
  </si>
  <si>
    <t>110111199108313019</t>
  </si>
  <si>
    <t>陈小姣</t>
  </si>
  <si>
    <t>110111199111023645</t>
  </si>
  <si>
    <t>房山区拱辰街道FS00-LX09-6001地块R2二类居住用地15#住宅楼7层2单元-701</t>
  </si>
  <si>
    <t>房山区拱辰街道FS00-LX09-6001地块R2二类居住用地15#住宅楼7层2单元-702</t>
  </si>
  <si>
    <t>GY2377487</t>
  </si>
  <si>
    <t>刘晓静</t>
  </si>
  <si>
    <t>110111198203266148</t>
  </si>
  <si>
    <t>赵明星</t>
  </si>
  <si>
    <t>130826198605074313</t>
  </si>
  <si>
    <t>房山区拱辰街道FS00-LX09-6001地块R2二类居住用地15#住宅楼8层2单元-801</t>
  </si>
  <si>
    <t>房山区拱辰街道FS00-LX09-6001地块R2二类居住用地15#住宅楼8层2单元-802</t>
  </si>
  <si>
    <t>GY2377552</t>
  </si>
  <si>
    <t>王卫国</t>
  </si>
  <si>
    <t>110111197101041218</t>
  </si>
  <si>
    <t>罗甫芹</t>
  </si>
  <si>
    <t>110111197008074226</t>
  </si>
  <si>
    <t>房山区拱辰街道FS00-LX09-6001地块R2二类居住用地15#住宅楼9层2单元-901</t>
  </si>
  <si>
    <t>房山区拱辰街道FS00-LX09-6001地块R2二类居住用地15#住宅楼9层2单元-902</t>
  </si>
  <si>
    <t>房山区拱辰街道FS00-LX09-6001地块R2二类居住用地15#住宅楼10层2单元-1001</t>
  </si>
  <si>
    <t>房山区拱辰街道FS00-LX09-6001地块R2二类居住用地15#住宅楼10层2单元-1002</t>
  </si>
  <si>
    <t>房山区拱辰街道FS00-LX09-6001地块R2二类居住用地16#住宅楼1层1单元-101</t>
  </si>
  <si>
    <t>房山区拱辰街道FS00-LX09-6001地块R2二类居住用地16#住宅楼1层1单元-102</t>
  </si>
  <si>
    <t>GY2378334</t>
  </si>
  <si>
    <t>李心雨</t>
  </si>
  <si>
    <t>110111199508213025</t>
  </si>
  <si>
    <t>牛龙飞</t>
  </si>
  <si>
    <t>370321198905133915</t>
  </si>
  <si>
    <t>房山区拱辰街道FS00-LX09-6001地块R2二类居住用地16#住宅楼2层1单元-201</t>
  </si>
  <si>
    <t>房山区拱辰街道FS00-LX09-6001地块R2二类居住用地16#住宅楼2层1单元-202</t>
  </si>
  <si>
    <t>GY2373405</t>
  </si>
  <si>
    <t>罗薇</t>
  </si>
  <si>
    <t>110111199007290022</t>
  </si>
  <si>
    <t>房山区拱辰街道FS00-LX09-6001地块R2二类居住用地16#住宅楼3层1单元-301</t>
  </si>
  <si>
    <t>GY2378904</t>
  </si>
  <si>
    <t>李芳</t>
  </si>
  <si>
    <t>370181199311073046</t>
  </si>
  <si>
    <t>夏磊</t>
  </si>
  <si>
    <t>11011119931229031X</t>
  </si>
  <si>
    <t>房山区拱辰街道FS00-LX09-6001地块R2二类居住用地16#住宅楼3层1单元-302</t>
  </si>
  <si>
    <t>GY2378825</t>
  </si>
  <si>
    <t>宋博文</t>
  </si>
  <si>
    <t>341281199101165816</t>
  </si>
  <si>
    <t>赵新新</t>
  </si>
  <si>
    <t>130425198809022023</t>
  </si>
  <si>
    <t>房山区拱辰街道FS00-LX09-6001地块R2二类居住用地16#住宅楼4层1单元-401</t>
  </si>
  <si>
    <t>GY2377983</t>
  </si>
  <si>
    <t>张志航</t>
  </si>
  <si>
    <t>110111199010155913</t>
  </si>
  <si>
    <t>房山区拱辰街道FS00-LX09-6001地块R2二类居住用地16#住宅楼4层1单元-402</t>
  </si>
  <si>
    <t>GY2377843</t>
  </si>
  <si>
    <t>梅晓伟</t>
  </si>
  <si>
    <t>110111198610151436</t>
  </si>
  <si>
    <t>房山区拱辰街道FS00-LX09-6001地块R2二类居住用地16#住宅楼5层1单元-501</t>
  </si>
  <si>
    <t>GY2376537</t>
  </si>
  <si>
    <t>王悦</t>
  </si>
  <si>
    <t>371312199012105342</t>
  </si>
  <si>
    <t>房山区拱辰街道FS00-LX09-6001地块R2二类居住用地16#住宅楼5层1单元-502</t>
  </si>
  <si>
    <t>GY2377973</t>
  </si>
  <si>
    <t>李波</t>
  </si>
  <si>
    <t>512922197110014798</t>
  </si>
  <si>
    <t>凡小燕</t>
  </si>
  <si>
    <t>511321197712084566</t>
  </si>
  <si>
    <t>房山区拱辰街道FS00-LX09-6001地块R2二类居住用地16#住宅楼6层1单元-601</t>
  </si>
  <si>
    <t>GY2378941</t>
  </si>
  <si>
    <t>井春杨</t>
  </si>
  <si>
    <t>110111199002283077</t>
  </si>
  <si>
    <t>刘旭</t>
  </si>
  <si>
    <t>110111199510200629</t>
  </si>
  <si>
    <t>房山区拱辰街道FS00-LX09-6001地块R2二类居住用地16#住宅楼6层1单元-602</t>
  </si>
  <si>
    <t>GY2378919</t>
  </si>
  <si>
    <t>张得曜</t>
  </si>
  <si>
    <t>110111199408115217</t>
  </si>
  <si>
    <t>张程</t>
  </si>
  <si>
    <t>430626199610136720</t>
  </si>
  <si>
    <t>房山区拱辰街道FS00-LX09-6001地块R2二类居住用地16#住宅楼7层1单元-701</t>
  </si>
  <si>
    <t>GY2377661</t>
  </si>
  <si>
    <t>曾凡冲</t>
  </si>
  <si>
    <t>372928198803028312</t>
  </si>
  <si>
    <t>房山区拱辰街道FS00-LX09-6001地块R2二类居住用地16#住宅楼7层1单元-702</t>
  </si>
  <si>
    <t>GY2378931</t>
  </si>
  <si>
    <t>张海明</t>
  </si>
  <si>
    <t>110111199011212246</t>
  </si>
  <si>
    <t>房山区拱辰街道FS00-LX09-6001地块R2二类居住用地16#住宅楼8层1单元-801</t>
  </si>
  <si>
    <t>GY2384040</t>
  </si>
  <si>
    <t>郭艳华</t>
  </si>
  <si>
    <t>130923199010110021</t>
  </si>
  <si>
    <t>于晓</t>
  </si>
  <si>
    <t>130923199108203015</t>
  </si>
  <si>
    <t>房山区拱辰街道FS00-LX09-6001地块R2二类居住用地16#住宅楼8层1单元-802</t>
  </si>
  <si>
    <t>GY2378938</t>
  </si>
  <si>
    <t>殷文超</t>
  </si>
  <si>
    <t>13068419841218042X</t>
  </si>
  <si>
    <t>房山区拱辰街道FS00-LX09-6001地块R2二类居住用地16#住宅楼9层1单元-901</t>
  </si>
  <si>
    <t>GY2383865</t>
  </si>
  <si>
    <t>季静</t>
  </si>
  <si>
    <t>150429198908153626</t>
  </si>
  <si>
    <t>房山区拱辰街道FS00-LX09-6001地块R2二类居住用地16#住宅楼9层1单元-902</t>
  </si>
  <si>
    <t>GY2378336</t>
  </si>
  <si>
    <t>张雪</t>
  </si>
  <si>
    <t>110111198802145225</t>
  </si>
  <si>
    <t>房山区拱辰街道FS00-LX09-6001地块R2二类居住用地16#住宅楼10层1单元-1001</t>
  </si>
  <si>
    <t>房山区拱辰街道FS00-LX09-6001地块R2二类居住用地16#住宅楼10层1单元-1002</t>
  </si>
  <si>
    <t>GY2377974</t>
  </si>
  <si>
    <t>李伟琦</t>
  </si>
  <si>
    <t>110111199111185732</t>
  </si>
  <si>
    <t>刘艺伟</t>
  </si>
  <si>
    <t>110111199112236140</t>
  </si>
  <si>
    <t>房山区拱辰街道FS00-LX09-6001地块R2二类居住用地16#住宅楼1层2单元-101</t>
  </si>
  <si>
    <t>GY2377976</t>
  </si>
  <si>
    <t>李秀娟</t>
  </si>
  <si>
    <t>652301197110100828</t>
  </si>
  <si>
    <t>房山区拱辰街道FS00-LX09-6001地块R2二类居住用地16#住宅楼1层2单元-102</t>
  </si>
  <si>
    <t>房山区拱辰街道FS00-LX09-6001地块R2二类居住用地16#住宅楼2层2单元-201</t>
  </si>
  <si>
    <t>GY2378047</t>
  </si>
  <si>
    <t>杜鹏</t>
  </si>
  <si>
    <t>13068119891017551X</t>
  </si>
  <si>
    <t>房山区拱辰街道FS00-LX09-6001地块R2二类居住用地16#住宅楼2层2单元-202</t>
  </si>
  <si>
    <t>房山区拱辰街道FS00-LX09-6001地块R2二类居住用地16#住宅楼3层2单元-301</t>
  </si>
  <si>
    <t>GY2379179</t>
  </si>
  <si>
    <t>吴凯</t>
  </si>
  <si>
    <t>370786198601035152</t>
  </si>
  <si>
    <t>刘彦婷</t>
  </si>
  <si>
    <t>370687198804284985</t>
  </si>
  <si>
    <t>房山区拱辰街道FS00-LX09-6001地块R2二类居住用地16#住宅楼3层2单元-302</t>
  </si>
  <si>
    <t>GY2378055</t>
  </si>
  <si>
    <t>李俊红</t>
  </si>
  <si>
    <t>110225196811020349</t>
  </si>
  <si>
    <t>房山区拱辰街道FS00-LX09-6001地块R2二类居住用地16#住宅楼4层2单元-401</t>
  </si>
  <si>
    <t>GY2378331</t>
  </si>
  <si>
    <t>郑春兰</t>
  </si>
  <si>
    <t>110225196410123822</t>
  </si>
  <si>
    <t>林小刚</t>
  </si>
  <si>
    <t>110225196308220634</t>
  </si>
  <si>
    <t>房山区拱辰街道FS00-LX09-6001地块R2二类居住用地16#住宅楼4层2单元-402</t>
  </si>
  <si>
    <t>GY2378943</t>
  </si>
  <si>
    <t>刘迎</t>
  </si>
  <si>
    <t>110111198411124216</t>
  </si>
  <si>
    <t>赵莉</t>
  </si>
  <si>
    <t>412728198410221527</t>
  </si>
  <si>
    <t>房山区拱辰街道FS00-LX09-6001地块R2二类居住用地16#住宅楼5层2单元-501</t>
  </si>
  <si>
    <t>GY2378851</t>
  </si>
  <si>
    <t>娄成海</t>
  </si>
  <si>
    <t>371323198911201439</t>
  </si>
  <si>
    <t>张俊玲</t>
  </si>
  <si>
    <t>220623199001140726</t>
  </si>
  <si>
    <t>房山区拱辰街道FS00-LX09-6001地块R2二类居住用地16#住宅楼5层2单元-502</t>
  </si>
  <si>
    <t>GY2376558</t>
  </si>
  <si>
    <t>梁斌</t>
  </si>
  <si>
    <t>110111199009195715</t>
  </si>
  <si>
    <t>房山区拱辰街道FS00-LX09-6001地块R2二类居住用地16#住宅楼6层2单元-601</t>
  </si>
  <si>
    <t>GY2376545</t>
  </si>
  <si>
    <t>赵康平</t>
  </si>
  <si>
    <t>411122198812065596</t>
  </si>
  <si>
    <t>房山区拱辰街道FS00-LX09-6001地块R2二类居住用地16#住宅楼6层2单元-602</t>
  </si>
  <si>
    <t>GY2378310</t>
  </si>
  <si>
    <t>徐帅男</t>
  </si>
  <si>
    <t>110111199210161218</t>
  </si>
  <si>
    <t>王贺</t>
  </si>
  <si>
    <t>110111199210013629</t>
  </si>
  <si>
    <t>房山区拱辰街道FS00-LX09-6001地块R2二类居住用地16#住宅楼7层2单元-701</t>
  </si>
  <si>
    <t>GY2376503</t>
  </si>
  <si>
    <t>卢天航</t>
  </si>
  <si>
    <t>110111199008071016</t>
  </si>
  <si>
    <t>房山区拱辰街道FS00-LX09-6001地块R2二类居住用地16#住宅楼7层2单元-702</t>
  </si>
  <si>
    <t>GY2378065</t>
  </si>
  <si>
    <t>陈明恩</t>
  </si>
  <si>
    <t>110102198911030818</t>
  </si>
  <si>
    <t>房山区拱辰街道FS00-LX09-6001地块R2二类居住用地16#住宅楼8层2单元-801</t>
  </si>
  <si>
    <t>GY2377978</t>
  </si>
  <si>
    <t>侯大千</t>
  </si>
  <si>
    <t>15232419891130002X</t>
  </si>
  <si>
    <t>房山区拱辰街道FS00-LX09-6001地块R2二类居住用地16#住宅楼8层2单元-802</t>
  </si>
  <si>
    <t>GY2377866</t>
  </si>
  <si>
    <t>李川</t>
  </si>
  <si>
    <t>110111198412031214</t>
  </si>
  <si>
    <t>房山区拱辰街道FS00-LX09-6001地块R2二类居住用地16#住宅楼9层2单元-901</t>
  </si>
  <si>
    <t>GY2378957</t>
  </si>
  <si>
    <t>郭佳浩</t>
  </si>
  <si>
    <t>140511199010281239</t>
  </si>
  <si>
    <t>房山区拱辰街道FS00-LX09-6001地块R2二类居住用地16#住宅楼9层2单元-902</t>
  </si>
  <si>
    <t>GY2384289</t>
  </si>
  <si>
    <t>刘柳</t>
  </si>
  <si>
    <t>110111199008068829</t>
  </si>
  <si>
    <t>武利煜</t>
  </si>
  <si>
    <t>140181198805192814</t>
  </si>
  <si>
    <t>房山区拱辰街道FS00-LX09-6001地块R2二类居住用地16#住宅楼10层2单元-1001</t>
  </si>
  <si>
    <t>GY2378325</t>
  </si>
  <si>
    <t>李永新</t>
  </si>
  <si>
    <t>11011119850612573X</t>
  </si>
  <si>
    <t>常珊</t>
  </si>
  <si>
    <t>110111198903221645</t>
  </si>
  <si>
    <t>房山区拱辰街道FS00-LX09-6001地块R2二类居住用地16#住宅楼10层2单元-1002</t>
  </si>
  <si>
    <t>GY2378972</t>
  </si>
  <si>
    <t>王芳</t>
  </si>
  <si>
    <t>110111198508243625</t>
  </si>
  <si>
    <t>朱义明</t>
  </si>
  <si>
    <t>110111198007290095</t>
  </si>
  <si>
    <t>区</t>
  </si>
  <si>
    <t>起租日期 年</t>
  </si>
  <si>
    <t>起租日期 月</t>
  </si>
  <si>
    <t>整租租金</t>
  </si>
  <si>
    <t>石景山区</t>
  </si>
  <si>
    <t>七星园</t>
  </si>
  <si>
    <t>十月</t>
  </si>
  <si>
    <t>九月</t>
  </si>
  <si>
    <t>八月</t>
  </si>
  <si>
    <t>七月</t>
  </si>
  <si>
    <t>六月</t>
  </si>
  <si>
    <t>五月</t>
  </si>
  <si>
    <t>四月</t>
  </si>
  <si>
    <t>三月</t>
  </si>
  <si>
    <t>二月</t>
  </si>
  <si>
    <t>一月</t>
  </si>
  <si>
    <t>六合园</t>
  </si>
  <si>
    <t>融景城</t>
  </si>
  <si>
    <t>拾景名苑</t>
  </si>
  <si>
    <t>石景嘉园</t>
  </si>
  <si>
    <t>西引力</t>
  </si>
  <si>
    <t>诗景长安</t>
  </si>
  <si>
    <t>重聚园</t>
  </si>
  <si>
    <t>丰台区</t>
  </si>
  <si>
    <t>瑞丽江畔</t>
  </si>
  <si>
    <t>十二月</t>
  </si>
  <si>
    <t>十一月</t>
  </si>
  <si>
    <t>怡海花园恒丰园</t>
  </si>
  <si>
    <t>鸿业兴园一区</t>
  </si>
  <si>
    <t>鸿业兴园二区</t>
  </si>
  <si>
    <t>南庭新苑南区</t>
  </si>
  <si>
    <t>南庭新苑北区</t>
  </si>
  <si>
    <t>亚林西居住区</t>
  </si>
  <si>
    <t>万润风景</t>
  </si>
  <si>
    <t>建欣苑一里</t>
  </si>
  <si>
    <t>建欣苑四里</t>
  </si>
  <si>
    <t>建欣苑三里</t>
  </si>
  <si>
    <t>建欣苑五里</t>
  </si>
  <si>
    <t>建欣苑二里</t>
  </si>
  <si>
    <t>建欣苑六里</t>
  </si>
  <si>
    <t>银地家园</t>
  </si>
  <si>
    <t>颐丰庄园</t>
  </si>
  <si>
    <t>冠城大通百旺府</t>
  </si>
  <si>
    <t>正源尚峰尚水</t>
  </si>
  <si>
    <t>香麓雅庭</t>
  </si>
  <si>
    <t>中国铁建环保嘉苑</t>
  </si>
  <si>
    <t>水岸温泉</t>
  </si>
  <si>
    <t>环山村</t>
  </si>
  <si>
    <t>友谊社区</t>
  </si>
  <si>
    <t>友谊嘉园一期</t>
  </si>
  <si>
    <t>友谊嘉园三期</t>
  </si>
  <si>
    <t>友谊嘉园二期</t>
  </si>
  <si>
    <t>大牛坊四期</t>
  </si>
  <si>
    <t>大牛坊三期</t>
  </si>
  <si>
    <t>大牛坊二期</t>
  </si>
  <si>
    <t>大牛坊</t>
  </si>
  <si>
    <t>万和嘉园一区</t>
  </si>
  <si>
    <t>唐家岭新城</t>
  </si>
  <si>
    <t>京投万科新里程家园南区</t>
    <phoneticPr fontId="48" type="noConversion"/>
  </si>
  <si>
    <t>京投万科新里程家园南区</t>
  </si>
  <si>
    <t>京投万科新里程家园北区</t>
  </si>
  <si>
    <t>首开熙悦睿府书香</t>
  </si>
  <si>
    <t>首创紫悦台</t>
  </si>
  <si>
    <t>世茂维拉</t>
  </si>
  <si>
    <t>世茂维拉左右间</t>
  </si>
  <si>
    <t>水碾屯东里</t>
    <phoneticPr fontId="48" type="noConversion"/>
  </si>
  <si>
    <t>水碾屯西里</t>
  </si>
  <si>
    <t>水碾屯东里</t>
  </si>
  <si>
    <t>碧波园</t>
  </si>
  <si>
    <t>世华龙樾三期</t>
  </si>
  <si>
    <t>世华龙樾</t>
  </si>
  <si>
    <t>北京城建世华龙樾</t>
  </si>
  <si>
    <t>世华龙樾二期</t>
  </si>
  <si>
    <t>文晟家园</t>
  </si>
  <si>
    <t>育新花园</t>
  </si>
  <si>
    <t>美欣家园</t>
  </si>
  <si>
    <t>沁春家园</t>
  </si>
  <si>
    <t>福美苑</t>
  </si>
  <si>
    <t>悦秀园</t>
  </si>
  <si>
    <t>天鸿美域</t>
  </si>
  <si>
    <t>双林苑</t>
  </si>
  <si>
    <t>广安﹒康馨家园</t>
  </si>
  <si>
    <t>长安新城一区</t>
  </si>
  <si>
    <t>长安新城二区</t>
  </si>
  <si>
    <t>民岳家园三期</t>
  </si>
  <si>
    <t>民岳家园</t>
  </si>
  <si>
    <t>珠江峰景</t>
  </si>
  <si>
    <t>保利罗兰香谷</t>
  </si>
  <si>
    <t>保利紫荆香谷</t>
  </si>
  <si>
    <t>冠芳园</t>
  </si>
  <si>
    <t>领秀慧谷D区</t>
  </si>
  <si>
    <t>领秀慧谷D2区</t>
  </si>
  <si>
    <t>领秀慧谷C区</t>
  </si>
  <si>
    <t>领秀慧谷B区</t>
  </si>
  <si>
    <t>领秀慧谷A区</t>
  </si>
  <si>
    <t>北京城建畅悦居</t>
  </si>
  <si>
    <t>京投发展公园悦府</t>
  </si>
  <si>
    <t>首开国风美唐二期</t>
  </si>
  <si>
    <t>东亚上北中心</t>
  </si>
  <si>
    <t>加州水郡四期</t>
    <phoneticPr fontId="48" type="noConversion"/>
  </si>
  <si>
    <t>加州水郡三期</t>
  </si>
  <si>
    <t>加州水郡一期</t>
  </si>
  <si>
    <t>加州水郡四期</t>
  </si>
  <si>
    <t>加州水郡金桥国际酒店</t>
  </si>
  <si>
    <t>加州水郡Q酷</t>
  </si>
  <si>
    <t>加州水郡二期</t>
  </si>
  <si>
    <t>芭蕾雨悦都南区</t>
    <phoneticPr fontId="48" type="noConversion"/>
  </si>
  <si>
    <t>芭蕾雨悦都北区</t>
  </si>
  <si>
    <t>芭蕾雨悦都南区</t>
  </si>
  <si>
    <t>清雅小区</t>
  </si>
  <si>
    <t>鸿顺园西区</t>
    <phoneticPr fontId="48" type="noConversion"/>
  </si>
  <si>
    <t>鸿顺园东区</t>
  </si>
  <si>
    <t>鸿顺园西区</t>
  </si>
  <si>
    <t>绿地诺亚方舟</t>
  </si>
  <si>
    <t>远洋新仕界</t>
  </si>
  <si>
    <t>北京时代广场</t>
  </si>
  <si>
    <t>旭辉E天地</t>
  </si>
  <si>
    <t>佳运园一期</t>
  </si>
  <si>
    <t>佳运园二期</t>
  </si>
  <si>
    <t>佳运园三期</t>
  </si>
  <si>
    <t>嘉诚花园一期</t>
  </si>
  <si>
    <t>嘉诚花园二期</t>
  </si>
  <si>
    <t>北京北</t>
  </si>
  <si>
    <t>东辰小区</t>
  </si>
  <si>
    <t>清水园一期</t>
  </si>
  <si>
    <t>清水园二期</t>
  </si>
  <si>
    <t>合立方</t>
  </si>
  <si>
    <t>朝阳区</t>
  </si>
  <si>
    <t>天畅园</t>
  </si>
  <si>
    <t>平安嘉苑</t>
  </si>
  <si>
    <t>林奥嘉园</t>
  </si>
  <si>
    <t>华发颐园</t>
  </si>
  <si>
    <t>北苑家园望春园</t>
  </si>
  <si>
    <t>明天第一城8号院</t>
  </si>
  <si>
    <t>明天第一城7号院</t>
  </si>
  <si>
    <t>明天第一城6号院</t>
  </si>
  <si>
    <t>明天第一城5号院</t>
  </si>
  <si>
    <t>明天第一城1号院</t>
  </si>
  <si>
    <t>门头沟区</t>
  </si>
  <si>
    <t>惠民家园</t>
  </si>
  <si>
    <t>城子西街1号院</t>
  </si>
  <si>
    <t>城子西街</t>
  </si>
  <si>
    <t>蓝龙小区</t>
  </si>
  <si>
    <t>西山御园</t>
  </si>
  <si>
    <t>中骏西山天璟</t>
  </si>
  <si>
    <t>绿岛家园</t>
  </si>
  <si>
    <t>平谷区</t>
  </si>
  <si>
    <t>春曦园</t>
  </si>
  <si>
    <t>园丁小区</t>
  </si>
  <si>
    <t>乐园西小区</t>
  </si>
  <si>
    <t>怡馨家园</t>
  </si>
  <si>
    <t>延庆区</t>
  </si>
  <si>
    <t>城建万科城</t>
  </si>
  <si>
    <t>双路小区</t>
  </si>
  <si>
    <t>石河营东街</t>
  </si>
  <si>
    <t>温泉南里</t>
  </si>
  <si>
    <t>东外大街55号</t>
  </si>
  <si>
    <t>湖南小区</t>
  </si>
  <si>
    <t>格兰山水</t>
  </si>
  <si>
    <t>龙庆望都佳园</t>
  </si>
  <si>
    <t>丽景长安二期</t>
  </si>
  <si>
    <t>丽景长安</t>
  </si>
  <si>
    <t>保利首开四季怡园</t>
  </si>
  <si>
    <t>永和新苑</t>
  </si>
  <si>
    <t>冯村信园小区</t>
  </si>
  <si>
    <t>冯村嘉园二区</t>
  </si>
  <si>
    <t>冯村嘉园一区</t>
  </si>
  <si>
    <t>润西山苑</t>
  </si>
  <si>
    <t>远洋新天地</t>
  </si>
  <si>
    <t>西长安壹号32号院</t>
  </si>
  <si>
    <t>电建金地华宸</t>
  </si>
  <si>
    <t>惠康嘉园五区</t>
  </si>
  <si>
    <t>惠康嘉园三区</t>
  </si>
  <si>
    <t>惠康嘉园二区</t>
  </si>
  <si>
    <t>惠康嘉园六区</t>
  </si>
  <si>
    <t>惠康嘉园四区</t>
  </si>
  <si>
    <t>颐慧佳园</t>
  </si>
  <si>
    <t>气象西苑</t>
  </si>
  <si>
    <t>定慧福里</t>
  </si>
  <si>
    <t>五福玲珑居</t>
  </si>
  <si>
    <t>美丽西园</t>
  </si>
  <si>
    <t>万泽御河湾</t>
  </si>
  <si>
    <t>颐安嘉园</t>
  </si>
  <si>
    <t>亮丽园</t>
  </si>
  <si>
    <t>北洼路29号院</t>
  </si>
  <si>
    <t>中海雅园</t>
  </si>
  <si>
    <t>世纪新景</t>
  </si>
  <si>
    <t>望塔园</t>
  </si>
  <si>
    <t>美丽星苑</t>
  </si>
  <si>
    <t>东城区</t>
  </si>
  <si>
    <t>丽水湾畔家园</t>
  </si>
  <si>
    <t>天娇园</t>
  </si>
  <si>
    <t>本家润园三期</t>
  </si>
  <si>
    <t>本家润园一期</t>
  </si>
  <si>
    <t>本家润园二期</t>
  </si>
  <si>
    <t>金桥国际</t>
  </si>
  <si>
    <t>花市枣苑一期</t>
  </si>
  <si>
    <t>花市枣苑三期</t>
  </si>
  <si>
    <t>花市枣苑二期</t>
  </si>
  <si>
    <t>新景家园西区</t>
  </si>
  <si>
    <t>新景家园东区</t>
  </si>
  <si>
    <t>白桥苑</t>
  </si>
  <si>
    <t>幸福家园一期</t>
  </si>
  <si>
    <t>幸福家园三期</t>
  </si>
  <si>
    <t>幸福家园二期</t>
  </si>
  <si>
    <t>滨河小区</t>
  </si>
  <si>
    <t>小区</t>
    <phoneticPr fontId="41" type="noConversion"/>
  </si>
  <si>
    <r>
      <t>2022</t>
    </r>
    <r>
      <rPr>
        <sz val="11"/>
        <color theme="1"/>
        <rFont val="宋体"/>
        <family val="2"/>
        <charset val="134"/>
      </rPr>
      <t>年四季度</t>
    </r>
    <phoneticPr fontId="41" type="noConversion"/>
  </si>
  <si>
    <r>
      <t>2023</t>
    </r>
    <r>
      <rPr>
        <sz val="11"/>
        <color theme="1"/>
        <rFont val="宋体"/>
        <family val="2"/>
        <charset val="134"/>
      </rPr>
      <t>年一季度</t>
    </r>
    <phoneticPr fontId="41" type="noConversion"/>
  </si>
  <si>
    <r>
      <t>2023</t>
    </r>
    <r>
      <rPr>
        <sz val="11"/>
        <color theme="1"/>
        <rFont val="宋体"/>
        <family val="2"/>
        <charset val="134"/>
      </rPr>
      <t>年二季度</t>
    </r>
    <phoneticPr fontId="41" type="noConversion"/>
  </si>
  <si>
    <r>
      <t>2023</t>
    </r>
    <r>
      <rPr>
        <sz val="11"/>
        <color theme="1"/>
        <rFont val="宋体"/>
        <family val="2"/>
        <charset val="134"/>
      </rPr>
      <t>年三季度</t>
    </r>
    <phoneticPr fontId="41" type="noConversion"/>
  </si>
  <si>
    <r>
      <t>2023</t>
    </r>
    <r>
      <rPr>
        <sz val="11"/>
        <color theme="1"/>
        <rFont val="宋体"/>
        <family val="2"/>
        <charset val="134"/>
      </rPr>
      <t>年四季度</t>
    </r>
    <phoneticPr fontId="41" type="noConversion"/>
  </si>
  <si>
    <t>碧波园</t>
    <phoneticPr fontId="41" type="noConversion"/>
  </si>
  <si>
    <t>世茂维拉</t>
    <phoneticPr fontId="41" type="noConversion"/>
  </si>
  <si>
    <t>水碾屯</t>
    <phoneticPr fontId="41" type="noConversion"/>
  </si>
  <si>
    <t>日期</t>
    <phoneticPr fontId="4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</si>
  <si>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41" type="noConversion"/>
  </si>
  <si>
    <t>水碾屯西里</t>
    <phoneticPr fontId="41" type="noConversion"/>
  </si>
  <si>
    <t>一居</t>
    <phoneticPr fontId="41" type="noConversion"/>
  </si>
  <si>
    <t>二居室</t>
    <phoneticPr fontId="41" type="noConversion"/>
  </si>
  <si>
    <t>南</t>
    <phoneticPr fontId="41" type="noConversion"/>
  </si>
  <si>
    <t>60-70</t>
    <phoneticPr fontId="41" type="noConversion"/>
  </si>
  <si>
    <t>80-90</t>
    <phoneticPr fontId="41" type="noConversion"/>
  </si>
  <si>
    <t>90-100</t>
    <phoneticPr fontId="41" type="noConversion"/>
  </si>
  <si>
    <t>建成年代</t>
    <phoneticPr fontId="41" type="noConversion"/>
  </si>
  <si>
    <t>绿化率</t>
    <phoneticPr fontId="41" type="noConversion"/>
  </si>
  <si>
    <t>一般</t>
    <phoneticPr fontId="41" type="noConversion"/>
  </si>
  <si>
    <t>主力户型为一居室，住宅套型一般</t>
    <phoneticPr fontId="41" type="noConversion"/>
  </si>
  <si>
    <t>朝向较好，能保证较长时间的采光，通风较好，综合分析朝向、采光、通风状况较好（南）</t>
    <phoneticPr fontId="41" type="noConversion"/>
  </si>
  <si>
    <t>轩景家园</t>
    <phoneticPr fontId="48" type="noConversion"/>
  </si>
  <si>
    <t>不动产权证书</t>
    <phoneticPr fontId="48" type="noConversion"/>
  </si>
  <si>
    <t>京（2020）房不动产权第0017054号</t>
    <phoneticPr fontId="48" type="noConversion"/>
  </si>
  <si>
    <t>权利人</t>
    <phoneticPr fontId="48" type="noConversion"/>
  </si>
  <si>
    <t>北京世茂嘉年华房地产开发有限公司</t>
    <phoneticPr fontId="48" type="noConversion"/>
  </si>
  <si>
    <t>坐落</t>
    <phoneticPr fontId="48" type="noConversion"/>
  </si>
  <si>
    <t>不动产单元号</t>
    <phoneticPr fontId="48" type="noConversion"/>
  </si>
  <si>
    <t>110111011003GB00998W00000000</t>
    <phoneticPr fontId="48" type="noConversion"/>
  </si>
  <si>
    <t>用途</t>
    <phoneticPr fontId="48" type="noConversion"/>
  </si>
  <si>
    <t>城镇住宅用地、商业、办公（公共服务设施）、地下仓储、地下车库</t>
    <phoneticPr fontId="48" type="noConversion"/>
  </si>
  <si>
    <t>面积</t>
    <phoneticPr fontId="48" type="noConversion"/>
  </si>
  <si>
    <t>31805.73平方米</t>
    <phoneticPr fontId="48" type="noConversion"/>
  </si>
  <si>
    <t>使用期限</t>
    <phoneticPr fontId="48" type="noConversion"/>
  </si>
  <si>
    <t>办公(公共服务设施)、地下仓储、地下车库:2019年11月29日起2069年11月28日止
城镇住宅用地:2019年11月29日起2089年11月28日止
商业:2019年11月29日起2059年11月28日止</t>
    <phoneticPr fontId="48" type="noConversion"/>
  </si>
  <si>
    <t>竣备</t>
    <phoneticPr fontId="48" type="noConversion"/>
  </si>
  <si>
    <t>80%-90%</t>
    <phoneticPr fontId="41" type="noConversion"/>
  </si>
  <si>
    <t>四室两厅两卫</t>
    <phoneticPr fontId="41" type="noConversion"/>
  </si>
  <si>
    <t>三室两厅一卫</t>
    <phoneticPr fontId="41" type="noConversion"/>
  </si>
  <si>
    <t>一室两厅一卫</t>
    <phoneticPr fontId="41" type="noConversion"/>
  </si>
  <si>
    <t>两室两厅一卫</t>
    <phoneticPr fontId="41" type="noConversion"/>
  </si>
  <si>
    <t>1#</t>
    <phoneticPr fontId="41" type="noConversion"/>
  </si>
  <si>
    <t>2#</t>
    <phoneticPr fontId="41" type="noConversion"/>
  </si>
  <si>
    <t>仅厨房卫生间配备家具、家电。功能正常，质量有保证。居室无家具家电，较差</t>
    <phoneticPr fontId="41" type="noConversion"/>
  </si>
  <si>
    <t>较好</t>
    <phoneticPr fontId="41" type="noConversion"/>
  </si>
  <si>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</si>
  <si>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</si>
  <si>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3</t>
    </r>
  </si>
  <si>
    <r>
      <rPr>
        <sz val="10"/>
        <rFont val="仿宋_GB2312"/>
        <family val="3"/>
        <charset val="134"/>
      </rPr>
      <t>待估</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</si>
  <si>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</si>
  <si>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正常</t>
    </r>
  </si>
  <si>
    <r>
      <rPr>
        <sz val="10"/>
        <rFont val="仿宋_GB2312"/>
        <family val="3"/>
        <charset val="134"/>
      </rPr>
      <t>绿化率约为</t>
    </r>
    <r>
      <rPr>
        <sz val="10"/>
        <rFont val="Arial"/>
        <family val="2"/>
      </rPr>
      <t>30%</t>
    </r>
    <r>
      <rPr>
        <sz val="10"/>
        <rFont val="仿宋_GB2312"/>
        <family val="3"/>
        <charset val="134"/>
      </rPr>
      <t>，</t>
    </r>
    <r>
      <rPr>
        <sz val="10"/>
        <rFont val="宋体"/>
        <family val="3"/>
        <charset val="134"/>
      </rPr>
      <t>一般</t>
    </r>
    <phoneticPr fontId="41" type="noConversion"/>
  </si>
  <si>
    <r>
      <rPr>
        <sz val="10"/>
        <rFont val="仿宋_GB2312"/>
        <family val="3"/>
        <charset val="134"/>
      </rPr>
      <t>绿化率约为</t>
    </r>
    <r>
      <rPr>
        <sz val="10"/>
        <rFont val="Arial"/>
        <family val="2"/>
      </rPr>
      <t>30%</t>
    </r>
    <r>
      <rPr>
        <sz val="10"/>
        <rFont val="仿宋_GB2312"/>
        <family val="3"/>
        <charset val="134"/>
      </rPr>
      <t>，一般</t>
    </r>
    <phoneticPr fontId="41" type="noConversion"/>
  </si>
  <si>
    <r>
      <rPr>
        <sz val="10"/>
        <rFont val="仿宋_GB2312"/>
        <family val="3"/>
        <charset val="134"/>
      </rPr>
      <t>绿化率约为40</t>
    </r>
    <r>
      <rPr>
        <sz val="10"/>
        <rFont val="Arial"/>
        <family val="2"/>
      </rPr>
      <t>%</t>
    </r>
    <r>
      <rPr>
        <sz val="10"/>
        <rFont val="仿宋_GB2312"/>
        <family val="3"/>
        <charset val="134"/>
      </rPr>
      <t>，好</t>
    </r>
    <phoneticPr fontId="41" type="noConversion"/>
  </si>
  <si>
    <r>
      <rPr>
        <sz val="10"/>
        <rFont val="仿宋_GB2312"/>
        <family val="3"/>
        <charset val="134"/>
      </rPr>
      <t>配备活动站、医疗站</t>
    </r>
  </si>
  <si>
    <t>配备物业管理人员，数量充足，居住管理较好</t>
    <phoneticPr fontId="41" type="noConversion"/>
  </si>
  <si>
    <t>60-80</t>
    <phoneticPr fontId="41" type="noConversion"/>
  </si>
  <si>
    <t>80-100</t>
    <phoneticPr fontId="41" type="noConversion"/>
  </si>
  <si>
    <t>北京市房山区拱辰街道FSO0-LX09-6001地块R2二类居住用地</t>
    <phoneticPr fontId="41" type="noConversion"/>
  </si>
  <si>
    <t>序号</t>
    <phoneticPr fontId="41" type="noConversion"/>
  </si>
  <si>
    <t>规划施工号</t>
    <phoneticPr fontId="41" type="noConversion"/>
  </si>
  <si>
    <t>门牌楼牌编号</t>
    <phoneticPr fontId="41" type="noConversion"/>
  </si>
  <si>
    <t>建设工程规划许可证号</t>
    <phoneticPr fontId="41" type="noConversion"/>
  </si>
  <si>
    <t>3#住宅楼</t>
  </si>
  <si>
    <t>4#住宅楼</t>
  </si>
  <si>
    <t>5#住宅楼</t>
  </si>
  <si>
    <t>6#住宅楼</t>
  </si>
  <si>
    <t>7#住宅楼</t>
  </si>
  <si>
    <t>8#住宅楼</t>
  </si>
  <si>
    <t>9#住宅楼</t>
  </si>
  <si>
    <t>16#住宅楼</t>
  </si>
  <si>
    <t>2#住宅楼</t>
    <phoneticPr fontId="41" type="noConversion"/>
  </si>
  <si>
    <t>1#住宅楼</t>
    <phoneticPr fontId="41" type="noConversion"/>
  </si>
  <si>
    <t>10#住宅楼</t>
    <phoneticPr fontId="41" type="noConversion"/>
  </si>
  <si>
    <t>11#住宅楼</t>
    <phoneticPr fontId="41" type="noConversion"/>
  </si>
  <si>
    <t>12#住宅楼</t>
    <phoneticPr fontId="41" type="noConversion"/>
  </si>
  <si>
    <t>13#住宅楼</t>
  </si>
  <si>
    <t>14#住宅楼</t>
  </si>
  <si>
    <t>15#住宅楼</t>
  </si>
  <si>
    <t>2020 规自（房）建字 0021 号
2020 规自（房）建字 0046 号</t>
    <phoneticPr fontId="41" type="noConversion"/>
  </si>
  <si>
    <t>2020 规自（房）建字 0024号
2020 规自（房）建字 0047号</t>
    <phoneticPr fontId="41" type="noConversion"/>
  </si>
  <si>
    <t>预售楼栋位置</t>
  </si>
  <si>
    <t>预售房号（全）</t>
  </si>
  <si>
    <t>预售建筑面积</t>
  </si>
  <si>
    <t>预售套内面积</t>
  </si>
  <si>
    <t>预售公摊面积</t>
  </si>
  <si>
    <t>客户姓名</t>
  </si>
  <si>
    <t>实测楼栋位置</t>
  </si>
  <si>
    <t>实测房号（全）</t>
  </si>
  <si>
    <t>实测建筑面积</t>
  </si>
  <si>
    <t>实测套内面积</t>
  </si>
  <si>
    <t>实测公摊面积</t>
  </si>
  <si>
    <t>房山区拱辰街道FS00-LX09-6001地块R2二类居住用地</t>
    <phoneticPr fontId="48" type="noConversion"/>
  </si>
  <si>
    <t>王腾、张娇</t>
  </si>
  <si>
    <t>文雅街1号院</t>
    <phoneticPr fontId="48" type="noConversion"/>
  </si>
  <si>
    <t>沈志明</t>
  </si>
  <si>
    <t>高帆、黄晴</t>
  </si>
  <si>
    <t>李颖学、郭建</t>
  </si>
  <si>
    <t>张君、陈思</t>
  </si>
  <si>
    <t>马伟平、刘伟杰</t>
  </si>
  <si>
    <t>蔡广镜、李楠</t>
  </si>
  <si>
    <t>耿晓琪、王光杰</t>
  </si>
  <si>
    <t>付安娜、陈天泫</t>
  </si>
  <si>
    <t>张雅芳、邱志超</t>
  </si>
  <si>
    <t>1-1-701</t>
  </si>
  <si>
    <t>程必成、王兰</t>
  </si>
  <si>
    <t>2-1-701</t>
  </si>
  <si>
    <t>1-1-702</t>
  </si>
  <si>
    <t>徐洁</t>
  </si>
  <si>
    <t>2-1-702</t>
  </si>
  <si>
    <t>1-1-801</t>
  </si>
  <si>
    <t>陈菲、席强</t>
  </si>
  <si>
    <t>2-1-801</t>
  </si>
  <si>
    <t>1-1-802</t>
  </si>
  <si>
    <t>蔡亚军</t>
  </si>
  <si>
    <t>2-1-802</t>
  </si>
  <si>
    <t>1-1-901</t>
  </si>
  <si>
    <t>2-1-901</t>
  </si>
  <si>
    <t>1-1-902</t>
  </si>
  <si>
    <t>张莉颖、刘金栋</t>
  </si>
  <si>
    <t>2-1-902</t>
  </si>
  <si>
    <t>1-1-1001</t>
  </si>
  <si>
    <t>贾梦元、蔡广博</t>
  </si>
  <si>
    <t>2-1-1001</t>
  </si>
  <si>
    <t>1-1-1002</t>
  </si>
  <si>
    <t>路远、郭维</t>
  </si>
  <si>
    <t>2-1-1002</t>
  </si>
  <si>
    <t>刘繁、崔小革</t>
  </si>
  <si>
    <t>张乐朋、陈丹丹</t>
  </si>
  <si>
    <t>聂圆圆、李飞</t>
  </si>
  <si>
    <t>秦加兴、王娜</t>
  </si>
  <si>
    <t>陈守加、祝圆娜</t>
  </si>
  <si>
    <t>王欣宇、高悦</t>
  </si>
  <si>
    <t>覃灏</t>
  </si>
  <si>
    <t>田涵文</t>
  </si>
  <si>
    <t>宣伟、李菲菲</t>
  </si>
  <si>
    <t>常伟、李娜</t>
  </si>
  <si>
    <t>王钦、郁艳军</t>
  </si>
  <si>
    <t>陈佳</t>
  </si>
  <si>
    <t>1-2-701</t>
  </si>
  <si>
    <t>张凯、高蕾蕾</t>
  </si>
  <si>
    <t>2-2-701</t>
  </si>
  <si>
    <t>1-2-702</t>
  </si>
  <si>
    <t>李鑫鑫、陈子雄</t>
  </si>
  <si>
    <t>2-2-702</t>
  </si>
  <si>
    <t>1-2-801</t>
  </si>
  <si>
    <t>2-2-801</t>
  </si>
  <si>
    <t>1-2-802</t>
  </si>
  <si>
    <t>张连富</t>
  </si>
  <si>
    <t>2-2-802</t>
  </si>
  <si>
    <t>1-2-901</t>
  </si>
  <si>
    <t>贾峥、王迪</t>
  </si>
  <si>
    <t>2-2-901</t>
  </si>
  <si>
    <t>1-2-902</t>
  </si>
  <si>
    <t>金栋</t>
  </si>
  <si>
    <t>2-2-902</t>
  </si>
  <si>
    <t>1-2-1001</t>
  </si>
  <si>
    <t>隗彬、张艳美</t>
  </si>
  <si>
    <t>2-2-1001</t>
  </si>
  <si>
    <t>1-2-1002</t>
  </si>
  <si>
    <t>任巨雄、朱璧珩</t>
  </si>
  <si>
    <t>2-2-1002</t>
  </si>
  <si>
    <t>1-3-101</t>
  </si>
  <si>
    <t>田振杨</t>
  </si>
  <si>
    <t>2-3-101</t>
  </si>
  <si>
    <t>1-3-102</t>
  </si>
  <si>
    <t>2-3-102</t>
  </si>
  <si>
    <t>1-3-201</t>
  </si>
  <si>
    <t>2-3-201</t>
  </si>
  <si>
    <t>1-3-202</t>
  </si>
  <si>
    <t>秋依含、杜涛</t>
  </si>
  <si>
    <t>2-3-202</t>
  </si>
  <si>
    <t>1-3-301</t>
  </si>
  <si>
    <t>王雪、孙玉良</t>
  </si>
  <si>
    <t>2-3-301</t>
  </si>
  <si>
    <t>1-3-302</t>
  </si>
  <si>
    <t>陈晓璇</t>
  </si>
  <si>
    <t>2-3-302</t>
  </si>
  <si>
    <t>1-3-401</t>
  </si>
  <si>
    <t>夏少飞、柴燕</t>
  </si>
  <si>
    <t>2-3-401</t>
  </si>
  <si>
    <t>1-3-402</t>
  </si>
  <si>
    <t>顾诗萌、赵顺新</t>
  </si>
  <si>
    <t>2-3-402</t>
  </si>
  <si>
    <t>1-3-501</t>
  </si>
  <si>
    <t>王娟、赵鹏飞</t>
  </si>
  <si>
    <t>2-3-501</t>
  </si>
  <si>
    <t>1-3-502</t>
  </si>
  <si>
    <t>陈聚忠、马新</t>
  </si>
  <si>
    <t>2-3-502</t>
  </si>
  <si>
    <t>1-3-601</t>
  </si>
  <si>
    <t>刘行、刘鑫</t>
  </si>
  <si>
    <t>2-3-601</t>
  </si>
  <si>
    <t>1-3-602</t>
  </si>
  <si>
    <t>朱嫄嫄、马昊辰</t>
  </si>
  <si>
    <t>2-3-602</t>
  </si>
  <si>
    <t>1-3-701</t>
  </si>
  <si>
    <t>王雨琦、刘庚</t>
  </si>
  <si>
    <t>2-3-701</t>
  </si>
  <si>
    <t>1-3-702</t>
  </si>
  <si>
    <t>于海洋、许晓光</t>
  </si>
  <si>
    <t>2-3-702</t>
  </si>
  <si>
    <t>1-3-801</t>
  </si>
  <si>
    <t>耿杨、许灿</t>
  </si>
  <si>
    <t>2-3-801</t>
  </si>
  <si>
    <t>1-3-802</t>
  </si>
  <si>
    <t>朱桂强、宋彦芳</t>
  </si>
  <si>
    <t>2-3-802</t>
  </si>
  <si>
    <t>1-3-901</t>
  </si>
  <si>
    <t>马建、贾新钊</t>
  </si>
  <si>
    <t>2-3-901</t>
  </si>
  <si>
    <t>1-3-902</t>
  </si>
  <si>
    <t>林文声、陈荣源</t>
  </si>
  <si>
    <t>2-3-902</t>
  </si>
  <si>
    <t>1-3-1001</t>
  </si>
  <si>
    <t>刘淑荣、管志强</t>
  </si>
  <si>
    <t>2-3-1001</t>
  </si>
  <si>
    <t>1-3-1002</t>
  </si>
  <si>
    <t>王润东、隋向平</t>
  </si>
  <si>
    <t>2-3-1002</t>
  </si>
  <si>
    <t>1-4-101</t>
  </si>
  <si>
    <t>2-4-101</t>
  </si>
  <si>
    <t>1-4-102</t>
  </si>
  <si>
    <t>王海涛</t>
  </si>
  <si>
    <t>2-4-102</t>
  </si>
  <si>
    <t>1-4-201</t>
  </si>
  <si>
    <t>梁凯、姚军英</t>
  </si>
  <si>
    <t>2-4-201</t>
  </si>
  <si>
    <t>1-4-202</t>
  </si>
  <si>
    <t>李潇</t>
  </si>
  <si>
    <t>2-4-202</t>
  </si>
  <si>
    <t>1-4-301</t>
  </si>
  <si>
    <t>翟立新</t>
  </si>
  <si>
    <t>2-4-301</t>
  </si>
  <si>
    <t>1-4-302</t>
  </si>
  <si>
    <t>崔志阳、李春艳</t>
  </si>
  <si>
    <t>2-4-302</t>
  </si>
  <si>
    <t>1-4-401</t>
  </si>
  <si>
    <t>孙帆、辛蕊</t>
  </si>
  <si>
    <t>2-4-401</t>
  </si>
  <si>
    <t>1-4-402</t>
  </si>
  <si>
    <t>唐少宽、赵欢欢</t>
  </si>
  <si>
    <t>2-4-402</t>
  </si>
  <si>
    <t>1-4-501</t>
  </si>
  <si>
    <t>刘腾飞、邢超</t>
  </si>
  <si>
    <t>2-4-501</t>
  </si>
  <si>
    <t>1-4-502</t>
  </si>
  <si>
    <t>李增巨、张进仿</t>
  </si>
  <si>
    <t>2-4-502</t>
  </si>
  <si>
    <t>1-4-601</t>
  </si>
  <si>
    <t>张家奇、苏敏</t>
  </si>
  <si>
    <t>2-4-601</t>
  </si>
  <si>
    <t>1-4-602</t>
  </si>
  <si>
    <t>刘凤金、李强</t>
  </si>
  <si>
    <t>2-4-602</t>
  </si>
  <si>
    <t>1-4-701</t>
  </si>
  <si>
    <t>赵鑫、武玥</t>
  </si>
  <si>
    <t>2-4-701</t>
  </si>
  <si>
    <t>1-4-702</t>
  </si>
  <si>
    <t>郑佳明、贾英奇</t>
  </si>
  <si>
    <t>2-4-702</t>
  </si>
  <si>
    <t>1-4-801</t>
  </si>
  <si>
    <t>任志龙、赵乐</t>
  </si>
  <si>
    <t>2-4-801</t>
  </si>
  <si>
    <t>1-4-802</t>
  </si>
  <si>
    <t>赵堂鑫、袁昊</t>
  </si>
  <si>
    <t>2-4-802</t>
  </si>
  <si>
    <t>1-4-901</t>
  </si>
  <si>
    <t>张美华、王生伟</t>
  </si>
  <si>
    <t>2-4-901</t>
  </si>
  <si>
    <t>1-4-902</t>
  </si>
  <si>
    <t>何雨航</t>
  </si>
  <si>
    <t>2-4-902</t>
  </si>
  <si>
    <t>1-4-1001</t>
  </si>
  <si>
    <t>吴洪建</t>
  </si>
  <si>
    <t>2-4-1001</t>
  </si>
  <si>
    <t>1-4-1002</t>
  </si>
  <si>
    <t>王红梅</t>
  </si>
  <si>
    <t>2-4-1002</t>
  </si>
  <si>
    <t>杨超、赵璐璐</t>
  </si>
  <si>
    <t>杨纯胜、刘福平</t>
  </si>
  <si>
    <t>康博、穆爽</t>
  </si>
  <si>
    <t>于洲洋</t>
  </si>
  <si>
    <t>刘国栋</t>
  </si>
  <si>
    <t>姜松涛</t>
  </si>
  <si>
    <t>李春柳</t>
  </si>
  <si>
    <t>任蕾、武长坤</t>
  </si>
  <si>
    <t>隗合润、张贝</t>
  </si>
  <si>
    <t>杜强、罗小妹</t>
  </si>
  <si>
    <t>王唯玮</t>
  </si>
  <si>
    <t>张银、韩丽丽</t>
  </si>
  <si>
    <t>薛宝义、杨倩</t>
  </si>
  <si>
    <t>任凌晨、刘晓燕</t>
  </si>
  <si>
    <t>徐利金、陈国华</t>
  </si>
  <si>
    <t>刘涛、尚小军</t>
  </si>
  <si>
    <t>李增荣、郭百帅</t>
  </si>
  <si>
    <t>孙宝玉、冯丽莉</t>
  </si>
  <si>
    <t>高子龙、毛菊花</t>
  </si>
  <si>
    <t>郭萌</t>
  </si>
  <si>
    <t>陈锋、赵永全</t>
  </si>
  <si>
    <t>万泽新、于亚雄</t>
  </si>
  <si>
    <t>崔孟洋、支志建</t>
  </si>
  <si>
    <t>朱江超</t>
  </si>
  <si>
    <t>谢海阔、于鑫鑫</t>
  </si>
  <si>
    <t>张敏、陈冬冬</t>
  </si>
  <si>
    <t>郭艳丽</t>
  </si>
  <si>
    <t>管仁梅、王金伟</t>
  </si>
  <si>
    <t>高阳、邱琦</t>
  </si>
  <si>
    <t>谭鹏、宋丽丽</t>
  </si>
  <si>
    <t>王月娇、刘强</t>
  </si>
  <si>
    <t>王东存、张淑娟</t>
  </si>
  <si>
    <t>辛绍华、李迎香</t>
  </si>
  <si>
    <t>吴普超、王娟娟</t>
  </si>
  <si>
    <t>郭丽红</t>
  </si>
  <si>
    <t>张英、王淑华</t>
  </si>
  <si>
    <t>王秋玲、孙启珍</t>
  </si>
  <si>
    <t>马美娜、刘帅</t>
  </si>
  <si>
    <t>程芳燕、王惠甄</t>
  </si>
  <si>
    <t>刘陈晨</t>
  </si>
  <si>
    <t>赵娅齐、冯晨</t>
  </si>
  <si>
    <t>张晓辰、杨培亚</t>
  </si>
  <si>
    <t>王占奎、于翠娜</t>
  </si>
  <si>
    <t>耿琳琳、刘勇</t>
  </si>
  <si>
    <t>刘凯、褚云飞</t>
  </si>
  <si>
    <t>赵更、杨会冉</t>
  </si>
  <si>
    <t>肖振阁、马廷梓</t>
  </si>
  <si>
    <t>李新、刘国鹏</t>
  </si>
  <si>
    <t>赵洪毅、李祺</t>
  </si>
  <si>
    <t>赵凯、李素华</t>
  </si>
  <si>
    <t>陈迎春</t>
  </si>
  <si>
    <t>肖美权</t>
  </si>
  <si>
    <t>张丛、郭雷</t>
  </si>
  <si>
    <t>袁梦婷</t>
  </si>
  <si>
    <t>宋铎、杨韫聪</t>
  </si>
  <si>
    <t>张震、赵爽</t>
  </si>
  <si>
    <t>马喜、许敏杰</t>
  </si>
  <si>
    <t>牛壮</t>
  </si>
  <si>
    <t>刘殿波、覃亚运</t>
  </si>
  <si>
    <t>赵阳、崔辰</t>
  </si>
  <si>
    <t>夏华月、侯美玲</t>
  </si>
  <si>
    <t>李昊清</t>
  </si>
  <si>
    <t>3-1-701</t>
  </si>
  <si>
    <t>李振宇、康莹莹</t>
  </si>
  <si>
    <t>3-1-702</t>
  </si>
  <si>
    <t>杨爱岩、金浩</t>
  </si>
  <si>
    <t>3-1-801</t>
  </si>
  <si>
    <t>赵雅丽、程文明</t>
  </si>
  <si>
    <t>3-1-802</t>
  </si>
  <si>
    <t>隗功超、马晓菊</t>
  </si>
  <si>
    <t>3-1-901</t>
  </si>
  <si>
    <t>张文凯、孙文杰</t>
  </si>
  <si>
    <t>3-1-902</t>
  </si>
  <si>
    <t>刘伟华、毕乐</t>
  </si>
  <si>
    <t>3-1-1001</t>
  </si>
  <si>
    <t>孙双杰、肖金蕊</t>
  </si>
  <si>
    <t>3-1-1002</t>
  </si>
  <si>
    <t>郭鹏程</t>
  </si>
  <si>
    <t>王文龙、刘钰颖</t>
  </si>
  <si>
    <t>马强、杨婷婷</t>
  </si>
  <si>
    <t>宋佳奇、石琳琳</t>
  </si>
  <si>
    <t>王青</t>
  </si>
  <si>
    <t>张金鑫、陈婉君</t>
  </si>
  <si>
    <t>许岩、李宛菊</t>
  </si>
  <si>
    <t>肖淑娟、张强</t>
  </si>
  <si>
    <t>李晓龙、廖春燕</t>
  </si>
  <si>
    <t>于杰、芦洪彦</t>
  </si>
  <si>
    <t>付瑞超、臧延芬</t>
  </si>
  <si>
    <t>陈洁</t>
  </si>
  <si>
    <t>3-2-701</t>
  </si>
  <si>
    <t>石维、张艳</t>
  </si>
  <si>
    <t>3-2-702</t>
  </si>
  <si>
    <t>刘嫦双、杨正道</t>
  </si>
  <si>
    <t>3-2-801</t>
  </si>
  <si>
    <t>李云峰、田磊</t>
  </si>
  <si>
    <t>3-2-802</t>
  </si>
  <si>
    <t>赵双成</t>
  </si>
  <si>
    <t>3-2-901</t>
  </si>
  <si>
    <t>韩珂、李晓娜</t>
  </si>
  <si>
    <t>3-2-902</t>
  </si>
  <si>
    <t>伍细亚</t>
  </si>
  <si>
    <t>3-2-1001</t>
  </si>
  <si>
    <t>李浩然</t>
  </si>
  <si>
    <t>3-2-1002</t>
  </si>
  <si>
    <t>李东、王少育</t>
  </si>
  <si>
    <t/>
  </si>
  <si>
    <t>沙龙飞、张秀婷</t>
  </si>
  <si>
    <t>郭立娜、王力</t>
  </si>
  <si>
    <t>魏良健、刘恋</t>
  </si>
  <si>
    <t>雷猛、郭金凤</t>
  </si>
  <si>
    <t>马春垒、郑晓芬</t>
  </si>
  <si>
    <t>安学宁、裴飞飞</t>
  </si>
  <si>
    <t>陈萌萌、沈纪超</t>
  </si>
  <si>
    <t>龙腾、杨杨</t>
  </si>
  <si>
    <t>陈操、秦毅宁</t>
  </si>
  <si>
    <t>4-1-701</t>
  </si>
  <si>
    <t>李大政、王晓蕾</t>
  </si>
  <si>
    <t>4-1-702</t>
  </si>
  <si>
    <t>4-1-801</t>
  </si>
  <si>
    <t>任凯、韩芳</t>
  </si>
  <si>
    <t>4-1-802</t>
  </si>
  <si>
    <t>4-1-901</t>
  </si>
  <si>
    <t>隗雪飞、袁郗希</t>
  </si>
  <si>
    <t>4-1-902</t>
  </si>
  <si>
    <t>毕博、闫江</t>
  </si>
  <si>
    <t>4-1-1001</t>
  </si>
  <si>
    <t>郝志伟、金歌</t>
  </si>
  <si>
    <t>4-1-1002</t>
  </si>
  <si>
    <t>刘祎、井红星</t>
  </si>
  <si>
    <t>赵小清、刘爱珍</t>
  </si>
  <si>
    <t>杜志航、吴春静</t>
  </si>
  <si>
    <t>宋国庚、贺王丹</t>
  </si>
  <si>
    <t>贾清刚、李华</t>
  </si>
  <si>
    <t>张晶、吴俊</t>
  </si>
  <si>
    <t>阎胜辉、章维</t>
  </si>
  <si>
    <t>高宇博、王京京</t>
  </si>
  <si>
    <t>徐好好、王春青</t>
  </si>
  <si>
    <t>4-2-701</t>
  </si>
  <si>
    <t>4-2-702</t>
  </si>
  <si>
    <t>于宗兴、李璐</t>
  </si>
  <si>
    <t>4-2-801</t>
  </si>
  <si>
    <t>辛超、路思杰</t>
  </si>
  <si>
    <t>4-2-802</t>
  </si>
  <si>
    <t>4-2-901</t>
  </si>
  <si>
    <t>马岳、张迪</t>
  </si>
  <si>
    <t>4-2-902</t>
  </si>
  <si>
    <t>岑双齐、孔艳梅</t>
  </si>
  <si>
    <t>4-2-1001</t>
  </si>
  <si>
    <t>毕宝存、朱亚娜</t>
  </si>
  <si>
    <t>4-2-1002</t>
  </si>
  <si>
    <t>史爱玲</t>
  </si>
  <si>
    <t>曹瑞、喻菡韵</t>
  </si>
  <si>
    <t>温燕青、朱茂喜</t>
  </si>
  <si>
    <t>李春花、田汇川</t>
  </si>
  <si>
    <t>马昌盛、王雪妹</t>
  </si>
  <si>
    <t>王汉驰、赵冬</t>
  </si>
  <si>
    <t>贾珊珊、王奋</t>
  </si>
  <si>
    <t>杨明锐、冯峰</t>
  </si>
  <si>
    <t>张丽媛、孟扬</t>
  </si>
  <si>
    <t>5-1-701</t>
  </si>
  <si>
    <t>史玲玲、单明贺</t>
  </si>
  <si>
    <t>5-1-702</t>
  </si>
  <si>
    <t>余程巍、崔倩月</t>
  </si>
  <si>
    <t>5-1-801</t>
  </si>
  <si>
    <t>陈宇辉、江淼</t>
  </si>
  <si>
    <t>5-1-802</t>
  </si>
  <si>
    <t>5-1-901</t>
  </si>
  <si>
    <t>戚殿兴、陈英丽</t>
  </si>
  <si>
    <t>5-1-902</t>
  </si>
  <si>
    <t>周鑫、刘源鑫</t>
  </si>
  <si>
    <t>5-1-1001</t>
  </si>
  <si>
    <t>杨秀峰、雷声芳</t>
  </si>
  <si>
    <t>5-1-1002</t>
  </si>
  <si>
    <t>张乐、付璠</t>
  </si>
  <si>
    <t>王来、赵敏</t>
  </si>
  <si>
    <t>陈峰、庞青青</t>
  </si>
  <si>
    <t>张艳华、马志远</t>
  </si>
  <si>
    <t>柳朋、符海玲</t>
  </si>
  <si>
    <t>张阳阳、李辛</t>
  </si>
  <si>
    <t>张晗飞、张爱婷</t>
  </si>
  <si>
    <t>陈其洲、黄安琪</t>
  </si>
  <si>
    <t>孟希、高超</t>
  </si>
  <si>
    <t>文乃荣、杨春生</t>
  </si>
  <si>
    <t>齐宝华、辛建宏</t>
  </si>
  <si>
    <t>游雷鸣、迟佳琦</t>
  </si>
  <si>
    <t>5-2-701</t>
  </si>
  <si>
    <t>李蕊、童小松</t>
  </si>
  <si>
    <t>5-2-702</t>
  </si>
  <si>
    <t>王婧宇、贺毅</t>
  </si>
  <si>
    <t>5-2-801</t>
  </si>
  <si>
    <t>5-2-802</t>
  </si>
  <si>
    <t>李斯文、杨玉婷</t>
  </si>
  <si>
    <t>5-2-901</t>
  </si>
  <si>
    <t>孔令军、吴玉</t>
  </si>
  <si>
    <t>5-2-902</t>
  </si>
  <si>
    <t>吕珍涛、肖宇</t>
  </si>
  <si>
    <t>5-2-1001</t>
  </si>
  <si>
    <t>芦远、刘月</t>
  </si>
  <si>
    <t>5-2-1002</t>
  </si>
  <si>
    <t>左继伟、杨曼</t>
  </si>
  <si>
    <t>付伟、王曼</t>
  </si>
  <si>
    <t>李琪、张辰琛</t>
  </si>
  <si>
    <t>李海、廉靖靖</t>
  </si>
  <si>
    <t>马宝良、李贺</t>
  </si>
  <si>
    <t>张晓辉、赵荣</t>
  </si>
  <si>
    <t>宋梦茹、何远明</t>
  </si>
  <si>
    <t>张蔚暄、刘峥</t>
  </si>
  <si>
    <t>王东博、张琳</t>
  </si>
  <si>
    <t>5-3-701</t>
  </si>
  <si>
    <t>王丽雯、贾超</t>
  </si>
  <si>
    <t>5-3-702</t>
  </si>
  <si>
    <t>尹子贺、孙雪艳</t>
  </si>
  <si>
    <t>5-3-801</t>
  </si>
  <si>
    <t>5-3-802</t>
  </si>
  <si>
    <t>刘畅、朱磊</t>
  </si>
  <si>
    <t>5-3-901</t>
  </si>
  <si>
    <t>5-3-902</t>
  </si>
  <si>
    <t>葛平、陈倩</t>
  </si>
  <si>
    <t>5-3-1001</t>
  </si>
  <si>
    <t>金琳、乔聿</t>
  </si>
  <si>
    <t>5-3-1002</t>
  </si>
  <si>
    <t>陈之博、孙英士</t>
  </si>
  <si>
    <t>翟远方、孔庆林</t>
  </si>
  <si>
    <t>徐海丰、苏润冬</t>
  </si>
  <si>
    <t>陈荣贵、张立军</t>
  </si>
  <si>
    <t>王辰</t>
  </si>
  <si>
    <t>杜小光、李晓杨</t>
  </si>
  <si>
    <t>柴月、温嘉奇</t>
  </si>
  <si>
    <t>刘文霞、任江飞</t>
  </si>
  <si>
    <t>周超尘</t>
  </si>
  <si>
    <t>霸建民、陈海燕</t>
  </si>
  <si>
    <t>林安波、武凤珍</t>
  </si>
  <si>
    <t>谭妙欣、刘霞</t>
  </si>
  <si>
    <t>赵海萌、贾海潮</t>
  </si>
  <si>
    <t>6-1-701</t>
  </si>
  <si>
    <t>王恒、王晓蕾</t>
  </si>
  <si>
    <t>6-1-702</t>
  </si>
  <si>
    <t>杨颖颖、张浩淼</t>
  </si>
  <si>
    <t>6-1-801</t>
  </si>
  <si>
    <t>郭伟杰、赵佳玲</t>
  </si>
  <si>
    <t>6-1-802</t>
  </si>
  <si>
    <t>杨洁、刘天明</t>
  </si>
  <si>
    <t>6-1-901</t>
  </si>
  <si>
    <t>6-1-902</t>
  </si>
  <si>
    <t>周慧、王婉荣</t>
  </si>
  <si>
    <t>6-1-1001</t>
  </si>
  <si>
    <t>赵思琦、蔡圆</t>
  </si>
  <si>
    <t>6-1-1002</t>
  </si>
  <si>
    <t>王倩、张磊</t>
  </si>
  <si>
    <t>牛敏敏</t>
  </si>
  <si>
    <t>余良</t>
  </si>
  <si>
    <t>焦鹏、肖亭亭</t>
  </si>
  <si>
    <t>单维晓、尹利国</t>
  </si>
  <si>
    <t>高翠霞、王启祥</t>
  </si>
  <si>
    <t>窦长征、顾秀梅</t>
  </si>
  <si>
    <t>李宝生、才凤英</t>
  </si>
  <si>
    <t>魏政浩、刘晓晨</t>
  </si>
  <si>
    <t>胡洋、李梦梦</t>
  </si>
  <si>
    <t>张媛媛、左孝立</t>
  </si>
  <si>
    <t>瞿庆义</t>
  </si>
  <si>
    <t>窦金山、刘红娜</t>
  </si>
  <si>
    <t>6-2-701</t>
  </si>
  <si>
    <t>许慧、宋晓龙</t>
  </si>
  <si>
    <t>6-2-702</t>
  </si>
  <si>
    <t>6-2-801</t>
  </si>
  <si>
    <t>张靖姬、周建彪</t>
  </si>
  <si>
    <t>6-2-802</t>
  </si>
  <si>
    <t>6-2-901</t>
  </si>
  <si>
    <t>夏霞</t>
  </si>
  <si>
    <t>6-2-902</t>
  </si>
  <si>
    <t>葛建蕊、孙怀珠</t>
  </si>
  <si>
    <t>6-2-1001</t>
  </si>
  <si>
    <t>史秋晨、袁晴晴</t>
  </si>
  <si>
    <t>6-2-1002</t>
  </si>
  <si>
    <t>穆宇生</t>
  </si>
  <si>
    <t>袁江、彭培凤</t>
  </si>
  <si>
    <t>苗阳康、周秀秀</t>
  </si>
  <si>
    <t>张晓曼、朱雨</t>
  </si>
  <si>
    <t>任振华、张鑫宇</t>
  </si>
  <si>
    <t>姜立伟、王丽杰</t>
  </si>
  <si>
    <t>谢婷、漆家庆</t>
  </si>
  <si>
    <t>刘尚斌、何苏华</t>
  </si>
  <si>
    <t>王静、魏雪飞</t>
  </si>
  <si>
    <t>7-1-701</t>
  </si>
  <si>
    <t>7-1-702</t>
  </si>
  <si>
    <t>7-1-801</t>
  </si>
  <si>
    <t>窦亚楠、李继邦</t>
  </si>
  <si>
    <t>7-1-802</t>
  </si>
  <si>
    <t>常卫华、张超美</t>
  </si>
  <si>
    <t>7-1-901</t>
  </si>
  <si>
    <t>张伟强、高乐</t>
  </si>
  <si>
    <t>7-1-902</t>
  </si>
  <si>
    <t>7-1-1001</t>
  </si>
  <si>
    <t>王紫溪、谢大川</t>
  </si>
  <si>
    <t>7-1-1002</t>
  </si>
  <si>
    <t>王冲、潘晶晶</t>
  </si>
  <si>
    <t>张凯、赵翠娟</t>
  </si>
  <si>
    <t>张志良、赵宏伟</t>
  </si>
  <si>
    <t>王丙华、郑红维</t>
  </si>
  <si>
    <t>窦征</t>
  </si>
  <si>
    <t>黄凌湘、李际平</t>
  </si>
  <si>
    <t>牛月朋、连正翠</t>
  </si>
  <si>
    <t>刘子辉、王凯彦</t>
  </si>
  <si>
    <t>7-2-701</t>
  </si>
  <si>
    <t>王兢、张剑</t>
  </si>
  <si>
    <t>7-2-702</t>
  </si>
  <si>
    <t>杜金宝、王亚红</t>
  </si>
  <si>
    <t>7-2-801</t>
  </si>
  <si>
    <t>杨海建、田仲深</t>
  </si>
  <si>
    <t>7-2-802</t>
  </si>
  <si>
    <t>徐晖、亢云燕</t>
  </si>
  <si>
    <t>7-2-901</t>
  </si>
  <si>
    <t>7-2-902</t>
  </si>
  <si>
    <t>王怀龙、安桂然</t>
  </si>
  <si>
    <t>7-2-1001</t>
  </si>
  <si>
    <t>苑彬、王从珊</t>
  </si>
  <si>
    <t>7-2-1002</t>
  </si>
  <si>
    <t>幺强、张金璐</t>
  </si>
  <si>
    <t>张文彬、韩磊</t>
  </si>
  <si>
    <t>高莉莉、王鑫磊</t>
  </si>
  <si>
    <t>余方召、李慧芳</t>
  </si>
  <si>
    <t>沈如焕、付国春</t>
  </si>
  <si>
    <t>吴彩芳</t>
  </si>
  <si>
    <t>柴雪静、黄继兵</t>
  </si>
  <si>
    <t>钱菊华</t>
  </si>
  <si>
    <t>张友利、冯志敏</t>
  </si>
  <si>
    <t>秦光宇、李晓蕾</t>
  </si>
  <si>
    <t>杨颜钢、相坤</t>
  </si>
  <si>
    <t>吕素花、韩小云</t>
  </si>
  <si>
    <t>8-1-701</t>
  </si>
  <si>
    <t>庞保雪、焦瑞萍</t>
  </si>
  <si>
    <t>8-1-702</t>
  </si>
  <si>
    <t>白杨、王宏宇</t>
  </si>
  <si>
    <t>8-1-801</t>
  </si>
  <si>
    <t>8-1-802</t>
  </si>
  <si>
    <t>李海桃、仝红雷</t>
  </si>
  <si>
    <t>孟庆晨、何爽</t>
  </si>
  <si>
    <t>郭卫、何雅</t>
  </si>
  <si>
    <t>黄政、李玉莲</t>
  </si>
  <si>
    <t>刘铭、刘静</t>
  </si>
  <si>
    <t>徐豹、刘融冰</t>
  </si>
  <si>
    <t>刘加兴、邓薇</t>
  </si>
  <si>
    <t>程梦然、方永亮</t>
  </si>
  <si>
    <t>王凯、郭晶晶</t>
  </si>
  <si>
    <t>于荣华、徐颖</t>
  </si>
  <si>
    <t>8-2-701</t>
  </si>
  <si>
    <t>甘振坤、邱实</t>
  </si>
  <si>
    <t>8-2-702</t>
  </si>
  <si>
    <t>陈慧超、王樥</t>
  </si>
  <si>
    <t>8-2-801</t>
  </si>
  <si>
    <t>8-2-802</t>
  </si>
  <si>
    <t>程茜茜</t>
  </si>
  <si>
    <t>马春红、齐鹏飞</t>
  </si>
  <si>
    <t>孙兆蔚</t>
  </si>
  <si>
    <t>李传俊</t>
  </si>
  <si>
    <t>王京、晋子怡</t>
  </si>
  <si>
    <t>朱德润、张玉林</t>
  </si>
  <si>
    <t>陈方、赵学军</t>
  </si>
  <si>
    <t>王博伟、孙明月</t>
  </si>
  <si>
    <t>姚京妹、李腾飞</t>
  </si>
  <si>
    <t>杨宝、卢晓宁</t>
  </si>
  <si>
    <t>武金龙、贾啊文</t>
  </si>
  <si>
    <t>曹甫春、赵彦涵</t>
  </si>
  <si>
    <t>8-3-701</t>
  </si>
  <si>
    <t>彭金虎、侯婧远</t>
  </si>
  <si>
    <t>8-3-702</t>
  </si>
  <si>
    <t>8-3-801</t>
  </si>
  <si>
    <t>王丹丹</t>
  </si>
  <si>
    <t>8-3-802</t>
  </si>
  <si>
    <t>许艳萍、苑克鹏</t>
  </si>
  <si>
    <t>程庆宇</t>
  </si>
  <si>
    <t>杨中周、张利文</t>
  </si>
  <si>
    <t>唐永华、蔡君</t>
  </si>
  <si>
    <t>唐世民</t>
  </si>
  <si>
    <t>刘志、范蕊</t>
  </si>
  <si>
    <t>李思远、彭雪</t>
  </si>
  <si>
    <t>王硕、李昊杰</t>
  </si>
  <si>
    <t>李建锋、石小杰</t>
  </si>
  <si>
    <t>梁振芳、姜京</t>
  </si>
  <si>
    <t>宗浩、付永韦</t>
  </si>
  <si>
    <t>曾吉祥、赵明华</t>
  </si>
  <si>
    <t>8-4-701</t>
  </si>
  <si>
    <t>骆海洋、易尧</t>
  </si>
  <si>
    <t>8-4-702</t>
  </si>
  <si>
    <t>张立军、胡娟</t>
  </si>
  <si>
    <t>8-4-801</t>
  </si>
  <si>
    <t>郎哲、李亚瑾</t>
  </si>
  <si>
    <t>8-4-802</t>
  </si>
  <si>
    <t>杜天龙、苏娜</t>
  </si>
  <si>
    <t>赵紫光、李婧峥</t>
  </si>
  <si>
    <t>许翠芬、杨广青</t>
  </si>
  <si>
    <t>宋佳佳、常敬明</t>
  </si>
  <si>
    <t>李润珍、傅先亮</t>
  </si>
  <si>
    <t>张幸、娄敬</t>
  </si>
  <si>
    <t>朱贤录、吕蓉</t>
  </si>
  <si>
    <t>佟佳</t>
  </si>
  <si>
    <t>张佐、冉月</t>
  </si>
  <si>
    <t>高伦、王子怡</t>
  </si>
  <si>
    <t>周连仓、冯玉梅</t>
  </si>
  <si>
    <t>9-1-701</t>
  </si>
  <si>
    <t>王梦飞、赵欣</t>
  </si>
  <si>
    <t>9-1-702</t>
  </si>
  <si>
    <t>杨晓娜</t>
  </si>
  <si>
    <t>9-1-801</t>
  </si>
  <si>
    <t>陆学龙、丁红雅</t>
  </si>
  <si>
    <t>9-1-802</t>
  </si>
  <si>
    <t>张鹏辉、郭宇航</t>
  </si>
  <si>
    <t>9-1-901</t>
  </si>
  <si>
    <t>王秩伟、贾丽</t>
  </si>
  <si>
    <t>9-1-902</t>
  </si>
  <si>
    <t>张林佳、徐江</t>
  </si>
  <si>
    <t>9-1-1001</t>
  </si>
  <si>
    <t>鲁昌宇、许迪</t>
  </si>
  <si>
    <t>9-1-1002</t>
  </si>
  <si>
    <t>任鹏</t>
  </si>
  <si>
    <t>周京辉</t>
  </si>
  <si>
    <t>张玮琦</t>
  </si>
  <si>
    <t>崔伟巍、牛杰</t>
  </si>
  <si>
    <t>宋宇、李雪</t>
  </si>
  <si>
    <t>王浩、吕鑫鑫</t>
  </si>
  <si>
    <t>赵晓静、韩鹏飞</t>
  </si>
  <si>
    <t>李佳伟、史凌宇</t>
  </si>
  <si>
    <t>郭林、刘晓娜</t>
  </si>
  <si>
    <t>王昆杰</t>
  </si>
  <si>
    <t>李祎笑、蒋立朋</t>
  </si>
  <si>
    <t>李楠、邢延更</t>
  </si>
  <si>
    <t>9-2-701</t>
  </si>
  <si>
    <t>马连志、屠永泉</t>
  </si>
  <si>
    <t>9-2-702</t>
  </si>
  <si>
    <t>刘增加、苏立霞</t>
  </si>
  <si>
    <t>9-2-801</t>
  </si>
  <si>
    <t>云亮、郭珍</t>
  </si>
  <si>
    <t>9-2-802</t>
  </si>
  <si>
    <t>张子横、马群</t>
  </si>
  <si>
    <t>9-2-901</t>
  </si>
  <si>
    <t>果亚楠、成航</t>
  </si>
  <si>
    <t>9-2-902</t>
  </si>
  <si>
    <t>李响、郭照昀</t>
  </si>
  <si>
    <t>9-2-1001</t>
  </si>
  <si>
    <t>李超、蘧文涛</t>
  </si>
  <si>
    <t>9-2-1002</t>
  </si>
  <si>
    <t>纪彤、许士伟</t>
  </si>
  <si>
    <t>10-1-101</t>
  </si>
  <si>
    <t>高攀</t>
  </si>
  <si>
    <t>10-1-102</t>
  </si>
  <si>
    <t>佟春阳、刘欢</t>
  </si>
  <si>
    <t>10-1-201</t>
  </si>
  <si>
    <t>左泽韬、翟梦瑶</t>
  </si>
  <si>
    <t>10-1-202</t>
  </si>
  <si>
    <t>10-1-301</t>
  </si>
  <si>
    <t>王兆楠、李梨</t>
  </si>
  <si>
    <t>10-1-302</t>
  </si>
  <si>
    <t>刘仍平、王瑞平</t>
  </si>
  <si>
    <t>10-1-401</t>
  </si>
  <si>
    <t>李景原、王海娇</t>
  </si>
  <si>
    <t>10-1-402</t>
  </si>
  <si>
    <t>10-1-501</t>
  </si>
  <si>
    <t>沙振辉、于凤媛</t>
  </si>
  <si>
    <t>10-1-502</t>
  </si>
  <si>
    <t>10-1-601</t>
  </si>
  <si>
    <t>刘爽、孙燕</t>
  </si>
  <si>
    <t>10-1-602</t>
  </si>
  <si>
    <t>任海军、徐仁芳</t>
  </si>
  <si>
    <t>10-1-701</t>
  </si>
  <si>
    <t>吴晓雪、张华</t>
  </si>
  <si>
    <t>10-1-702</t>
  </si>
  <si>
    <t>10-1-801</t>
  </si>
  <si>
    <t>黄海蛟、胡彩菊</t>
  </si>
  <si>
    <t>10-1-802</t>
  </si>
  <si>
    <t>10-1-901</t>
  </si>
  <si>
    <t>陈阳、曹宝月</t>
  </si>
  <si>
    <t>10-1-902</t>
  </si>
  <si>
    <t>10-1-1001</t>
  </si>
  <si>
    <t>李念、王川</t>
  </si>
  <si>
    <t>10-1-1002</t>
  </si>
  <si>
    <t>10-2-101</t>
  </si>
  <si>
    <t>10-2-102</t>
  </si>
  <si>
    <t>董冠雄、郭天娇</t>
  </si>
  <si>
    <t>10-2-201</t>
  </si>
  <si>
    <t>潘杰勋、赵强</t>
  </si>
  <si>
    <t>10-2-202</t>
  </si>
  <si>
    <t>杜秀文、王文才</t>
  </si>
  <si>
    <t>10-2-301</t>
  </si>
  <si>
    <t>10-2-302</t>
  </si>
  <si>
    <t>张波、陈琪</t>
  </si>
  <si>
    <t>10-2-401</t>
  </si>
  <si>
    <t>韩旭、臧健</t>
  </si>
  <si>
    <t>10-2-402</t>
  </si>
  <si>
    <t>宁春平、李美青</t>
  </si>
  <si>
    <t>10-2-501</t>
  </si>
  <si>
    <t>吕健侨、张蕾</t>
  </si>
  <si>
    <t>10-2-502</t>
  </si>
  <si>
    <t>佟利竹、鲍宇立</t>
  </si>
  <si>
    <t>10-2-601</t>
  </si>
  <si>
    <t>赵良涛、周文月</t>
  </si>
  <si>
    <t>10-2-602</t>
  </si>
  <si>
    <t>10-2-701</t>
  </si>
  <si>
    <t>史腾飞、卢双</t>
  </si>
  <si>
    <t>10-2-702</t>
  </si>
  <si>
    <t>胡江月、张铖</t>
  </si>
  <si>
    <t>10-2-801</t>
  </si>
  <si>
    <t>杨妙然、刘宏奎</t>
  </si>
  <si>
    <t>10-2-802</t>
  </si>
  <si>
    <t>朴艳平、门辉</t>
  </si>
  <si>
    <t>10-2-901</t>
  </si>
  <si>
    <t>10-2-902</t>
  </si>
  <si>
    <t>李海霞、赵燕山</t>
  </si>
  <si>
    <t>10-2-1001</t>
  </si>
  <si>
    <t>王桂香、白国新</t>
  </si>
  <si>
    <t>10-2-1002</t>
  </si>
  <si>
    <t>11-1-101</t>
  </si>
  <si>
    <t>李晓燕、李家奇</t>
  </si>
  <si>
    <t>11-1-102</t>
  </si>
  <si>
    <t>徐海龙、彭春英</t>
  </si>
  <si>
    <t>11-1-201</t>
  </si>
  <si>
    <t>郑兴、薛芳玲</t>
  </si>
  <si>
    <t>11-1-202</t>
  </si>
  <si>
    <t>李润华、梁增增</t>
  </si>
  <si>
    <t>11-1-301</t>
  </si>
  <si>
    <t>齐立伟、吴红秀</t>
  </si>
  <si>
    <t>11-1-302</t>
  </si>
  <si>
    <t>杨慧娟、王星达</t>
  </si>
  <si>
    <t>11-1-401</t>
  </si>
  <si>
    <t>11-1-402</t>
  </si>
  <si>
    <t>11-1-501</t>
  </si>
  <si>
    <t>杨永博、王锐</t>
  </si>
  <si>
    <t>11-1-502</t>
  </si>
  <si>
    <t>11-1-601</t>
  </si>
  <si>
    <t>廖毅、赵小红</t>
  </si>
  <si>
    <t>11-1-602</t>
  </si>
  <si>
    <t>张文华、宁云志</t>
  </si>
  <si>
    <t>11-1-701</t>
  </si>
  <si>
    <t>王淼、李宏静</t>
  </si>
  <si>
    <t>11-1-702</t>
  </si>
  <si>
    <t>郭敏、谭雪彦</t>
  </si>
  <si>
    <t>11-2-101</t>
  </si>
  <si>
    <t>沈淑芝</t>
  </si>
  <si>
    <t>11-2-102</t>
  </si>
  <si>
    <t>谢佳星、吴森辉</t>
  </si>
  <si>
    <t>11-2-201</t>
  </si>
  <si>
    <t>张炳林、张焰明</t>
  </si>
  <si>
    <t>11-2-202</t>
  </si>
  <si>
    <t>赵雁</t>
  </si>
  <si>
    <t>11-2-301</t>
  </si>
  <si>
    <t>郑林书、范金霞</t>
  </si>
  <si>
    <t>11-2-302</t>
  </si>
  <si>
    <t>王旭、张晓迪</t>
  </si>
  <si>
    <t>11-2-401</t>
  </si>
  <si>
    <t>刘腊辉</t>
  </si>
  <si>
    <t>11-2-402</t>
  </si>
  <si>
    <t>宇文剑、王倩</t>
  </si>
  <si>
    <t>11-2-501</t>
  </si>
  <si>
    <t>张博、邢飞虎</t>
  </si>
  <si>
    <t>11-2-502</t>
  </si>
  <si>
    <t>迪楠</t>
  </si>
  <si>
    <t>11-2-601</t>
  </si>
  <si>
    <t>李亚鹏、任晓红</t>
  </si>
  <si>
    <t>11-2-602</t>
  </si>
  <si>
    <t>吕文杰、金姝立</t>
  </si>
  <si>
    <t>11-2-701</t>
  </si>
  <si>
    <t>崔洁、赵月</t>
  </si>
  <si>
    <t>11-2-702</t>
  </si>
  <si>
    <t>王跃</t>
  </si>
  <si>
    <t>11-3-101</t>
  </si>
  <si>
    <t>孙波</t>
  </si>
  <si>
    <t>11-3-102</t>
  </si>
  <si>
    <t>侯国军、李新敏</t>
  </si>
  <si>
    <t>11-3-201</t>
  </si>
  <si>
    <t>徐潮、孙征</t>
  </si>
  <si>
    <t>11-3-202</t>
  </si>
  <si>
    <t>吴楚骁、杜诗轩</t>
  </si>
  <si>
    <t>11-3-301</t>
  </si>
  <si>
    <t>11-3-302</t>
  </si>
  <si>
    <t>贾徇</t>
  </si>
  <si>
    <t>11-3-401</t>
  </si>
  <si>
    <t>董可、盛超</t>
  </si>
  <si>
    <t>11-3-402</t>
  </si>
  <si>
    <t>杨帆、李雪莹</t>
  </si>
  <si>
    <t>11-3-501</t>
  </si>
  <si>
    <t>11-3-502</t>
  </si>
  <si>
    <t>11-3-601</t>
  </si>
  <si>
    <t>于静、勾志刚</t>
  </si>
  <si>
    <t>11-3-602</t>
  </si>
  <si>
    <t>韩萍萍、吴强</t>
  </si>
  <si>
    <t>11-3-701</t>
  </si>
  <si>
    <t>11-3-702</t>
  </si>
  <si>
    <t>赵凡婷、陈茂超</t>
  </si>
  <si>
    <t>11-4-101</t>
  </si>
  <si>
    <t>段学静</t>
  </si>
  <si>
    <t>11-4-102</t>
  </si>
  <si>
    <t>佟宇辉、王斌</t>
  </si>
  <si>
    <t>11-4-201</t>
  </si>
  <si>
    <t>肖梦瑶、王鑫</t>
  </si>
  <si>
    <t>11-4-202</t>
  </si>
  <si>
    <t>李玉芬、张迎华</t>
  </si>
  <si>
    <t>11-4-301</t>
  </si>
  <si>
    <t>徐延浩、程欢</t>
  </si>
  <si>
    <t>11-4-302</t>
  </si>
  <si>
    <t>李宝鹏、王凡</t>
  </si>
  <si>
    <t>11-4-401</t>
  </si>
  <si>
    <t>于天齐、张盟</t>
  </si>
  <si>
    <t>11-4-402</t>
  </si>
  <si>
    <t>11-4-501</t>
  </si>
  <si>
    <t>唐功勋、杨士雨</t>
  </si>
  <si>
    <t>11-4-502</t>
  </si>
  <si>
    <t>邢琦、张千</t>
  </si>
  <si>
    <t>11-4-601</t>
  </si>
  <si>
    <t>陈振江、王淑香</t>
  </si>
  <si>
    <t>11-4-602</t>
  </si>
  <si>
    <t>张继宗、林飞</t>
  </si>
  <si>
    <t>11-4-701</t>
  </si>
  <si>
    <t>刘宇靖</t>
  </si>
  <si>
    <t>11-4-702</t>
  </si>
  <si>
    <t>侯念通、张玉华</t>
  </si>
  <si>
    <t>12-1-101</t>
  </si>
  <si>
    <t>葛中乐、陈丹</t>
  </si>
  <si>
    <t>12-1-102</t>
  </si>
  <si>
    <t>富艳筱、陈宝艳</t>
  </si>
  <si>
    <t>12-1-201</t>
  </si>
  <si>
    <t>芦艳、杨越</t>
  </si>
  <si>
    <t>12-1-202</t>
  </si>
  <si>
    <t>陈向娟、刘明远</t>
  </si>
  <si>
    <t>12-1-301</t>
  </si>
  <si>
    <t>马庆南</t>
  </si>
  <si>
    <t>12-1-302</t>
  </si>
  <si>
    <t>刘婷婷、史翼腾</t>
  </si>
  <si>
    <t>12-1-401</t>
  </si>
  <si>
    <t>杜开兵、张玉娟</t>
  </si>
  <si>
    <t>12-1-402</t>
  </si>
  <si>
    <t>赵博、郭会</t>
  </si>
  <si>
    <t>12-1-501</t>
  </si>
  <si>
    <t>12-1-502</t>
  </si>
  <si>
    <t>张赛强、温阳</t>
  </si>
  <si>
    <t>12-1-601</t>
  </si>
  <si>
    <t>范金超、张翠芳</t>
  </si>
  <si>
    <t>12-1-602</t>
  </si>
  <si>
    <t>李红硕、张玉</t>
  </si>
  <si>
    <t>12-1-701</t>
  </si>
  <si>
    <t>吴爱玲、赵聪</t>
  </si>
  <si>
    <t>12-1-702</t>
  </si>
  <si>
    <t>李丛、李梦楠</t>
  </si>
  <si>
    <t>12-1-801</t>
  </si>
  <si>
    <t>王玉静、修增仁</t>
  </si>
  <si>
    <t>12-1-802</t>
  </si>
  <si>
    <t>才中宝、崔美玲</t>
  </si>
  <si>
    <t>12-1-901</t>
  </si>
  <si>
    <t>张海军、徐素梅</t>
  </si>
  <si>
    <t>12-1-902</t>
  </si>
  <si>
    <t>孙亮、王海燕</t>
  </si>
  <si>
    <t>12-1-1001</t>
  </si>
  <si>
    <t>张焕、吴孝檩</t>
  </si>
  <si>
    <t>12-1-1002</t>
  </si>
  <si>
    <t>李岑鹏</t>
  </si>
  <si>
    <t>12-2-101</t>
  </si>
  <si>
    <t>梅冰</t>
  </si>
  <si>
    <t>12-2-102</t>
  </si>
  <si>
    <t>谢寅</t>
  </si>
  <si>
    <t>12-2-201</t>
  </si>
  <si>
    <t>严蒙</t>
  </si>
  <si>
    <t>12-2-202</t>
  </si>
  <si>
    <t>李坤雷</t>
  </si>
  <si>
    <t>12-2-301</t>
  </si>
  <si>
    <t>崔楠、孙天柱</t>
  </si>
  <si>
    <t>12-2-302</t>
  </si>
  <si>
    <t>王艳侠、黄震</t>
  </si>
  <si>
    <t>12-2-401</t>
  </si>
  <si>
    <t>王冉</t>
  </si>
  <si>
    <t>12-2-402</t>
  </si>
  <si>
    <t>聂伟、宋娜</t>
  </si>
  <si>
    <t>12-2-501</t>
  </si>
  <si>
    <t>刘春柳、李艳华</t>
  </si>
  <si>
    <t>12-2-502</t>
  </si>
  <si>
    <t>12-2-601</t>
  </si>
  <si>
    <t>张晓芳、张一辰</t>
  </si>
  <si>
    <t>12-2-602</t>
  </si>
  <si>
    <t>12-2-701</t>
  </si>
  <si>
    <t>蔡林杉、郭兴伟</t>
  </si>
  <si>
    <t>12-2-702</t>
  </si>
  <si>
    <t>许国民、任辉</t>
  </si>
  <si>
    <t>12-2-801</t>
  </si>
  <si>
    <t>李彩珍、张龙</t>
  </si>
  <si>
    <t>12-2-802</t>
  </si>
  <si>
    <t>韩玉康、王驰</t>
  </si>
  <si>
    <t>12-2-901</t>
  </si>
  <si>
    <t>吕月、门立强</t>
  </si>
  <si>
    <t>12-2-902</t>
  </si>
  <si>
    <t>李立新、郝艳泽</t>
  </si>
  <si>
    <t>12-2-1001</t>
  </si>
  <si>
    <t>丁越、王丽佳</t>
  </si>
  <si>
    <t>12-2-1002</t>
  </si>
  <si>
    <t>潘伟立、齐飞飞</t>
  </si>
  <si>
    <t>13-1-101</t>
  </si>
  <si>
    <t>李晓松、李俊花</t>
  </si>
  <si>
    <t>13-1-102</t>
  </si>
  <si>
    <t>高茹飞、杨树斌</t>
  </si>
  <si>
    <t>13-1-201</t>
  </si>
  <si>
    <t>张爱兵、张悠悠</t>
  </si>
  <si>
    <t>13-1-202</t>
  </si>
  <si>
    <t>李国龙、李娜</t>
  </si>
  <si>
    <t>13-1-301</t>
  </si>
  <si>
    <t>马沙沙</t>
  </si>
  <si>
    <t>13-1-302</t>
  </si>
  <si>
    <t>13-1-401</t>
  </si>
  <si>
    <t>王志国、王晓磊</t>
  </si>
  <si>
    <t>13-1-402</t>
  </si>
  <si>
    <t>李颖、杨杉杉</t>
  </si>
  <si>
    <t>13-1-501</t>
  </si>
  <si>
    <t>周宇、张引义</t>
  </si>
  <si>
    <t>13-1-502</t>
  </si>
  <si>
    <t>13-1-601</t>
  </si>
  <si>
    <t>高明阳、佟翠</t>
  </si>
  <si>
    <t>13-1-602</t>
  </si>
  <si>
    <t>13-1-701</t>
  </si>
  <si>
    <t>樊奥运、敖磊</t>
  </si>
  <si>
    <t>13-1-702</t>
  </si>
  <si>
    <t>姜慕寒、陈小霞</t>
  </si>
  <si>
    <t>13-1-801</t>
  </si>
  <si>
    <t>马丽园</t>
  </si>
  <si>
    <t>13-1-802</t>
  </si>
  <si>
    <t>何磊、刘燕</t>
  </si>
  <si>
    <t>13-1-901</t>
  </si>
  <si>
    <t>赖元冠、李佳桥</t>
  </si>
  <si>
    <t>13-1-902</t>
  </si>
  <si>
    <t>13-1-1001</t>
  </si>
  <si>
    <t>李海清、芦丹</t>
  </si>
  <si>
    <t>13-1-1002</t>
  </si>
  <si>
    <t>13-2-101</t>
  </si>
  <si>
    <t>周井扩、李丹钰</t>
  </si>
  <si>
    <t>13-2-102</t>
  </si>
  <si>
    <t>张学亮、蒋艳艳</t>
  </si>
  <si>
    <t>13-2-201</t>
  </si>
  <si>
    <t>赵世博、孙佳慧</t>
  </si>
  <si>
    <t>13-2-202</t>
  </si>
  <si>
    <t>王石峰、窦西铭</t>
  </si>
  <si>
    <t>13-2-301</t>
  </si>
  <si>
    <t>庞泽明、王荟</t>
  </si>
  <si>
    <t>13-2-302</t>
  </si>
  <si>
    <t>潘胜、胡林燕</t>
  </si>
  <si>
    <t>13-2-401</t>
  </si>
  <si>
    <t>13-2-402</t>
  </si>
  <si>
    <t>王晨曦、王晨</t>
  </si>
  <si>
    <t>13-2-501</t>
  </si>
  <si>
    <t>金洋、李建慧</t>
  </si>
  <si>
    <t>13-2-502</t>
  </si>
  <si>
    <t>王重洋、张园园</t>
  </si>
  <si>
    <t>13-2-601</t>
  </si>
  <si>
    <t>13-2-602</t>
  </si>
  <si>
    <t>高文静、王欧</t>
  </si>
  <si>
    <t>13-2-701</t>
  </si>
  <si>
    <t>刘蕊、褚仕龙</t>
  </si>
  <si>
    <t>13-2-702</t>
  </si>
  <si>
    <t>13-2-801</t>
  </si>
  <si>
    <t>刘璐、王娜娜</t>
  </si>
  <si>
    <t>13-2-802</t>
  </si>
  <si>
    <t>梁嵬、管庆珠</t>
  </si>
  <si>
    <t>13-2-901</t>
  </si>
  <si>
    <t>张海波、吕梅生</t>
  </si>
  <si>
    <t>13-2-902</t>
  </si>
  <si>
    <t>13-2-1001</t>
  </si>
  <si>
    <t>李丽丽、白建民</t>
  </si>
  <si>
    <t>13-2-1002</t>
  </si>
  <si>
    <t>王洪朝、尹惠霞</t>
  </si>
  <si>
    <t>14-1-101</t>
  </si>
  <si>
    <t>吴浩然、程安平</t>
  </si>
  <si>
    <t>14-1-102</t>
  </si>
  <si>
    <t>王晨旭、刘子溪</t>
  </si>
  <si>
    <t>14-1-201</t>
  </si>
  <si>
    <t>张永强、于媛媛</t>
  </si>
  <si>
    <t>14-1-202</t>
  </si>
  <si>
    <t>任国傲、邵博君</t>
  </si>
  <si>
    <t>14-1-301</t>
  </si>
  <si>
    <t>刘智愚、孔凡祎</t>
  </si>
  <si>
    <t>14-1-302</t>
  </si>
  <si>
    <t>董晓芳、赵策</t>
  </si>
  <si>
    <t>14-1-401</t>
  </si>
  <si>
    <t>丁晶晶</t>
  </si>
  <si>
    <t>14-1-402</t>
  </si>
  <si>
    <t>郭亚永、冯兴梅</t>
  </si>
  <si>
    <t>14-1-501</t>
  </si>
  <si>
    <t>14-1-502</t>
  </si>
  <si>
    <t>14-1-601</t>
  </si>
  <si>
    <t>李远、纪艳琪</t>
  </si>
  <si>
    <t>14-1-602</t>
  </si>
  <si>
    <t>刘颖、董士栋</t>
  </si>
  <si>
    <t>14-1-701</t>
  </si>
  <si>
    <t>14-1-702</t>
  </si>
  <si>
    <t>冯瑞、张玉华</t>
  </si>
  <si>
    <t>14-2-101</t>
  </si>
  <si>
    <t>陈文静、冯家宝</t>
  </si>
  <si>
    <t>14-2-102</t>
  </si>
  <si>
    <t>郭忠鹏、罗洪柳</t>
  </si>
  <si>
    <t>14-2-201</t>
  </si>
  <si>
    <t>陈静、胡浩东</t>
  </si>
  <si>
    <t>14-2-202</t>
  </si>
  <si>
    <t>吴树兵、贾潇钰</t>
  </si>
  <si>
    <t>14-2-301</t>
  </si>
  <si>
    <t>14-2-302</t>
  </si>
  <si>
    <t>14-2-401</t>
  </si>
  <si>
    <t>毛凯、高馨娜</t>
  </si>
  <si>
    <t>14-2-402</t>
  </si>
  <si>
    <t>石铭、杨芳</t>
  </si>
  <si>
    <t>14-2-501</t>
  </si>
  <si>
    <t>14-2-502</t>
  </si>
  <si>
    <t>贾腾蛟、陈晓艺</t>
  </si>
  <si>
    <t>14-2-601</t>
  </si>
  <si>
    <t>孙文杰、齐新</t>
  </si>
  <si>
    <t>14-2-602</t>
  </si>
  <si>
    <t>王金龙、张明霞</t>
  </si>
  <si>
    <t>14-2-701</t>
  </si>
  <si>
    <t>陆艳霞、李明顺</t>
  </si>
  <si>
    <t>14-2-702</t>
  </si>
  <si>
    <t>赵晨、王策</t>
  </si>
  <si>
    <t>14-3-101</t>
  </si>
  <si>
    <t>陈亚男、罗守信</t>
  </si>
  <si>
    <t>14-3-102</t>
  </si>
  <si>
    <t>徐亦文、李智慧</t>
  </si>
  <si>
    <t>14-3-201</t>
  </si>
  <si>
    <t>杨焱圣、郑海悦</t>
  </si>
  <si>
    <t>14-3-202</t>
  </si>
  <si>
    <t>张汉艳、樊亚建</t>
  </si>
  <si>
    <t>14-3-301</t>
  </si>
  <si>
    <t>高新奇、杨银辉</t>
  </si>
  <si>
    <t>14-3-302</t>
  </si>
  <si>
    <t>朱振山、王璐巍</t>
  </si>
  <si>
    <t>14-3-401</t>
  </si>
  <si>
    <t>周雅光、孟胜男</t>
  </si>
  <si>
    <t>14-3-402</t>
  </si>
  <si>
    <t>朱亚楠、隗薇</t>
  </si>
  <si>
    <t>14-3-501</t>
  </si>
  <si>
    <t>吕增、刘嘉雯</t>
  </si>
  <si>
    <t>14-3-502</t>
  </si>
  <si>
    <t>化青</t>
  </si>
  <si>
    <t>14-3-601</t>
  </si>
  <si>
    <t>马冠男</t>
  </si>
  <si>
    <t>14-3-602</t>
  </si>
  <si>
    <t>闫盼、孙明明</t>
  </si>
  <si>
    <t>14-3-701</t>
  </si>
  <si>
    <t>14-3-702</t>
  </si>
  <si>
    <t>李响、朱惠</t>
  </si>
  <si>
    <t>14-4-101</t>
  </si>
  <si>
    <t>刘金平、张帅</t>
  </si>
  <si>
    <t>14-4-102</t>
  </si>
  <si>
    <t>熊先江、徐婷婷</t>
  </si>
  <si>
    <t>14-4-201</t>
  </si>
  <si>
    <t>谭仕玥、丁蕊</t>
  </si>
  <si>
    <t>14-4-202</t>
  </si>
  <si>
    <t>刘振宇、胡桂玲</t>
  </si>
  <si>
    <t>14-4-301</t>
  </si>
  <si>
    <t>张永刚、韩雪</t>
  </si>
  <si>
    <t>14-4-302</t>
  </si>
  <si>
    <t>刘宏秀、施芳</t>
  </si>
  <si>
    <t>14-4-401</t>
  </si>
  <si>
    <t>刘斌</t>
  </si>
  <si>
    <t>14-4-402</t>
  </si>
  <si>
    <t>14-4-501</t>
  </si>
  <si>
    <t>晋丽娜、刘培虎</t>
  </si>
  <si>
    <t>14-4-502</t>
  </si>
  <si>
    <t>隗有俭、耿海燕</t>
  </si>
  <si>
    <t>14-4-601</t>
  </si>
  <si>
    <t>14-4-602</t>
  </si>
  <si>
    <t>何统世、张艳</t>
  </si>
  <si>
    <t>14-4-701</t>
  </si>
  <si>
    <t>马运涞、刘妍莹</t>
  </si>
  <si>
    <t>14-4-702</t>
  </si>
  <si>
    <t>芦振强、张雪</t>
  </si>
  <si>
    <t>15-1-101</t>
  </si>
  <si>
    <t>鲁建文、赵程冉</t>
  </si>
  <si>
    <t>15-1-102</t>
  </si>
  <si>
    <t>15-1-201</t>
  </si>
  <si>
    <t>平金柱、荆爱莉</t>
  </si>
  <si>
    <t>15-1-202</t>
  </si>
  <si>
    <t>宋晨静、贾志壮</t>
  </si>
  <si>
    <t>15-1-301</t>
  </si>
  <si>
    <t>吕建萍、曹俊杰</t>
  </si>
  <si>
    <t>15-1-302</t>
  </si>
  <si>
    <t>陈滢宇</t>
  </si>
  <si>
    <t>15-1-401</t>
  </si>
  <si>
    <t>李振汉、张攀艺</t>
  </si>
  <si>
    <t>15-1-402</t>
  </si>
  <si>
    <t>温培威、杨硕</t>
  </si>
  <si>
    <t>15-1-501</t>
  </si>
  <si>
    <t>冯雪岩、闫雪婷</t>
  </si>
  <si>
    <t>15-1-502</t>
  </si>
  <si>
    <t>段成敏、王铁刚</t>
  </si>
  <si>
    <t>15-1-601</t>
  </si>
  <si>
    <t>葛雄风、魏月秀</t>
  </si>
  <si>
    <t>15-1-602</t>
  </si>
  <si>
    <t>叶伊娜、邱新宇</t>
  </si>
  <si>
    <t>15-1-701</t>
  </si>
  <si>
    <t>李焕超、陈冬英</t>
  </si>
  <si>
    <t>15-1-702</t>
  </si>
  <si>
    <t>张振</t>
  </si>
  <si>
    <t>15-1-801</t>
  </si>
  <si>
    <t>王莹、王峰</t>
  </si>
  <si>
    <t>15-1-802</t>
  </si>
  <si>
    <t>孙微微、高鹤</t>
  </si>
  <si>
    <t>15-1-901</t>
  </si>
  <si>
    <t>田伟、高月</t>
  </si>
  <si>
    <t>15-1-902</t>
  </si>
  <si>
    <t>王晓萍、秦世忠</t>
  </si>
  <si>
    <t>15-1-1001</t>
  </si>
  <si>
    <t>隗向锋、晋中美</t>
  </si>
  <si>
    <t>15-1-1002</t>
  </si>
  <si>
    <t>张赢、郭妍妍</t>
  </si>
  <si>
    <t>15-2-101</t>
  </si>
  <si>
    <t>王娟</t>
  </si>
  <si>
    <t>15-2-102</t>
  </si>
  <si>
    <t>侯宇晗</t>
  </si>
  <si>
    <t>15-2-201</t>
  </si>
  <si>
    <t>李海玲、孔燕庆</t>
  </si>
  <si>
    <t>15-2-202</t>
  </si>
  <si>
    <t>王梦童、王清华</t>
  </si>
  <si>
    <t>15-2-301</t>
  </si>
  <si>
    <t>张鹏、李珊珊</t>
  </si>
  <si>
    <t>15-2-302</t>
  </si>
  <si>
    <t>买硕</t>
  </si>
  <si>
    <t>15-2-401</t>
  </si>
  <si>
    <t>魏丹丹、梁丽妮</t>
  </si>
  <si>
    <t>15-2-402</t>
  </si>
  <si>
    <t>韩旭、王圆圆</t>
  </si>
  <si>
    <t>15-2-501</t>
  </si>
  <si>
    <t>张文祥、张冷</t>
  </si>
  <si>
    <t>15-2-502</t>
  </si>
  <si>
    <t>15-2-601</t>
  </si>
  <si>
    <t>15-2-602</t>
  </si>
  <si>
    <t>李兴海、陈小姣</t>
  </si>
  <si>
    <t>15-2-701</t>
  </si>
  <si>
    <t>殷莹</t>
  </si>
  <si>
    <t>15-2-702</t>
  </si>
  <si>
    <t>刘晓静、赵明星</t>
  </si>
  <si>
    <t>15-2-801</t>
  </si>
  <si>
    <t>孙晓祎</t>
  </si>
  <si>
    <t>15-2-802</t>
  </si>
  <si>
    <t>王卫国、罗甫芹</t>
  </si>
  <si>
    <t>15-2-901</t>
  </si>
  <si>
    <t>胡友玉</t>
  </si>
  <si>
    <t>15-2-902</t>
  </si>
  <si>
    <t>苗红双、刘海龙</t>
  </si>
  <si>
    <t>15-2-1001</t>
  </si>
  <si>
    <t>赵东雷、刘利</t>
  </si>
  <si>
    <t>15-2-1002</t>
  </si>
  <si>
    <t>张秀娟</t>
  </si>
  <si>
    <t>16-1-101</t>
  </si>
  <si>
    <t>王明惠、殷军</t>
  </si>
  <si>
    <t>16-1-102</t>
  </si>
  <si>
    <t>李心雨、牛龙飞</t>
  </si>
  <si>
    <t>16-1-201</t>
  </si>
  <si>
    <t>林燕霞、李东喜</t>
  </si>
  <si>
    <t>16-1-202</t>
  </si>
  <si>
    <t>16-1-301</t>
  </si>
  <si>
    <t>李芳、夏磊</t>
  </si>
  <si>
    <t>16-1-302</t>
  </si>
  <si>
    <t>宋博文、赵新新</t>
  </si>
  <si>
    <t>16-1-401</t>
  </si>
  <si>
    <t>16-1-402</t>
  </si>
  <si>
    <t>16-1-501</t>
  </si>
  <si>
    <t>16-1-502</t>
  </si>
  <si>
    <t>李波、凡小燕</t>
  </si>
  <si>
    <t>16-1-601</t>
  </si>
  <si>
    <t>井春杨、刘旭</t>
  </si>
  <si>
    <t>16-1-602</t>
  </si>
  <si>
    <t>张得曜、张程</t>
  </si>
  <si>
    <t>16-1-701</t>
  </si>
  <si>
    <t>16-1-702</t>
  </si>
  <si>
    <t>16-1-801</t>
  </si>
  <si>
    <t>郭艳华、于晓</t>
  </si>
  <si>
    <t>16-1-802</t>
  </si>
  <si>
    <t>16-1-901</t>
  </si>
  <si>
    <t>16-1-902</t>
  </si>
  <si>
    <t>16-1-1001</t>
  </si>
  <si>
    <t>王静、冯海</t>
  </si>
  <si>
    <t>16-1-1002</t>
  </si>
  <si>
    <t>李伟琦、刘艺伟</t>
  </si>
  <si>
    <t>16-2-101</t>
  </si>
  <si>
    <t>16-2-102</t>
  </si>
  <si>
    <t>崔兰兰、郑辉</t>
  </si>
  <si>
    <t>16-2-201</t>
  </si>
  <si>
    <t>16-2-202</t>
  </si>
  <si>
    <t>郑杰</t>
  </si>
  <si>
    <t>16-2-301</t>
  </si>
  <si>
    <t>吴凯、刘彦婷</t>
  </si>
  <si>
    <t>16-2-302</t>
  </si>
  <si>
    <t>16-2-401</t>
  </si>
  <si>
    <t>郑春兰、林小刚</t>
  </si>
  <si>
    <t>16-2-402</t>
  </si>
  <si>
    <t>刘迎、赵莉</t>
  </si>
  <si>
    <t>16-2-501</t>
  </si>
  <si>
    <t>娄成海、张俊玲</t>
  </si>
  <si>
    <t>16-2-502</t>
  </si>
  <si>
    <t>16-2-601</t>
  </si>
  <si>
    <t>16-2-602</t>
  </si>
  <si>
    <t>徐帅男、王贺</t>
  </si>
  <si>
    <t>16-2-701</t>
  </si>
  <si>
    <t>16-2-702</t>
  </si>
  <si>
    <t>16-2-801</t>
  </si>
  <si>
    <t>16-2-802</t>
  </si>
  <si>
    <t>16-2-901</t>
  </si>
  <si>
    <t>16-2-902</t>
  </si>
  <si>
    <t>刘柳、武利煜</t>
  </si>
  <si>
    <t>16-2-1001</t>
  </si>
  <si>
    <t>李永新、常珊</t>
  </si>
  <si>
    <t>16-2-1002</t>
  </si>
  <si>
    <t>王芳、朱义明</t>
  </si>
  <si>
    <t>建筑面积（预测）</t>
    <phoneticPr fontId="41" type="noConversion"/>
  </si>
  <si>
    <t>建筑面积（实测）</t>
    <phoneticPr fontId="41" type="noConversion"/>
  </si>
  <si>
    <t>1-1-702</t>
    <phoneticPr fontId="41" type="noConversion"/>
  </si>
  <si>
    <t>实测房号</t>
    <phoneticPr fontId="41" type="noConversion"/>
  </si>
  <si>
    <t>4#、7#、10#、13#、16#各20套</t>
    <phoneticPr fontId="41" type="noConversion"/>
  </si>
  <si>
    <t>64.21-65.43</t>
    <phoneticPr fontId="41" type="noConversion"/>
  </si>
  <si>
    <t>87.72-89.55</t>
    <phoneticPr fontId="41" type="noConversion"/>
  </si>
  <si>
    <t>6#、12#</t>
    <phoneticPr fontId="41" type="noConversion"/>
  </si>
  <si>
    <t>3#、12#</t>
    <phoneticPr fontId="41" type="noConversion"/>
  </si>
  <si>
    <t>11#、15#</t>
    <phoneticPr fontId="41" type="noConversion"/>
  </si>
  <si>
    <t>4#、7#、10#、16#</t>
    <phoneticPr fontId="41" type="noConversion"/>
  </si>
  <si>
    <t>107.05-107.65</t>
    <phoneticPr fontId="41" type="noConversion"/>
  </si>
  <si>
    <t>所属楼宇（现状）</t>
    <phoneticPr fontId="41" type="noConversion"/>
  </si>
  <si>
    <t>所属楼宇（规划）</t>
    <phoneticPr fontId="41" type="noConversion"/>
  </si>
  <si>
    <t>#</t>
    <phoneticPr fontId="41" type="noConversion"/>
  </si>
  <si>
    <t>实测报告</t>
    <phoneticPr fontId="41" type="noConversion"/>
  </si>
  <si>
    <t>10#</t>
  </si>
  <si>
    <t>11#</t>
  </si>
  <si>
    <t>12#</t>
  </si>
  <si>
    <t>13#</t>
  </si>
  <si>
    <t>14#</t>
  </si>
  <si>
    <t>15#</t>
  </si>
  <si>
    <t>16#</t>
  </si>
  <si>
    <t>住宅面积</t>
    <phoneticPr fontId="41" type="noConversion"/>
  </si>
  <si>
    <t>实测楼号</t>
    <phoneticPr fontId="41" type="noConversion"/>
  </si>
  <si>
    <t>房源表</t>
    <phoneticPr fontId="41" type="noConversion"/>
  </si>
  <si>
    <t>误差</t>
    <phoneticPr fontId="41" type="noConversion"/>
  </si>
  <si>
    <t>轩景家园</t>
    <phoneticPr fontId="41" type="noConversion"/>
  </si>
  <si>
    <t>税费</t>
    <phoneticPr fontId="41" type="noConversion"/>
  </si>
  <si>
    <t>环境状况</t>
    <phoneticPr fontId="41" type="noConversion"/>
  </si>
  <si>
    <t>使用品牌家具、家电；功能正常，质量有保证，较好</t>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</si>
</sst>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0_ "/>
    <numFmt numFmtId="177" formatCode="yyyy&quot;年&quot;m&quot;月&quot;d&quot;日&quot;;@"/>
    <numFmt numFmtId="178" formatCode="0.00_);[Red]\(0.00\)"/>
    <numFmt numFmtId="179" formatCode="0.00_ "/>
    <numFmt numFmtId="180" formatCode="yyyy&quot;年&quot;m&quot;月&quot;;@"/>
    <numFmt numFmtId="181" formatCode="0.0%"/>
    <numFmt numFmtId="182" formatCode="[$-F800]dddd\,\ mmmm\ dd\,\ yyyy"/>
    <numFmt numFmtId="183" formatCode="0.0"/>
  </numFmts>
  <fonts count="63">
    <font>
      <sz val="11"/>
      <color theme="1"/>
      <name val="DengXian"/>
      <charset val="134"/>
      <scheme val="minor"/>
    </font>
    <font>
      <b/>
      <sz val="14"/>
      <name val="宋体"/>
      <charset val="134"/>
    </font>
    <font>
      <b/>
      <sz val="11"/>
      <color theme="1"/>
      <name val="DengXian"/>
      <charset val="134"/>
      <scheme val="minor"/>
    </font>
    <font>
      <sz val="10"/>
      <name val="宋体"/>
      <charset val="134"/>
    </font>
    <font>
      <b/>
      <sz val="11"/>
      <name val="DengXian"/>
      <charset val="134"/>
      <scheme val="minor"/>
    </font>
    <font>
      <sz val="9"/>
      <name val="微软雅黑"/>
      <charset val="134"/>
    </font>
    <font>
      <sz val="10"/>
      <color rgb="FF000000"/>
      <name val="SimSun"/>
      <charset val="134"/>
    </font>
    <font>
      <sz val="10"/>
      <color theme="1"/>
      <name val="DengXian"/>
      <charset val="134"/>
      <scheme val="minor"/>
    </font>
    <font>
      <sz val="11"/>
      <color rgb="FF666666"/>
      <name val="微软雅黑"/>
      <charset val="134"/>
    </font>
    <font>
      <sz val="10.5"/>
      <color theme="1"/>
      <name val="Arial"/>
      <family val="2"/>
    </font>
    <font>
      <sz val="11"/>
      <color theme="1"/>
      <name val="Arial"/>
      <family val="2"/>
    </font>
    <font>
      <sz val="11"/>
      <color theme="1"/>
      <name val="宋体"/>
      <charset val="134"/>
    </font>
    <font>
      <sz val="10"/>
      <color rgb="FF000000"/>
      <name val="宋体"/>
      <charset val="134"/>
    </font>
    <font>
      <sz val="11"/>
      <color rgb="FFFF0000"/>
      <name val="DengXian"/>
      <charset val="134"/>
      <scheme val="minor"/>
    </font>
    <font>
      <sz val="10"/>
      <color theme="1"/>
      <name val="Arial"/>
      <family val="2"/>
    </font>
    <font>
      <sz val="10"/>
      <color theme="1"/>
      <name val="宋体"/>
      <charset val="134"/>
    </font>
    <font>
      <sz val="11"/>
      <name val="DengXian"/>
      <charset val="134"/>
      <scheme val="minor"/>
    </font>
    <font>
      <sz val="11"/>
      <name val="Arial"/>
      <family val="2"/>
    </font>
    <font>
      <sz val="10"/>
      <name val="Arial"/>
      <family val="2"/>
    </font>
    <font>
      <sz val="11"/>
      <name val="宋体"/>
      <charset val="134"/>
    </font>
    <font>
      <b/>
      <sz val="11"/>
      <color rgb="FFFF0000"/>
      <name val="Arial"/>
      <family val="2"/>
    </font>
    <font>
      <sz val="10"/>
      <color rgb="FFFF0000"/>
      <name val="Arial"/>
      <family val="2"/>
    </font>
    <font>
      <b/>
      <sz val="10.5"/>
      <name val="宋体"/>
      <charset val="134"/>
    </font>
    <font>
      <sz val="10"/>
      <name val="仿宋_GB2312"/>
      <charset val="134"/>
    </font>
    <font>
      <b/>
      <sz val="11"/>
      <color rgb="FFFF0000"/>
      <name val="DengXian"/>
      <charset val="134"/>
      <scheme val="minor"/>
    </font>
    <font>
      <sz val="9"/>
      <color rgb="FF000000"/>
      <name val="华文细黑"/>
      <charset val="134"/>
    </font>
    <font>
      <b/>
      <sz val="12"/>
      <name val="宋体"/>
      <charset val="134"/>
    </font>
    <font>
      <sz val="14"/>
      <color theme="1"/>
      <name val="方正小标宋简体"/>
      <charset val="134"/>
    </font>
    <font>
      <b/>
      <sz val="12"/>
      <color theme="1"/>
      <name val="DengXian"/>
      <charset val="134"/>
      <scheme val="minor"/>
    </font>
    <font>
      <u/>
      <sz val="11"/>
      <color theme="10"/>
      <name val="DengXian"/>
      <charset val="134"/>
      <scheme val="minor"/>
    </font>
    <font>
      <sz val="11"/>
      <color rgb="FF000000"/>
      <name val="DengXian"/>
      <charset val="134"/>
      <scheme val="minor"/>
    </font>
    <font>
      <sz val="10"/>
      <color rgb="FF000000"/>
      <name val="Arial"/>
      <family val="2"/>
    </font>
    <font>
      <sz val="11"/>
      <color theme="1"/>
      <name val="DengXian"/>
      <charset val="134"/>
      <scheme val="minor"/>
    </font>
    <font>
      <sz val="11"/>
      <color indexed="8"/>
      <name val="宋体"/>
      <family val="3"/>
      <charset val="134"/>
    </font>
    <font>
      <sz val="12"/>
      <name val="宋体"/>
      <family val="3"/>
      <charset val="134"/>
    </font>
    <font>
      <sz val="11"/>
      <color theme="1"/>
      <name val="Tahoma"/>
      <family val="2"/>
    </font>
    <font>
      <sz val="11"/>
      <color theme="1"/>
      <name val="仿宋_GB2312"/>
      <family val="3"/>
      <charset val="134"/>
    </font>
    <font>
      <sz val="10"/>
      <color rgb="FF000000"/>
      <name val="Times New Roman"/>
      <family val="1"/>
    </font>
    <font>
      <sz val="10.5"/>
      <color theme="1"/>
      <name val="宋体"/>
      <family val="3"/>
      <charset val="134"/>
    </font>
    <font>
      <sz val="12"/>
      <color theme="1"/>
      <name val="DengXian"/>
      <family val="2"/>
      <scheme val="minor"/>
    </font>
    <font>
      <sz val="9"/>
      <color theme="1"/>
      <name val="DengXian"/>
      <family val="3"/>
      <charset val="134"/>
      <scheme val="minor"/>
    </font>
    <font>
      <sz val="9"/>
      <name val="DengXian"/>
      <charset val="134"/>
      <scheme val="minor"/>
    </font>
    <font>
      <sz val="11"/>
      <color theme="1"/>
      <name val="DengXian"/>
      <family val="3"/>
      <charset val="134"/>
      <scheme val="minor"/>
    </font>
    <font>
      <sz val="11"/>
      <color rgb="FFFF0000"/>
      <name val="微软雅黑"/>
      <family val="2"/>
      <charset val="134"/>
    </font>
    <font>
      <sz val="11"/>
      <color theme="1"/>
      <name val="微软雅黑"/>
      <family val="2"/>
      <charset val="134"/>
    </font>
    <font>
      <sz val="11"/>
      <color theme="1"/>
      <name val="微软雅黑"/>
      <family val="2"/>
      <charset val="134"/>
    </font>
    <font>
      <b/>
      <sz val="11"/>
      <color theme="1"/>
      <name val="微软雅黑"/>
      <family val="2"/>
      <charset val="134"/>
    </font>
    <font>
      <sz val="8"/>
      <color theme="1"/>
      <name val="DengXian"/>
      <family val="3"/>
      <charset val="134"/>
      <scheme val="minor"/>
    </font>
    <font>
      <sz val="9"/>
      <name val="DengXian"/>
      <family val="3"/>
      <charset val="134"/>
      <scheme val="minor"/>
    </font>
    <font>
      <sz val="8"/>
      <color rgb="FFFF0000"/>
      <name val="DengXian"/>
      <family val="3"/>
      <charset val="134"/>
      <scheme val="minor"/>
    </font>
    <font>
      <sz val="8"/>
      <name val="DengXian"/>
      <family val="3"/>
      <charset val="134"/>
      <scheme val="minor"/>
    </font>
    <font>
      <sz val="11"/>
      <color theme="1"/>
      <name val="宋体"/>
      <family val="2"/>
      <charset val="134"/>
    </font>
    <font>
      <sz val="10"/>
      <name val="宋体"/>
      <family val="3"/>
      <charset val="134"/>
    </font>
    <font>
      <sz val="9"/>
      <color rgb="FF000000"/>
      <name val="华文细黑"/>
      <family val="3"/>
      <charset val="134"/>
    </font>
    <font>
      <sz val="10"/>
      <name val="仿宋_GB2312"/>
      <family val="3"/>
      <charset val="134"/>
    </font>
    <font>
      <sz val="10"/>
      <name val="Arial"/>
      <family val="2"/>
      <charset val="134"/>
    </font>
    <font>
      <b/>
      <sz val="9"/>
      <color theme="1"/>
      <name val="DengXian"/>
      <family val="3"/>
      <charset val="134"/>
      <scheme val="minor"/>
    </font>
    <font>
      <sz val="10"/>
      <color rgb="FF000000"/>
      <name val="宋体"/>
      <family val="3"/>
      <charset val="134"/>
    </font>
    <font>
      <sz val="11"/>
      <name val="宋体"/>
      <family val="3"/>
      <charset val="134"/>
    </font>
    <font>
      <sz val="11"/>
      <color theme="1"/>
      <name val="宋体"/>
      <family val="3"/>
      <charset val="134"/>
    </font>
    <font>
      <b/>
      <sz val="11"/>
      <name val="宋体"/>
      <family val="3"/>
      <charset val="134"/>
    </font>
    <font>
      <b/>
      <sz val="9"/>
      <name val="宋体"/>
      <family val="3"/>
      <charset val="134"/>
    </font>
    <font>
      <sz val="9"/>
      <name val="宋体"/>
      <family val="3"/>
      <charset val="134"/>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3" tint="0.7999206518753624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79992065187536243"/>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thin">
        <color auto="1"/>
      </bottom>
      <diagonal/>
    </border>
    <border>
      <left/>
      <right style="medium">
        <color rgb="FF000000"/>
      </right>
      <top/>
      <bottom/>
      <diagonal/>
    </border>
  </borders>
  <cellStyleXfs count="103">
    <xf numFmtId="0" fontId="0" fillId="0" borderId="0"/>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29" fillId="0" borderId="0" applyNumberFormat="0" applyFill="0" applyBorder="0" applyAlignment="0" applyProtection="0"/>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2" fillId="0" borderId="0">
      <alignment vertical="center"/>
    </xf>
    <xf numFmtId="0" fontId="34" fillId="0" borderId="0">
      <alignment vertical="center"/>
    </xf>
    <xf numFmtId="0" fontId="33" fillId="0" borderId="0">
      <alignment vertical="center"/>
    </xf>
    <xf numFmtId="0" fontId="33" fillId="0" borderId="0" applyNumberFormat="0" applyFont="0" applyFill="0" applyBorder="0" applyAlignment="0" applyProtection="0">
      <alignment vertical="center"/>
    </xf>
    <xf numFmtId="0" fontId="18" fillId="0" borderId="0">
      <alignment vertical="center"/>
    </xf>
    <xf numFmtId="0" fontId="32" fillId="0" borderId="0"/>
    <xf numFmtId="0" fontId="34" fillId="0" borderId="0"/>
    <xf numFmtId="0" fontId="34"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18" fillId="0" borderId="0">
      <alignment vertical="center"/>
    </xf>
    <xf numFmtId="0" fontId="34"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2"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18" fillId="0" borderId="0"/>
    <xf numFmtId="0" fontId="34" fillId="0" borderId="0">
      <alignment vertical="center"/>
    </xf>
    <xf numFmtId="0" fontId="33" fillId="0" borderId="0">
      <alignment vertical="center"/>
    </xf>
    <xf numFmtId="0" fontId="33" fillId="0" borderId="0">
      <alignment vertical="center"/>
    </xf>
    <xf numFmtId="0" fontId="32"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18" fillId="0" borderId="0"/>
    <xf numFmtId="0" fontId="33" fillId="0" borderId="0">
      <alignment vertical="center"/>
    </xf>
    <xf numFmtId="0" fontId="35" fillId="0" borderId="0"/>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8"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2" fillId="0" borderId="0"/>
    <xf numFmtId="0" fontId="33" fillId="0" borderId="0">
      <alignment vertical="center"/>
    </xf>
    <xf numFmtId="0" fontId="39" fillId="0" borderId="0"/>
    <xf numFmtId="0" fontId="42" fillId="0" borderId="0">
      <alignment vertical="center"/>
    </xf>
    <xf numFmtId="43" fontId="42" fillId="0" borderId="0" applyFont="0" applyFill="0" applyBorder="0" applyAlignment="0" applyProtection="0">
      <alignment vertical="center"/>
    </xf>
    <xf numFmtId="9" fontId="42" fillId="0" borderId="0" applyFont="0" applyFill="0" applyBorder="0" applyAlignment="0" applyProtection="0">
      <alignment vertical="center"/>
    </xf>
    <xf numFmtId="0" fontId="42" fillId="0" borderId="0">
      <alignment vertical="center"/>
    </xf>
    <xf numFmtId="9" fontId="32" fillId="0" borderId="0" applyFont="0" applyFill="0" applyBorder="0" applyAlignment="0" applyProtection="0">
      <alignment vertical="center"/>
    </xf>
  </cellStyleXfs>
  <cellXfs count="274">
    <xf numFmtId="0" fontId="0" fillId="0" borderId="0" xfId="0"/>
    <xf numFmtId="0" fontId="0" fillId="2" borderId="0" xfId="0" applyFill="1"/>
    <xf numFmtId="0" fontId="0" fillId="3" borderId="0" xfId="0" applyFill="1"/>
    <xf numFmtId="176" fontId="2" fillId="0" borderId="3" xfId="0" applyNumberFormat="1"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wrapText="1"/>
    </xf>
    <xf numFmtId="176" fontId="0" fillId="0" borderId="3" xfId="0" applyNumberFormat="1" applyBorder="1" applyAlignment="1">
      <alignment horizontal="center" vertical="center"/>
    </xf>
    <xf numFmtId="0" fontId="0" fillId="0" borderId="3" xfId="0" applyBorder="1" applyAlignment="1">
      <alignment horizontal="center" vertical="center"/>
    </xf>
    <xf numFmtId="49" fontId="0" fillId="0" borderId="3" xfId="0" applyNumberFormat="1" applyBorder="1" applyAlignment="1">
      <alignment horizontal="center" vertical="center"/>
    </xf>
    <xf numFmtId="0" fontId="3" fillId="0" borderId="3" xfId="83" applyFont="1" applyBorder="1" applyAlignment="1">
      <alignment horizontal="center" vertical="center"/>
    </xf>
    <xf numFmtId="176" fontId="0" fillId="2" borderId="3" xfId="0" applyNumberFormat="1" applyFill="1" applyBorder="1" applyAlignment="1">
      <alignment horizontal="center" vertical="center"/>
    </xf>
    <xf numFmtId="0" fontId="0" fillId="2" borderId="3" xfId="0" applyFill="1" applyBorder="1" applyAlignment="1">
      <alignment horizontal="center" vertical="center"/>
    </xf>
    <xf numFmtId="49" fontId="0" fillId="2" borderId="3" xfId="0" applyNumberFormat="1" applyFill="1" applyBorder="1" applyAlignment="1">
      <alignment horizontal="center" vertical="center"/>
    </xf>
    <xf numFmtId="0" fontId="3" fillId="2" borderId="3" xfId="83" applyFont="1" applyFill="1" applyBorder="1" applyAlignment="1">
      <alignment horizontal="center" vertical="center"/>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176" fontId="4"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3" xfId="48" applyFont="1" applyBorder="1" applyAlignment="1">
      <alignment horizontal="center" vertical="center" shrinkToFit="1"/>
    </xf>
    <xf numFmtId="2" fontId="6" fillId="0" borderId="3" xfId="0" applyNumberFormat="1" applyFont="1" applyBorder="1" applyAlignment="1">
      <alignment horizontal="center" vertical="center" wrapText="1"/>
    </xf>
    <xf numFmtId="178" fontId="5" fillId="0" borderId="3" xfId="0" applyNumberFormat="1" applyFont="1" applyBorder="1" applyAlignment="1">
      <alignment horizontal="center" vertical="center" wrapText="1"/>
    </xf>
    <xf numFmtId="179" fontId="7" fillId="0" borderId="3" xfId="0" applyNumberFormat="1" applyFont="1" applyBorder="1" applyAlignment="1">
      <alignment horizontal="center" vertical="center"/>
    </xf>
    <xf numFmtId="178" fontId="5" fillId="2" borderId="3" xfId="0" applyNumberFormat="1" applyFont="1" applyFill="1" applyBorder="1" applyAlignment="1">
      <alignment horizontal="center" vertical="center" wrapText="1"/>
    </xf>
    <xf numFmtId="0" fontId="5" fillId="2" borderId="3" xfId="48" applyFont="1" applyFill="1" applyBorder="1" applyAlignment="1">
      <alignment horizontal="center" vertical="center" shrinkToFit="1"/>
    </xf>
    <xf numFmtId="179" fontId="7"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3" fillId="0" borderId="3" xfId="0" applyFont="1" applyBorder="1" applyAlignment="1">
      <alignment horizontal="center" vertical="center" shrinkToFit="1"/>
    </xf>
    <xf numFmtId="176" fontId="0" fillId="3" borderId="3" xfId="0" applyNumberFormat="1" applyFill="1" applyBorder="1" applyAlignment="1">
      <alignment horizontal="center" vertical="center"/>
    </xf>
    <xf numFmtId="0" fontId="0" fillId="3" borderId="3" xfId="0" applyFill="1" applyBorder="1" applyAlignment="1">
      <alignment horizontal="center" vertical="center"/>
    </xf>
    <xf numFmtId="49" fontId="0" fillId="3" borderId="3" xfId="0" applyNumberFormat="1" applyFill="1" applyBorder="1" applyAlignment="1">
      <alignment horizontal="center" vertical="center"/>
    </xf>
    <xf numFmtId="0" fontId="3" fillId="3" borderId="3" xfId="83"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3" xfId="48"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2" fillId="0" borderId="0" xfId="42">
      <alignment vertical="center"/>
    </xf>
    <xf numFmtId="0" fontId="8" fillId="4" borderId="3" xfId="95" applyFont="1" applyFill="1" applyBorder="1" applyAlignment="1">
      <alignment horizontal="center" vertical="center" wrapText="1"/>
    </xf>
    <xf numFmtId="0" fontId="9" fillId="0" borderId="0" xfId="42" applyFont="1">
      <alignment vertical="center"/>
    </xf>
    <xf numFmtId="0" fontId="8" fillId="0" borderId="0" xfId="95" applyFont="1" applyAlignment="1">
      <alignment horizontal="left" vertical="center" wrapText="1"/>
    </xf>
    <xf numFmtId="0" fontId="32" fillId="0" borderId="0" xfId="95"/>
    <xf numFmtId="14" fontId="8" fillId="4" borderId="3" xfId="95" applyNumberFormat="1" applyFont="1" applyFill="1" applyBorder="1" applyAlignment="1">
      <alignment horizontal="center" vertical="center" wrapText="1"/>
    </xf>
    <xf numFmtId="0" fontId="8" fillId="5" borderId="3" xfId="95" applyFont="1" applyFill="1" applyBorder="1" applyAlignment="1" applyProtection="1">
      <alignment horizontal="center" vertical="center" wrapText="1"/>
      <protection locked="0"/>
    </xf>
    <xf numFmtId="0" fontId="32" fillId="4" borderId="3" xfId="95" applyFill="1" applyBorder="1" applyAlignment="1">
      <alignment vertical="center"/>
    </xf>
    <xf numFmtId="0" fontId="8" fillId="4" borderId="5" xfId="95" applyFont="1" applyFill="1" applyBorder="1" applyAlignment="1">
      <alignment horizontal="center" vertical="center" wrapText="1"/>
    </xf>
    <xf numFmtId="0" fontId="32" fillId="2" borderId="3" xfId="95" applyFill="1" applyBorder="1" applyProtection="1">
      <protection locked="0"/>
    </xf>
    <xf numFmtId="0" fontId="32" fillId="4" borderId="3" xfId="95" applyFill="1" applyBorder="1"/>
    <xf numFmtId="0" fontId="32" fillId="0" borderId="3" xfId="95" applyBorder="1" applyProtection="1">
      <protection locked="0"/>
    </xf>
    <xf numFmtId="0" fontId="8" fillId="0" borderId="3" xfId="95" applyFont="1" applyBorder="1" applyAlignment="1" applyProtection="1">
      <alignment horizontal="left" vertical="center" wrapText="1"/>
      <protection locked="0"/>
    </xf>
    <xf numFmtId="0" fontId="10" fillId="0" borderId="3" xfId="42" applyFont="1" applyBorder="1" applyAlignment="1">
      <alignment horizontal="center" vertical="center"/>
    </xf>
    <xf numFmtId="0" fontId="11" fillId="0" borderId="3" xfId="42" applyFont="1" applyBorder="1" applyAlignment="1">
      <alignment horizontal="center" vertical="center"/>
    </xf>
    <xf numFmtId="0" fontId="10" fillId="0" borderId="0" xfId="42" applyFont="1" applyAlignment="1">
      <alignment horizontal="center" vertical="center"/>
    </xf>
    <xf numFmtId="179" fontId="10" fillId="0" borderId="3" xfId="42" applyNumberFormat="1" applyFont="1" applyBorder="1" applyAlignment="1">
      <alignment horizontal="center" vertical="center"/>
    </xf>
    <xf numFmtId="0" fontId="11" fillId="0" borderId="0" xfId="42" applyFont="1" applyAlignment="1">
      <alignment horizontal="center" vertical="center"/>
    </xf>
    <xf numFmtId="179" fontId="10" fillId="0" borderId="0" xfId="42" applyNumberFormat="1" applyFont="1" applyAlignment="1">
      <alignment horizontal="center" vertical="center"/>
    </xf>
    <xf numFmtId="0" fontId="0" fillId="0" borderId="0" xfId="0" applyAlignment="1">
      <alignment vertical="center"/>
    </xf>
    <xf numFmtId="0" fontId="10" fillId="3" borderId="0" xfId="42" applyFont="1" applyFill="1" applyAlignment="1">
      <alignment horizontal="center" vertical="center"/>
    </xf>
    <xf numFmtId="0" fontId="11" fillId="7" borderId="0" xfId="42" applyFont="1" applyFill="1" applyAlignment="1">
      <alignment horizontal="center" vertical="center"/>
    </xf>
    <xf numFmtId="0" fontId="10" fillId="7" borderId="0" xfId="42" applyFont="1" applyFill="1" applyAlignment="1">
      <alignment horizontal="center" vertical="center"/>
    </xf>
    <xf numFmtId="0" fontId="17" fillId="0" borderId="1" xfId="42" applyFont="1" applyBorder="1" applyAlignment="1">
      <alignment horizontal="center" vertical="center"/>
    </xf>
    <xf numFmtId="0" fontId="17" fillId="3" borderId="3" xfId="42" applyFont="1" applyFill="1" applyBorder="1" applyAlignment="1">
      <alignment horizontal="center" vertical="center"/>
    </xf>
    <xf numFmtId="0" fontId="17" fillId="0" borderId="0" xfId="42" applyFont="1" applyAlignment="1">
      <alignment horizontal="center" vertical="center"/>
    </xf>
    <xf numFmtId="0" fontId="17" fillId="0" borderId="3" xfId="42" applyFont="1" applyBorder="1" applyAlignment="1">
      <alignment horizontal="center" vertical="center"/>
    </xf>
    <xf numFmtId="0" fontId="10" fillId="3" borderId="3" xfId="42" applyFont="1" applyFill="1" applyBorder="1" applyAlignment="1">
      <alignment horizontal="center" vertical="center"/>
    </xf>
    <xf numFmtId="0" fontId="11" fillId="8" borderId="3" xfId="42" applyFont="1" applyFill="1" applyBorder="1" applyAlignment="1">
      <alignment horizontal="center" vertical="center"/>
    </xf>
    <xf numFmtId="180" fontId="10" fillId="0" borderId="3" xfId="42" applyNumberFormat="1" applyFont="1" applyBorder="1" applyAlignment="1">
      <alignment horizontal="center" vertical="center"/>
    </xf>
    <xf numFmtId="0" fontId="18" fillId="0" borderId="3" xfId="42" applyFont="1" applyBorder="1" applyAlignment="1">
      <alignment horizontal="center" vertical="center"/>
    </xf>
    <xf numFmtId="0" fontId="18" fillId="3" borderId="3" xfId="42" applyFont="1" applyFill="1" applyBorder="1" applyAlignment="1">
      <alignment horizontal="center" vertical="center"/>
    </xf>
    <xf numFmtId="0" fontId="18" fillId="3" borderId="0" xfId="42" applyFont="1" applyFill="1" applyAlignment="1">
      <alignment horizontal="center" vertical="center"/>
    </xf>
    <xf numFmtId="179" fontId="10" fillId="3" borderId="3" xfId="42" applyNumberFormat="1" applyFont="1" applyFill="1" applyBorder="1" applyAlignment="1">
      <alignment horizontal="center" vertical="center"/>
    </xf>
    <xf numFmtId="179" fontId="10" fillId="3" borderId="0" xfId="42" applyNumberFormat="1" applyFont="1" applyFill="1" applyAlignment="1">
      <alignment horizontal="center" vertical="center"/>
    </xf>
    <xf numFmtId="0" fontId="11" fillId="7" borderId="3" xfId="42" applyFont="1" applyFill="1" applyBorder="1" applyAlignment="1">
      <alignment horizontal="center" vertical="center"/>
    </xf>
    <xf numFmtId="0" fontId="10" fillId="7" borderId="3" xfId="42" applyFont="1" applyFill="1" applyBorder="1" applyAlignment="1">
      <alignment horizontal="center" vertical="center"/>
    </xf>
    <xf numFmtId="0" fontId="11" fillId="3" borderId="0" xfId="42" applyFont="1" applyFill="1" applyAlignment="1">
      <alignment horizontal="center" vertical="center"/>
    </xf>
    <xf numFmtId="0" fontId="18" fillId="0" borderId="3" xfId="42" applyFont="1" applyBorder="1" applyAlignment="1">
      <alignment horizontal="center"/>
    </xf>
    <xf numFmtId="0" fontId="20" fillId="0" borderId="0" xfId="42" applyFont="1" applyAlignment="1">
      <alignment horizontal="center" vertical="center"/>
    </xf>
    <xf numFmtId="0" fontId="11" fillId="8" borderId="0" xfId="42" applyFont="1" applyFill="1" applyAlignment="1">
      <alignment horizontal="center" vertical="center"/>
    </xf>
    <xf numFmtId="0" fontId="10" fillId="8" borderId="0" xfId="42" applyFont="1" applyFill="1" applyAlignment="1">
      <alignment horizontal="center" vertical="center"/>
    </xf>
    <xf numFmtId="179" fontId="10" fillId="0" borderId="6" xfId="42" applyNumberFormat="1" applyFont="1" applyBorder="1" applyAlignment="1">
      <alignment horizontal="center" vertical="center"/>
    </xf>
    <xf numFmtId="179" fontId="10" fillId="9" borderId="0" xfId="42" applyNumberFormat="1" applyFont="1" applyFill="1" applyAlignment="1">
      <alignment horizontal="center" vertical="center"/>
    </xf>
    <xf numFmtId="0" fontId="17" fillId="3" borderId="1" xfId="42" applyFont="1" applyFill="1" applyBorder="1" applyAlignment="1">
      <alignment horizontal="center" vertical="center"/>
    </xf>
    <xf numFmtId="0" fontId="17" fillId="3" borderId="0" xfId="42" applyFont="1" applyFill="1" applyAlignment="1">
      <alignment horizontal="center" vertical="center"/>
    </xf>
    <xf numFmtId="0" fontId="11" fillId="7" borderId="1" xfId="42" applyFont="1" applyFill="1" applyBorder="1" applyAlignment="1">
      <alignment horizontal="center" vertical="center"/>
    </xf>
    <xf numFmtId="0" fontId="10" fillId="3" borderId="8" xfId="42" applyFont="1" applyFill="1" applyBorder="1" applyAlignment="1">
      <alignment horizontal="center" vertical="center"/>
    </xf>
    <xf numFmtId="0" fontId="20" fillId="3" borderId="0" xfId="42" applyFont="1" applyFill="1" applyAlignment="1">
      <alignment horizontal="center" vertical="center"/>
    </xf>
    <xf numFmtId="179" fontId="17" fillId="3" borderId="3" xfId="42" applyNumberFormat="1" applyFont="1" applyFill="1" applyBorder="1" applyAlignment="1">
      <alignment horizontal="center" vertical="center"/>
    </xf>
    <xf numFmtId="0" fontId="10" fillId="3" borderId="1" xfId="42" applyFont="1" applyFill="1" applyBorder="1" applyAlignment="1">
      <alignment horizontal="center" vertical="center"/>
    </xf>
    <xf numFmtId="179" fontId="17" fillId="3" borderId="6" xfId="42" applyNumberFormat="1" applyFont="1" applyFill="1" applyBorder="1" applyAlignment="1">
      <alignment horizontal="center" vertical="center"/>
    </xf>
    <xf numFmtId="0" fontId="19" fillId="7" borderId="0" xfId="42" applyFont="1" applyFill="1" applyAlignment="1">
      <alignment horizontal="center" vertical="center"/>
    </xf>
    <xf numFmtId="0" fontId="17" fillId="0" borderId="5" xfId="42" applyFont="1" applyBorder="1" applyAlignment="1">
      <alignment horizontal="center" vertical="center"/>
    </xf>
    <xf numFmtId="0" fontId="19" fillId="8" borderId="3" xfId="42" applyFont="1" applyFill="1" applyBorder="1" applyAlignment="1">
      <alignment horizontal="center" vertical="center"/>
    </xf>
    <xf numFmtId="0" fontId="18" fillId="0" borderId="0" xfId="42" applyFont="1" applyAlignment="1">
      <alignment horizontal="center" vertical="center"/>
    </xf>
    <xf numFmtId="0" fontId="10" fillId="0" borderId="6" xfId="42" applyFont="1" applyBorder="1" applyAlignment="1">
      <alignment horizontal="center" vertical="center"/>
    </xf>
    <xf numFmtId="179" fontId="17" fillId="8" borderId="3" xfId="42" applyNumberFormat="1" applyFont="1" applyFill="1" applyBorder="1" applyAlignment="1">
      <alignment horizontal="center" vertical="center"/>
    </xf>
    <xf numFmtId="0" fontId="10" fillId="0" borderId="1" xfId="42" applyFont="1" applyBorder="1" applyAlignment="1">
      <alignment horizontal="center" vertical="center"/>
    </xf>
    <xf numFmtId="0" fontId="10" fillId="7" borderId="1" xfId="42" applyFont="1" applyFill="1" applyBorder="1" applyAlignment="1">
      <alignment horizontal="center" vertical="center"/>
    </xf>
    <xf numFmtId="179" fontId="18" fillId="3" borderId="0" xfId="42" applyNumberFormat="1" applyFont="1" applyFill="1" applyAlignment="1">
      <alignment horizontal="center" vertical="center"/>
    </xf>
    <xf numFmtId="179" fontId="17" fillId="0" borderId="3" xfId="42" applyNumberFormat="1" applyFont="1" applyBorder="1" applyAlignment="1">
      <alignment horizontal="center" vertical="center"/>
    </xf>
    <xf numFmtId="179" fontId="17" fillId="0" borderId="6" xfId="42" applyNumberFormat="1" applyFont="1" applyBorder="1" applyAlignment="1">
      <alignment horizontal="center" vertical="center"/>
    </xf>
    <xf numFmtId="0" fontId="22" fillId="0" borderId="0" xfId="0" applyFont="1" applyAlignment="1">
      <alignment horizontal="center"/>
    </xf>
    <xf numFmtId="0" fontId="23" fillId="0" borderId="3" xfId="58" applyFont="1" applyBorder="1" applyAlignment="1">
      <alignment horizontal="center" vertical="center" wrapText="1"/>
    </xf>
    <xf numFmtId="0" fontId="18" fillId="0" borderId="3" xfId="58" applyFont="1" applyBorder="1" applyAlignment="1">
      <alignment horizontal="center" vertical="center" wrapText="1"/>
    </xf>
    <xf numFmtId="177" fontId="18" fillId="0" borderId="3" xfId="58" applyNumberFormat="1" applyFont="1" applyBorder="1" applyAlignment="1">
      <alignment horizontal="center" vertical="center" wrapText="1"/>
    </xf>
    <xf numFmtId="0" fontId="18" fillId="0" borderId="3" xfId="58" applyFont="1" applyBorder="1" applyAlignment="1">
      <alignment horizontal="center" vertical="center"/>
    </xf>
    <xf numFmtId="0" fontId="23" fillId="3" borderId="3" xfId="58" applyFont="1" applyFill="1" applyBorder="1" applyAlignment="1">
      <alignment horizontal="center" vertical="center" wrapText="1"/>
    </xf>
    <xf numFmtId="0" fontId="21" fillId="0" borderId="3" xfId="58" applyFont="1" applyBorder="1" applyAlignment="1">
      <alignment horizontal="center" vertical="center" wrapText="1"/>
    </xf>
    <xf numFmtId="0" fontId="18" fillId="3" borderId="3" xfId="58" applyFont="1" applyFill="1" applyBorder="1" applyAlignment="1">
      <alignment horizontal="center" vertical="center" wrapText="1"/>
    </xf>
    <xf numFmtId="0" fontId="10" fillId="0" borderId="10" xfId="0" applyFont="1" applyBorder="1" applyAlignment="1">
      <alignment vertical="center"/>
    </xf>
    <xf numFmtId="0" fontId="21" fillId="3" borderId="3" xfId="58" applyFont="1" applyFill="1" applyBorder="1" applyAlignment="1">
      <alignment horizontal="center" vertical="center" wrapText="1"/>
    </xf>
    <xf numFmtId="0" fontId="0" fillId="8" borderId="0" xfId="0" applyFill="1" applyAlignment="1">
      <alignment vertical="center"/>
    </xf>
    <xf numFmtId="0" fontId="24" fillId="8" borderId="0" xfId="0" applyFont="1" applyFill="1" applyAlignment="1">
      <alignment vertical="center"/>
    </xf>
    <xf numFmtId="0" fontId="25" fillId="0" borderId="12" xfId="0" applyFont="1" applyBorder="1" applyAlignment="1">
      <alignment horizontal="center" wrapText="1"/>
    </xf>
    <xf numFmtId="0" fontId="25" fillId="0" borderId="13" xfId="0" applyFont="1" applyBorder="1" applyAlignment="1">
      <alignment horizontal="center" wrapText="1"/>
    </xf>
    <xf numFmtId="0" fontId="25" fillId="0" borderId="14" xfId="0" applyFont="1" applyBorder="1" applyAlignment="1">
      <alignment horizontal="center" wrapText="1"/>
    </xf>
    <xf numFmtId="0" fontId="25" fillId="0" borderId="15" xfId="0" applyFont="1" applyBorder="1" applyAlignment="1">
      <alignment horizontal="center" wrapText="1"/>
    </xf>
    <xf numFmtId="182" fontId="11" fillId="0" borderId="0" xfId="74" applyNumberFormat="1" applyFont="1">
      <alignment vertical="center"/>
    </xf>
    <xf numFmtId="0" fontId="11" fillId="0" borderId="0" xfId="74" applyFont="1">
      <alignment vertical="center"/>
    </xf>
    <xf numFmtId="0" fontId="26" fillId="0" borderId="3" xfId="74" applyFont="1" applyBorder="1" applyAlignment="1">
      <alignment horizontal="center" vertical="center" wrapText="1"/>
    </xf>
    <xf numFmtId="0" fontId="26" fillId="2" borderId="3" xfId="74" applyFont="1" applyFill="1" applyBorder="1" applyAlignment="1">
      <alignment horizontal="center" vertical="center" wrapText="1"/>
    </xf>
    <xf numFmtId="0" fontId="12" fillId="0" borderId="3" xfId="74" applyFont="1" applyBorder="1" applyAlignment="1">
      <alignment horizontal="center" vertical="center" wrapText="1"/>
    </xf>
    <xf numFmtId="0" fontId="0" fillId="0" borderId="3" xfId="0" applyBorder="1" applyAlignment="1">
      <alignment horizontal="center" vertical="center" wrapText="1"/>
    </xf>
    <xf numFmtId="0" fontId="11" fillId="0" borderId="3" xfId="74" applyFont="1" applyBorder="1" applyAlignment="1">
      <alignment horizontal="center" vertical="center"/>
    </xf>
    <xf numFmtId="0" fontId="0" fillId="0" borderId="0" xfId="0"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4" fillId="0" borderId="15" xfId="0" applyFont="1" applyBorder="1" applyAlignment="1">
      <alignment horizontal="center" vertical="center" wrapText="1"/>
    </xf>
    <xf numFmtId="49" fontId="0" fillId="0" borderId="3" xfId="0" applyNumberFormat="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28" fillId="0" borderId="3" xfId="0" applyFont="1" applyBorder="1" applyAlignment="1">
      <alignment horizontal="center" vertical="center"/>
    </xf>
    <xf numFmtId="0" fontId="28" fillId="0" borderId="3" xfId="0" applyFont="1" applyBorder="1" applyAlignment="1">
      <alignment horizontal="center" vertical="center" wrapText="1"/>
    </xf>
    <xf numFmtId="0" fontId="11" fillId="3" borderId="3" xfId="0" applyFont="1" applyFill="1" applyBorder="1" applyAlignment="1">
      <alignment horizontal="center" vertical="center" wrapText="1"/>
    </xf>
    <xf numFmtId="0" fontId="0" fillId="3" borderId="3" xfId="0" applyFill="1" applyBorder="1" applyAlignment="1">
      <alignment horizontal="center" vertical="center" wrapText="1"/>
    </xf>
    <xf numFmtId="0" fontId="29" fillId="0" borderId="0" xfId="6"/>
    <xf numFmtId="0" fontId="2" fillId="0" borderId="0" xfId="0" applyFont="1"/>
    <xf numFmtId="0" fontId="0" fillId="6" borderId="3" xfId="0" applyFill="1" applyBorder="1" applyAlignment="1">
      <alignment horizontal="center" vertical="center" wrapText="1"/>
    </xf>
    <xf numFmtId="0" fontId="12"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32" fillId="3" borderId="0" xfId="42" applyFill="1">
      <alignment vertical="center"/>
    </xf>
    <xf numFmtId="0" fontId="12" fillId="3"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3" fillId="3" borderId="0" xfId="42" applyFont="1" applyFill="1">
      <alignment vertical="center"/>
    </xf>
    <xf numFmtId="0" fontId="31" fillId="3" borderId="3" xfId="0" applyFont="1" applyFill="1" applyBorder="1" applyAlignment="1">
      <alignment horizontal="center" vertical="center" wrapText="1"/>
    </xf>
    <xf numFmtId="0" fontId="3" fillId="3" borderId="3" xfId="0" applyFont="1" applyFill="1" applyBorder="1" applyAlignment="1">
      <alignment vertical="center" wrapText="1"/>
    </xf>
    <xf numFmtId="0" fontId="18" fillId="3" borderId="3" xfId="0" applyFont="1" applyFill="1" applyBorder="1" applyAlignment="1">
      <alignment vertical="center" wrapText="1"/>
    </xf>
    <xf numFmtId="0" fontId="16" fillId="3" borderId="0" xfId="42" applyFont="1" applyFill="1">
      <alignment vertical="center"/>
    </xf>
    <xf numFmtId="10" fontId="32" fillId="3" borderId="0" xfId="42" applyNumberFormat="1" applyFill="1">
      <alignment vertical="center"/>
    </xf>
    <xf numFmtId="0" fontId="18"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18" fillId="0" borderId="3" xfId="0" applyFont="1" applyBorder="1" applyAlignment="1">
      <alignment vertical="center" wrapText="1"/>
    </xf>
    <xf numFmtId="0" fontId="32" fillId="10" borderId="0" xfId="42" applyFill="1">
      <alignment vertical="center"/>
    </xf>
    <xf numFmtId="0" fontId="16" fillId="0" borderId="0" xfId="42" applyFont="1">
      <alignment vertical="center"/>
    </xf>
    <xf numFmtId="10" fontId="32" fillId="0" borderId="0" xfId="42" applyNumberFormat="1">
      <alignment vertical="center"/>
    </xf>
    <xf numFmtId="0" fontId="40" fillId="0" borderId="0" xfId="97" applyFont="1"/>
    <xf numFmtId="0" fontId="40" fillId="0" borderId="0" xfId="0" applyFont="1"/>
    <xf numFmtId="0" fontId="44" fillId="0" borderId="0" xfId="98" applyFont="1" applyAlignment="1">
      <alignment horizontal="center" vertical="center"/>
    </xf>
    <xf numFmtId="0" fontId="43" fillId="0" borderId="0" xfId="98" applyFont="1" applyAlignment="1">
      <alignment horizontal="center" vertical="center" wrapText="1"/>
    </xf>
    <xf numFmtId="14" fontId="43" fillId="0" borderId="0" xfId="98" applyNumberFormat="1" applyFont="1" applyAlignment="1">
      <alignment horizontal="center" vertical="center" wrapText="1"/>
    </xf>
    <xf numFmtId="0" fontId="44" fillId="0" borderId="0" xfId="98" applyFont="1" applyAlignment="1">
      <alignment horizontal="center" vertical="center" wrapText="1"/>
    </xf>
    <xf numFmtId="14" fontId="44" fillId="0" borderId="0" xfId="98" applyNumberFormat="1" applyFont="1" applyAlignment="1">
      <alignment horizontal="center" vertical="center"/>
    </xf>
    <xf numFmtId="0" fontId="45" fillId="0" borderId="0" xfId="98" applyFont="1" applyAlignment="1">
      <alignment horizontal="center" vertical="center"/>
    </xf>
    <xf numFmtId="43" fontId="44" fillId="0" borderId="0" xfId="99" applyFont="1" applyAlignment="1">
      <alignment horizontal="center" vertical="center"/>
    </xf>
    <xf numFmtId="0" fontId="46" fillId="0" borderId="3" xfId="98" applyFont="1" applyBorder="1" applyAlignment="1">
      <alignment horizontal="center" vertical="center"/>
    </xf>
    <xf numFmtId="0" fontId="46" fillId="0" borderId="0" xfId="98" applyFont="1" applyAlignment="1">
      <alignment horizontal="center" vertical="center"/>
    </xf>
    <xf numFmtId="0" fontId="45" fillId="0" borderId="3" xfId="98" applyFont="1" applyBorder="1" applyAlignment="1">
      <alignment horizontal="center" vertical="center"/>
    </xf>
    <xf numFmtId="0" fontId="44" fillId="0" borderId="3" xfId="98" applyFont="1" applyBorder="1" applyAlignment="1">
      <alignment horizontal="center" vertical="center"/>
    </xf>
    <xf numFmtId="10" fontId="44" fillId="0" borderId="3" xfId="100" applyNumberFormat="1" applyFont="1" applyBorder="1" applyAlignment="1">
      <alignment horizontal="center" vertical="center"/>
    </xf>
    <xf numFmtId="10" fontId="46" fillId="0" borderId="3" xfId="98" applyNumberFormat="1" applyFont="1" applyBorder="1" applyAlignment="1">
      <alignment horizontal="center" vertical="center"/>
    </xf>
    <xf numFmtId="10" fontId="44" fillId="0" borderId="0" xfId="98" applyNumberFormat="1" applyFont="1" applyAlignment="1">
      <alignment horizontal="center" vertical="center"/>
    </xf>
    <xf numFmtId="10" fontId="46" fillId="0" borderId="3" xfId="100" applyNumberFormat="1" applyFont="1" applyBorder="1" applyAlignment="1">
      <alignment horizontal="center" vertical="center"/>
    </xf>
    <xf numFmtId="9" fontId="46" fillId="0" borderId="3" xfId="100" applyFont="1" applyBorder="1" applyAlignment="1">
      <alignment horizontal="center" vertical="center"/>
    </xf>
    <xf numFmtId="0" fontId="47" fillId="0" borderId="0" xfId="101" applyFont="1">
      <alignment vertical="center"/>
    </xf>
    <xf numFmtId="0" fontId="49" fillId="0" borderId="0" xfId="101" applyFont="1">
      <alignment vertical="center"/>
    </xf>
    <xf numFmtId="0" fontId="50" fillId="0" borderId="0" xfId="101" applyFont="1">
      <alignment vertical="center"/>
    </xf>
    <xf numFmtId="57" fontId="40" fillId="0" borderId="0" xfId="0" applyNumberFormat="1" applyFont="1"/>
    <xf numFmtId="2" fontId="18" fillId="0" borderId="3" xfId="42" applyNumberFormat="1" applyFont="1" applyBorder="1" applyAlignment="1">
      <alignment horizontal="center" vertical="center"/>
    </xf>
    <xf numFmtId="14" fontId="40" fillId="0" borderId="0" xfId="0" applyNumberFormat="1" applyFont="1"/>
    <xf numFmtId="0" fontId="40" fillId="0" borderId="0" xfId="0" applyFont="1" applyAlignment="1">
      <alignment horizontal="right"/>
    </xf>
    <xf numFmtId="57" fontId="0" fillId="0" borderId="0" xfId="0" applyNumberFormat="1"/>
    <xf numFmtId="2" fontId="18" fillId="3" borderId="3" xfId="42" applyNumberFormat="1" applyFont="1" applyFill="1" applyBorder="1" applyAlignment="1">
      <alignment horizontal="center" vertical="center"/>
    </xf>
    <xf numFmtId="2" fontId="17" fillId="3" borderId="3" xfId="42" applyNumberFormat="1" applyFont="1" applyFill="1" applyBorder="1" applyAlignment="1">
      <alignment horizontal="center" vertical="center"/>
    </xf>
    <xf numFmtId="183" fontId="10" fillId="8" borderId="0" xfId="42" applyNumberFormat="1" applyFont="1" applyFill="1" applyAlignment="1">
      <alignment horizontal="center" vertical="center"/>
    </xf>
    <xf numFmtId="0" fontId="53" fillId="0" borderId="15" xfId="0" applyFont="1" applyBorder="1" applyAlignment="1">
      <alignment horizontal="center" wrapText="1"/>
    </xf>
    <xf numFmtId="0" fontId="53" fillId="0" borderId="17" xfId="0" applyFont="1" applyBorder="1" applyAlignment="1">
      <alignment horizontal="center" wrapText="1"/>
    </xf>
    <xf numFmtId="9" fontId="0" fillId="0" borderId="0" xfId="0" applyNumberFormat="1"/>
    <xf numFmtId="10" fontId="0" fillId="0" borderId="0" xfId="0" applyNumberFormat="1"/>
    <xf numFmtId="0" fontId="54" fillId="0" borderId="3" xfId="58" applyFont="1" applyBorder="1" applyAlignment="1">
      <alignment horizontal="center" vertical="center" wrapText="1"/>
    </xf>
    <xf numFmtId="0" fontId="55" fillId="0" borderId="3" xfId="58" applyFont="1" applyBorder="1" applyAlignment="1">
      <alignment horizontal="center" vertical="center" wrapText="1"/>
    </xf>
    <xf numFmtId="0" fontId="56" fillId="0" borderId="0" xfId="0" applyFont="1"/>
    <xf numFmtId="0" fontId="40" fillId="0" borderId="0" xfId="0" applyFont="1" applyAlignment="1">
      <alignment vertical="center"/>
    </xf>
    <xf numFmtId="181" fontId="54" fillId="0" borderId="3" xfId="58" applyNumberFormat="1" applyFont="1" applyBorder="1" applyAlignment="1">
      <alignment horizontal="center" vertical="center" wrapText="1"/>
    </xf>
    <xf numFmtId="0" fontId="40" fillId="0" borderId="3" xfId="0" applyFont="1" applyBorder="1" applyAlignment="1">
      <alignment horizontal="center" vertical="center"/>
    </xf>
    <xf numFmtId="0" fontId="40" fillId="0" borderId="3" xfId="0" applyFont="1" applyBorder="1" applyAlignment="1">
      <alignment horizontal="center" vertical="center" wrapText="1"/>
    </xf>
    <xf numFmtId="0" fontId="60" fillId="0" borderId="3" xfId="0" applyFont="1" applyBorder="1" applyAlignment="1">
      <alignment horizontal="center" vertical="center"/>
    </xf>
    <xf numFmtId="0" fontId="60" fillId="0" borderId="0" xfId="0" applyFont="1"/>
    <xf numFmtId="0" fontId="58" fillId="0" borderId="3" xfId="0" applyFont="1" applyBorder="1" applyAlignment="1">
      <alignment horizontal="center" vertical="center"/>
    </xf>
    <xf numFmtId="0" fontId="58" fillId="0" borderId="3" xfId="0" applyFont="1" applyBorder="1" applyAlignment="1">
      <alignment horizontal="center" vertical="center" wrapText="1"/>
    </xf>
    <xf numFmtId="0" fontId="58" fillId="0" borderId="3" xfId="0" applyFont="1" applyBorder="1" applyAlignment="1">
      <alignment horizontal="center" vertical="center" wrapText="1" shrinkToFit="1"/>
    </xf>
    <xf numFmtId="179" fontId="58" fillId="0" borderId="3" xfId="0" applyNumberFormat="1" applyFont="1" applyBorder="1" applyAlignment="1">
      <alignment horizontal="center" vertical="center" shrinkToFit="1"/>
    </xf>
    <xf numFmtId="178" fontId="58" fillId="0" borderId="3" xfId="0" applyNumberFormat="1" applyFont="1" applyBorder="1" applyAlignment="1">
      <alignment horizontal="center" vertical="center" shrinkToFit="1"/>
    </xf>
    <xf numFmtId="0" fontId="58" fillId="0" borderId="0" xfId="0" applyFont="1"/>
    <xf numFmtId="0" fontId="43" fillId="2" borderId="0" xfId="98" applyFont="1" applyFill="1" applyAlignment="1">
      <alignment horizontal="center" vertical="center" wrapText="1"/>
    </xf>
    <xf numFmtId="0" fontId="44" fillId="2" borderId="0" xfId="98" applyFont="1" applyFill="1" applyAlignment="1">
      <alignment horizontal="center" vertical="center"/>
    </xf>
    <xf numFmtId="10" fontId="46" fillId="0" borderId="3" xfId="102" applyNumberFormat="1" applyFont="1" applyBorder="1" applyAlignment="1">
      <alignment horizontal="center" vertical="center"/>
    </xf>
    <xf numFmtId="179" fontId="58" fillId="0" borderId="0" xfId="0" applyNumberFormat="1" applyFont="1"/>
    <xf numFmtId="10" fontId="0" fillId="0" borderId="0" xfId="102" applyNumberFormat="1" applyFont="1" applyAlignment="1"/>
    <xf numFmtId="0" fontId="21" fillId="2" borderId="3" xfId="58" applyFont="1" applyFill="1" applyBorder="1" applyAlignment="1">
      <alignment horizontal="center" vertical="center" wrapText="1"/>
    </xf>
    <xf numFmtId="0" fontId="27" fillId="0" borderId="16" xfId="0" applyFont="1"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179" fontId="18" fillId="0" borderId="3" xfId="58" applyNumberFormat="1" applyFont="1" applyBorder="1" applyAlignment="1">
      <alignment horizontal="center" vertical="center" wrapText="1"/>
    </xf>
    <xf numFmtId="179" fontId="18" fillId="0" borderId="1" xfId="58" applyNumberFormat="1" applyFont="1" applyBorder="1" applyAlignment="1">
      <alignment horizontal="center" vertical="center" wrapText="1"/>
    </xf>
    <xf numFmtId="179" fontId="18" fillId="0" borderId="4" xfId="58" applyNumberFormat="1" applyFont="1" applyBorder="1" applyAlignment="1">
      <alignment horizontal="center" vertical="center" wrapText="1"/>
    </xf>
    <xf numFmtId="0" fontId="18" fillId="0" borderId="3" xfId="58" applyFont="1" applyBorder="1" applyAlignment="1">
      <alignment vertical="center" wrapText="1"/>
    </xf>
    <xf numFmtId="0" fontId="18" fillId="0" borderId="3" xfId="58" applyFont="1" applyBorder="1" applyAlignment="1">
      <alignment horizontal="center" vertical="center" wrapText="1"/>
    </xf>
    <xf numFmtId="4" fontId="18" fillId="0" borderId="3" xfId="58" applyNumberFormat="1" applyFont="1" applyBorder="1" applyAlignment="1">
      <alignment horizontal="center" vertical="center" wrapText="1"/>
    </xf>
    <xf numFmtId="4" fontId="18" fillId="0" borderId="1" xfId="58" applyNumberFormat="1" applyFont="1" applyBorder="1" applyAlignment="1">
      <alignment horizontal="center" vertical="center" wrapText="1"/>
    </xf>
    <xf numFmtId="4" fontId="18" fillId="0" borderId="4" xfId="58" applyNumberFormat="1" applyFont="1" applyBorder="1" applyAlignment="1">
      <alignment horizontal="center"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8" fillId="0" borderId="1" xfId="58" applyFont="1" applyBorder="1" applyAlignment="1">
      <alignment horizontal="center" vertical="center" wrapText="1"/>
    </xf>
    <xf numFmtId="0" fontId="18" fillId="0" borderId="4" xfId="58" applyFont="1" applyBorder="1" applyAlignment="1">
      <alignment horizontal="center" vertical="center" wrapText="1"/>
    </xf>
    <xf numFmtId="0" fontId="54" fillId="0" borderId="1" xfId="58" applyFont="1" applyBorder="1" applyAlignment="1">
      <alignment horizontal="center" vertical="center" wrapText="1"/>
    </xf>
    <xf numFmtId="0" fontId="52" fillId="0" borderId="1" xfId="58" applyFont="1" applyBorder="1" applyAlignment="1">
      <alignment horizontal="center" vertical="center" wrapText="1"/>
    </xf>
    <xf numFmtId="0" fontId="22" fillId="0" borderId="0" xfId="0" applyFont="1" applyAlignment="1">
      <alignment horizontal="center"/>
    </xf>
    <xf numFmtId="0" fontId="54" fillId="0" borderId="3" xfId="58" applyFont="1" applyBorder="1" applyAlignment="1">
      <alignment horizontal="center" vertical="center" wrapText="1"/>
    </xf>
    <xf numFmtId="0" fontId="40" fillId="0" borderId="0" xfId="0" applyFont="1" applyAlignment="1">
      <alignment horizontal="left" vertical="center" wrapText="1"/>
    </xf>
    <xf numFmtId="0" fontId="43" fillId="0" borderId="0" xfId="98" applyFont="1" applyAlignment="1">
      <alignment horizontal="left" vertical="center" wrapText="1"/>
    </xf>
    <xf numFmtId="0" fontId="10" fillId="0" borderId="1" xfId="42" applyFont="1" applyBorder="1" applyAlignment="1">
      <alignment horizontal="center" vertical="center"/>
    </xf>
    <xf numFmtId="0" fontId="10" fillId="0" borderId="2" xfId="42" applyFont="1" applyBorder="1" applyAlignment="1">
      <alignment horizontal="center" vertical="center"/>
    </xf>
    <xf numFmtId="0" fontId="10" fillId="0" borderId="4" xfId="42" applyFont="1" applyBorder="1" applyAlignment="1">
      <alignment horizontal="center" vertical="center"/>
    </xf>
    <xf numFmtId="0" fontId="10" fillId="0" borderId="5" xfId="42" applyFont="1" applyBorder="1" applyAlignment="1">
      <alignment horizontal="center" vertical="center"/>
    </xf>
    <xf numFmtId="0" fontId="10" fillId="0" borderId="7" xfId="42" applyFont="1" applyBorder="1" applyAlignment="1">
      <alignment horizontal="center" vertical="center"/>
    </xf>
    <xf numFmtId="0" fontId="10" fillId="0" borderId="6" xfId="42" applyFont="1" applyBorder="1" applyAlignment="1">
      <alignment horizontal="center" vertical="center"/>
    </xf>
    <xf numFmtId="0" fontId="18" fillId="0" borderId="5" xfId="42" applyFont="1" applyBorder="1" applyAlignment="1">
      <alignment horizontal="center" vertical="center"/>
    </xf>
    <xf numFmtId="0" fontId="18" fillId="0" borderId="7" xfId="42" applyFont="1" applyBorder="1" applyAlignment="1">
      <alignment horizontal="center" vertical="center"/>
    </xf>
    <xf numFmtId="0" fontId="18" fillId="0" borderId="6" xfId="42" applyFont="1" applyBorder="1" applyAlignment="1">
      <alignment horizontal="center" vertical="center"/>
    </xf>
    <xf numFmtId="0" fontId="19" fillId="0" borderId="1" xfId="42" applyFont="1" applyBorder="1" applyAlignment="1">
      <alignment horizontal="center" vertical="center"/>
    </xf>
    <xf numFmtId="0" fontId="19" fillId="0" borderId="2" xfId="42" applyFont="1" applyBorder="1" applyAlignment="1">
      <alignment horizontal="center" vertical="center"/>
    </xf>
    <xf numFmtId="0" fontId="19" fillId="0" borderId="4" xfId="42" applyFont="1" applyBorder="1" applyAlignment="1">
      <alignment horizontal="center" vertical="center"/>
    </xf>
    <xf numFmtId="179" fontId="10" fillId="8" borderId="9" xfId="42" applyNumberFormat="1" applyFont="1" applyFill="1" applyBorder="1" applyAlignment="1">
      <alignment horizontal="center" vertical="center"/>
    </xf>
    <xf numFmtId="179" fontId="10" fillId="8" borderId="10" xfId="42" applyNumberFormat="1" applyFont="1" applyFill="1" applyBorder="1" applyAlignment="1">
      <alignment horizontal="center" vertical="center"/>
    </xf>
    <xf numFmtId="179" fontId="10" fillId="8" borderId="11" xfId="42" applyNumberFormat="1" applyFont="1" applyFill="1" applyBorder="1" applyAlignment="1">
      <alignment horizontal="center" vertical="center"/>
    </xf>
    <xf numFmtId="179" fontId="18" fillId="3" borderId="0" xfId="42" applyNumberFormat="1" applyFont="1" applyFill="1" applyAlignment="1">
      <alignment horizontal="center" vertical="center"/>
    </xf>
    <xf numFmtId="0" fontId="18" fillId="3" borderId="0" xfId="42" applyFont="1" applyFill="1" applyAlignment="1">
      <alignment horizontal="center" vertical="center"/>
    </xf>
    <xf numFmtId="179" fontId="10" fillId="3" borderId="0" xfId="42" applyNumberFormat="1" applyFont="1" applyFill="1" applyAlignment="1">
      <alignment horizontal="center" vertical="center"/>
    </xf>
    <xf numFmtId="0" fontId="10" fillId="3" borderId="0" xfId="42" applyFont="1" applyFill="1" applyAlignment="1">
      <alignment horizontal="center" vertical="center"/>
    </xf>
    <xf numFmtId="0" fontId="10" fillId="3" borderId="3" xfId="42" applyFont="1" applyFill="1" applyBorder="1" applyAlignment="1">
      <alignment horizontal="center" vertical="center"/>
    </xf>
    <xf numFmtId="0" fontId="19" fillId="3" borderId="3" xfId="42" applyFont="1" applyFill="1" applyBorder="1" applyAlignment="1">
      <alignment horizontal="center" vertical="center"/>
    </xf>
    <xf numFmtId="0" fontId="17" fillId="3" borderId="3" xfId="42" applyFont="1" applyFill="1" applyBorder="1" applyAlignment="1">
      <alignment horizontal="center" vertical="center"/>
    </xf>
    <xf numFmtId="179" fontId="10" fillId="8" borderId="4" xfId="42" applyNumberFormat="1" applyFont="1" applyFill="1" applyBorder="1" applyAlignment="1">
      <alignment horizontal="center" vertical="center"/>
    </xf>
    <xf numFmtId="0" fontId="10" fillId="0" borderId="3" xfId="42" applyFont="1" applyBorder="1" applyAlignment="1">
      <alignment horizontal="center" vertical="center"/>
    </xf>
    <xf numFmtId="0" fontId="19" fillId="0" borderId="3" xfId="42" applyFont="1" applyBorder="1" applyAlignment="1">
      <alignment horizontal="center" vertical="center"/>
    </xf>
    <xf numFmtId="0" fontId="17" fillId="0" borderId="3" xfId="42" applyFont="1" applyBorder="1" applyAlignment="1">
      <alignment horizontal="center" vertical="center"/>
    </xf>
    <xf numFmtId="14" fontId="40" fillId="0" borderId="0" xfId="97" applyNumberFormat="1" applyFont="1"/>
    <xf numFmtId="0" fontId="40" fillId="0" borderId="0" xfId="97" applyFont="1"/>
    <xf numFmtId="176"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51" fillId="0" borderId="0" xfId="42" applyFont="1" applyAlignment="1">
      <alignment horizontal="center" vertical="center"/>
    </xf>
  </cellXfs>
  <cellStyles count="103">
    <cellStyle name="百分比" xfId="102" builtinId="5"/>
    <cellStyle name="百分比 2" xfId="100" xr:uid="{7E6D83E5-F99C-4D92-B6B3-A23FEC6B823E}"/>
    <cellStyle name="常规" xfId="0" builtinId="0"/>
    <cellStyle name="常规 10" xfId="16" xr:uid="{00000000-0005-0000-0000-00003D000000}"/>
    <cellStyle name="常规 10 2" xfId="18" xr:uid="{00000000-0005-0000-0000-000040000000}"/>
    <cellStyle name="常规 11" xfId="19" xr:uid="{00000000-0005-0000-0000-000042000000}"/>
    <cellStyle name="常规 11 2" xfId="21" xr:uid="{00000000-0005-0000-0000-000044000000}"/>
    <cellStyle name="常规 12" xfId="9" xr:uid="{00000000-0005-0000-0000-000019000000}"/>
    <cellStyle name="常规 12 2" xfId="22" xr:uid="{00000000-0005-0000-0000-000045000000}"/>
    <cellStyle name="常规 13" xfId="20" xr:uid="{00000000-0005-0000-0000-000043000000}"/>
    <cellStyle name="常规 13 2" xfId="3" xr:uid="{00000000-0005-0000-0000-000007000000}"/>
    <cellStyle name="常规 14" xfId="24" xr:uid="{00000000-0005-0000-0000-000047000000}"/>
    <cellStyle name="常规 14 2" xfId="26" xr:uid="{00000000-0005-0000-0000-000049000000}"/>
    <cellStyle name="常规 15" xfId="28" xr:uid="{00000000-0005-0000-0000-00004B000000}"/>
    <cellStyle name="常规 15 2" xfId="5" xr:uid="{00000000-0005-0000-0000-00000D000000}"/>
    <cellStyle name="常规 16" xfId="13" xr:uid="{00000000-0005-0000-0000-00002B000000}"/>
    <cellStyle name="常规 16 2" xfId="17" xr:uid="{00000000-0005-0000-0000-00003E000000}"/>
    <cellStyle name="常规 17" xfId="30" xr:uid="{00000000-0005-0000-0000-00004D000000}"/>
    <cellStyle name="常规 17 2" xfId="33" xr:uid="{00000000-0005-0000-0000-000050000000}"/>
    <cellStyle name="常规 18" xfId="35" xr:uid="{00000000-0005-0000-0000-000052000000}"/>
    <cellStyle name="常规 18 2" xfId="37" xr:uid="{00000000-0005-0000-0000-000054000000}"/>
    <cellStyle name="常规 19" xfId="39" xr:uid="{00000000-0005-0000-0000-000056000000}"/>
    <cellStyle name="常规 19 2" xfId="41" xr:uid="{00000000-0005-0000-0000-000058000000}"/>
    <cellStyle name="常规 2" xfId="42" xr:uid="{00000000-0005-0000-0000-000059000000}"/>
    <cellStyle name="常规 2 10 2" xfId="23" xr:uid="{00000000-0005-0000-0000-000046000000}"/>
    <cellStyle name="常规 2 10 2 2" xfId="25" xr:uid="{00000000-0005-0000-0000-000048000000}"/>
    <cellStyle name="常规 2 2" xfId="43" xr:uid="{00000000-0005-0000-0000-00005A000000}"/>
    <cellStyle name="常规 2 3" xfId="44" xr:uid="{00000000-0005-0000-0000-00005B000000}"/>
    <cellStyle name="常规 2 34" xfId="45" xr:uid="{00000000-0005-0000-0000-00005C000000}"/>
    <cellStyle name="常规 2 4" xfId="46" xr:uid="{00000000-0005-0000-0000-00005D000000}"/>
    <cellStyle name="常规 2 5" xfId="47" xr:uid="{00000000-0005-0000-0000-00005E000000}"/>
    <cellStyle name="常规 2 6" xfId="48" xr:uid="{00000000-0005-0000-0000-00005F000000}"/>
    <cellStyle name="常规 20" xfId="27" xr:uid="{00000000-0005-0000-0000-00004A000000}"/>
    <cellStyle name="常规 20 2" xfId="4" xr:uid="{00000000-0005-0000-0000-00000C000000}"/>
    <cellStyle name="常规 21" xfId="12" xr:uid="{00000000-0005-0000-0000-00002A000000}"/>
    <cellStyle name="常规 21 2" xfId="15" xr:uid="{00000000-0005-0000-0000-00003C000000}"/>
    <cellStyle name="常规 22" xfId="29" xr:uid="{00000000-0005-0000-0000-00004C000000}"/>
    <cellStyle name="常规 22 2" xfId="32" xr:uid="{00000000-0005-0000-0000-00004F000000}"/>
    <cellStyle name="常规 23" xfId="34" xr:uid="{00000000-0005-0000-0000-000051000000}"/>
    <cellStyle name="常规 23 2" xfId="36" xr:uid="{00000000-0005-0000-0000-000053000000}"/>
    <cellStyle name="常规 24" xfId="38" xr:uid="{00000000-0005-0000-0000-000055000000}"/>
    <cellStyle name="常规 24 2" xfId="40" xr:uid="{00000000-0005-0000-0000-000057000000}"/>
    <cellStyle name="常规 25" xfId="50" xr:uid="{00000000-0005-0000-0000-000061000000}"/>
    <cellStyle name="常规 25 2" xfId="51" xr:uid="{00000000-0005-0000-0000-000062000000}"/>
    <cellStyle name="常规 26" xfId="11" xr:uid="{00000000-0005-0000-0000-000022000000}"/>
    <cellStyle name="常规 27" xfId="53" xr:uid="{00000000-0005-0000-0000-000064000000}"/>
    <cellStyle name="常规 28" xfId="55" xr:uid="{00000000-0005-0000-0000-000066000000}"/>
    <cellStyle name="常规 29" xfId="57" xr:uid="{00000000-0005-0000-0000-000068000000}"/>
    <cellStyle name="常规 3" xfId="58" xr:uid="{00000000-0005-0000-0000-000069000000}"/>
    <cellStyle name="常规 3 2" xfId="59" xr:uid="{00000000-0005-0000-0000-00006A000000}"/>
    <cellStyle name="常规 3 3" xfId="60" xr:uid="{00000000-0005-0000-0000-00006B000000}"/>
    <cellStyle name="常规 3 4" xfId="61" xr:uid="{00000000-0005-0000-0000-00006C000000}"/>
    <cellStyle name="常规 30" xfId="49" xr:uid="{00000000-0005-0000-0000-000060000000}"/>
    <cellStyle name="常规 31" xfId="10" xr:uid="{00000000-0005-0000-0000-000021000000}"/>
    <cellStyle name="常规 32" xfId="52" xr:uid="{00000000-0005-0000-0000-000063000000}"/>
    <cellStyle name="常规 33" xfId="54" xr:uid="{00000000-0005-0000-0000-000065000000}"/>
    <cellStyle name="常规 34" xfId="56" xr:uid="{00000000-0005-0000-0000-000067000000}"/>
    <cellStyle name="常规 35" xfId="63" xr:uid="{00000000-0005-0000-0000-00006E000000}"/>
    <cellStyle name="常规 36" xfId="65" xr:uid="{00000000-0005-0000-0000-000070000000}"/>
    <cellStyle name="常规 37" xfId="67" xr:uid="{00000000-0005-0000-0000-000072000000}"/>
    <cellStyle name="常规 38" xfId="69" xr:uid="{00000000-0005-0000-0000-000074000000}"/>
    <cellStyle name="常规 39" xfId="2" xr:uid="{00000000-0005-0000-0000-000005000000}"/>
    <cellStyle name="常规 4" xfId="70" xr:uid="{00000000-0005-0000-0000-000075000000}"/>
    <cellStyle name="常规 4 2" xfId="71" xr:uid="{00000000-0005-0000-0000-000076000000}"/>
    <cellStyle name="常规 4 3" xfId="72" xr:uid="{00000000-0005-0000-0000-000077000000}"/>
    <cellStyle name="常规 40" xfId="62" xr:uid="{00000000-0005-0000-0000-00006D000000}"/>
    <cellStyle name="常规 40 2" xfId="73" xr:uid="{00000000-0005-0000-0000-000078000000}"/>
    <cellStyle name="常规 41" xfId="64" xr:uid="{00000000-0005-0000-0000-00006F000000}"/>
    <cellStyle name="常规 42" xfId="66" xr:uid="{00000000-0005-0000-0000-000071000000}"/>
    <cellStyle name="常规 43" xfId="68" xr:uid="{00000000-0005-0000-0000-000073000000}"/>
    <cellStyle name="常规 44" xfId="1" xr:uid="{00000000-0005-0000-0000-000004000000}"/>
    <cellStyle name="常规 45" xfId="75" xr:uid="{00000000-0005-0000-0000-00007A000000}"/>
    <cellStyle name="常规 46" xfId="77" xr:uid="{00000000-0005-0000-0000-00007C000000}"/>
    <cellStyle name="常规 47" xfId="79" xr:uid="{00000000-0005-0000-0000-00007E000000}"/>
    <cellStyle name="常规 48" xfId="80" xr:uid="{00000000-0005-0000-0000-00007F000000}"/>
    <cellStyle name="常规 49" xfId="81" xr:uid="{00000000-0005-0000-0000-000080000000}"/>
    <cellStyle name="常规 5" xfId="82" xr:uid="{00000000-0005-0000-0000-000081000000}"/>
    <cellStyle name="常规 5 2" xfId="8" xr:uid="{00000000-0005-0000-0000-000017000000}"/>
    <cellStyle name="常规 5 3" xfId="83" xr:uid="{00000000-0005-0000-0000-000082000000}"/>
    <cellStyle name="常规 50" xfId="74" xr:uid="{00000000-0005-0000-0000-000079000000}"/>
    <cellStyle name="常规 51" xfId="76" xr:uid="{00000000-0005-0000-0000-00007B000000}"/>
    <cellStyle name="常规 51 2" xfId="84" xr:uid="{00000000-0005-0000-0000-000083000000}"/>
    <cellStyle name="常规 51 3" xfId="85" xr:uid="{00000000-0005-0000-0000-000084000000}"/>
    <cellStyle name="常规 52" xfId="78" xr:uid="{00000000-0005-0000-0000-00007D000000}"/>
    <cellStyle name="常规 52 2" xfId="86" xr:uid="{00000000-0005-0000-0000-000085000000}"/>
    <cellStyle name="常规 54" xfId="97" xr:uid="{18C84557-6F9B-44F3-BD43-450966951FBB}"/>
    <cellStyle name="常规 55" xfId="31" xr:uid="{00000000-0005-0000-0000-00004E000000}"/>
    <cellStyle name="常规 56" xfId="101" xr:uid="{B754DB82-3CD5-4EA2-A124-BFBACBE47408}"/>
    <cellStyle name="常规 57" xfId="98" xr:uid="{DB99485A-C0AD-4AC7-8433-29A997F333D1}"/>
    <cellStyle name="常规 59" xfId="87" xr:uid="{00000000-0005-0000-0000-000086000000}"/>
    <cellStyle name="常规 6" xfId="7" xr:uid="{00000000-0005-0000-0000-000012000000}"/>
    <cellStyle name="常规 6 2" xfId="88" xr:uid="{00000000-0005-0000-0000-000087000000}"/>
    <cellStyle name="常规 7" xfId="89" xr:uid="{00000000-0005-0000-0000-000088000000}"/>
    <cellStyle name="常规 70" xfId="90" xr:uid="{00000000-0005-0000-0000-000089000000}"/>
    <cellStyle name="常规 70 2" xfId="91" xr:uid="{00000000-0005-0000-0000-00008A000000}"/>
    <cellStyle name="常规 8" xfId="92" xr:uid="{00000000-0005-0000-0000-00008B000000}"/>
    <cellStyle name="常规 8 2" xfId="14" xr:uid="{00000000-0005-0000-0000-00002D000000}"/>
    <cellStyle name="常规 88" xfId="93" xr:uid="{00000000-0005-0000-0000-00008C000000}"/>
    <cellStyle name="常规 89" xfId="94" xr:uid="{00000000-0005-0000-0000-00008D000000}"/>
    <cellStyle name="常规 9" xfId="95" xr:uid="{00000000-0005-0000-0000-00008E000000}"/>
    <cellStyle name="常规 9 2" xfId="96" xr:uid="{00000000-0005-0000-0000-00008F000000}"/>
    <cellStyle name="超链接" xfId="6" builtinId="8"/>
    <cellStyle name="千位分隔 2" xfId="99" xr:uid="{2A3E7402-86A6-46C0-B63A-4CD98371F781}"/>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8.png"/><Relationship Id="rId18" Type="http://schemas.openxmlformats.org/officeDocument/2006/relationships/image" Target="../media/image33.png"/><Relationship Id="rId3" Type="http://schemas.openxmlformats.org/officeDocument/2006/relationships/image" Target="../media/image18.png"/><Relationship Id="rId7" Type="http://schemas.openxmlformats.org/officeDocument/2006/relationships/image" Target="../media/image22.png"/><Relationship Id="rId12" Type="http://schemas.openxmlformats.org/officeDocument/2006/relationships/image" Target="../media/image27.png"/><Relationship Id="rId17" Type="http://schemas.openxmlformats.org/officeDocument/2006/relationships/image" Target="../media/image32.png"/><Relationship Id="rId2" Type="http://schemas.openxmlformats.org/officeDocument/2006/relationships/image" Target="../media/image17.png"/><Relationship Id="rId16" Type="http://schemas.openxmlformats.org/officeDocument/2006/relationships/image" Target="../media/image31.png"/><Relationship Id="rId1" Type="http://schemas.openxmlformats.org/officeDocument/2006/relationships/image" Target="../media/image16.png"/><Relationship Id="rId6" Type="http://schemas.openxmlformats.org/officeDocument/2006/relationships/image" Target="../media/image21.png"/><Relationship Id="rId11" Type="http://schemas.openxmlformats.org/officeDocument/2006/relationships/image" Target="../media/image26.png"/><Relationship Id="rId5" Type="http://schemas.openxmlformats.org/officeDocument/2006/relationships/image" Target="../media/image20.png"/><Relationship Id="rId15" Type="http://schemas.openxmlformats.org/officeDocument/2006/relationships/image" Target="../media/image3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 Id="rId14"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04825" y="3597275"/>
          <a:ext cx="6064250" cy="4594225"/>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466725" y="8524875"/>
          <a:ext cx="7120255" cy="3656965"/>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466725" y="12325350"/>
          <a:ext cx="7215505" cy="4476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177800</xdr:colOff>
      <xdr:row>1</xdr:row>
      <xdr:rowOff>90972</xdr:rowOff>
    </xdr:from>
    <xdr:to>
      <xdr:col>17</xdr:col>
      <xdr:colOff>520700</xdr:colOff>
      <xdr:row>17</xdr:row>
      <xdr:rowOff>25399</xdr:rowOff>
    </xdr:to>
    <xdr:pic>
      <xdr:nvPicPr>
        <xdr:cNvPr id="3" name="图片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1426825" y="452755"/>
          <a:ext cx="6057900" cy="3375025"/>
        </a:xfrm>
        <a:prstGeom prst="rect">
          <a:avLst/>
        </a:prstGeom>
      </xdr:spPr>
    </xdr:pic>
    <xdr:clientData/>
  </xdr:twoCellAnchor>
  <xdr:twoCellAnchor editAs="oneCell">
    <xdr:from>
      <xdr:col>0</xdr:col>
      <xdr:colOff>156184</xdr:colOff>
      <xdr:row>50</xdr:row>
      <xdr:rowOff>50800</xdr:rowOff>
    </xdr:from>
    <xdr:to>
      <xdr:col>10</xdr:col>
      <xdr:colOff>901699</xdr:colOff>
      <xdr:row>94</xdr:row>
      <xdr:rowOff>177800</xdr:rowOff>
    </xdr:to>
    <xdr:pic>
      <xdr:nvPicPr>
        <xdr:cNvPr id="7" name="图片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155575" y="10006965"/>
          <a:ext cx="10880090" cy="8089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22</xdr:row>
      <xdr:rowOff>47625</xdr:rowOff>
    </xdr:from>
    <xdr:to>
      <xdr:col>7</xdr:col>
      <xdr:colOff>703618</xdr:colOff>
      <xdr:row>50</xdr:row>
      <xdr:rowOff>151754</xdr:rowOff>
    </xdr:to>
    <xdr:pic>
      <xdr:nvPicPr>
        <xdr:cNvPr id="2" name="图片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4648200"/>
          <a:ext cx="9857105" cy="5170805"/>
        </a:xfrm>
        <a:prstGeom prst="rect">
          <a:avLst/>
        </a:prstGeom>
      </xdr:spPr>
    </xdr:pic>
    <xdr:clientData/>
  </xdr:twoCellAnchor>
  <xdr:twoCellAnchor editAs="oneCell">
    <xdr:from>
      <xdr:col>0</xdr:col>
      <xdr:colOff>0</xdr:colOff>
      <xdr:row>52</xdr:row>
      <xdr:rowOff>28575</xdr:rowOff>
    </xdr:from>
    <xdr:to>
      <xdr:col>7</xdr:col>
      <xdr:colOff>389332</xdr:colOff>
      <xdr:row>80</xdr:row>
      <xdr:rowOff>113656</xdr:rowOff>
    </xdr:to>
    <xdr:pic>
      <xdr:nvPicPr>
        <xdr:cNvPr id="3" name="图片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10058400"/>
          <a:ext cx="9542780" cy="5151755"/>
        </a:xfrm>
        <a:prstGeom prst="rect">
          <a:avLst/>
        </a:prstGeom>
      </xdr:spPr>
    </xdr:pic>
    <xdr:clientData/>
  </xdr:twoCellAnchor>
  <xdr:twoCellAnchor editAs="oneCell">
    <xdr:from>
      <xdr:col>0</xdr:col>
      <xdr:colOff>0</xdr:colOff>
      <xdr:row>82</xdr:row>
      <xdr:rowOff>0</xdr:rowOff>
    </xdr:from>
    <xdr:to>
      <xdr:col>5</xdr:col>
      <xdr:colOff>761233</xdr:colOff>
      <xdr:row>106</xdr:row>
      <xdr:rowOff>515</xdr:rowOff>
    </xdr:to>
    <xdr:pic>
      <xdr:nvPicPr>
        <xdr:cNvPr id="4" name="图片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15459075"/>
          <a:ext cx="6132830" cy="4343400"/>
        </a:xfrm>
        <a:prstGeom prst="rect">
          <a:avLst/>
        </a:prstGeom>
      </xdr:spPr>
    </xdr:pic>
    <xdr:clientData/>
  </xdr:twoCellAnchor>
  <xdr:twoCellAnchor editAs="oneCell">
    <xdr:from>
      <xdr:col>8</xdr:col>
      <xdr:colOff>127000</xdr:colOff>
      <xdr:row>0</xdr:row>
      <xdr:rowOff>10583</xdr:rowOff>
    </xdr:from>
    <xdr:to>
      <xdr:col>19</xdr:col>
      <xdr:colOff>207536</xdr:colOff>
      <xdr:row>20</xdr:row>
      <xdr:rowOff>140214</xdr:rowOff>
    </xdr:to>
    <xdr:pic>
      <xdr:nvPicPr>
        <xdr:cNvPr id="5" name="图片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10471150" y="10160"/>
          <a:ext cx="7623810" cy="43681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72572</xdr:colOff>
      <xdr:row>37</xdr:row>
      <xdr:rowOff>136073</xdr:rowOff>
    </xdr:from>
    <xdr:to>
      <xdr:col>6</xdr:col>
      <xdr:colOff>155381</xdr:colOff>
      <xdr:row>41</xdr:row>
      <xdr:rowOff>38930</xdr:rowOff>
    </xdr:to>
    <xdr:pic>
      <xdr:nvPicPr>
        <xdr:cNvPr id="3" name="图片 2">
          <a:extLst>
            <a:ext uri="{FF2B5EF4-FFF2-40B4-BE49-F238E27FC236}">
              <a16:creationId xmlns:a16="http://schemas.microsoft.com/office/drawing/2014/main" id="{0CB9A13A-BB13-A324-0522-1BC345834199}"/>
            </a:ext>
          </a:extLst>
        </xdr:cNvPr>
        <xdr:cNvPicPr>
          <a:picLocks noChangeAspect="1"/>
        </xdr:cNvPicPr>
      </xdr:nvPicPr>
      <xdr:blipFill>
        <a:blip xmlns:r="http://schemas.openxmlformats.org/officeDocument/2006/relationships" r:embed="rId1"/>
        <a:stretch>
          <a:fillRect/>
        </a:stretch>
      </xdr:blipFill>
      <xdr:spPr>
        <a:xfrm>
          <a:off x="72572" y="10296073"/>
          <a:ext cx="5180952" cy="6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57151</xdr:rowOff>
    </xdr:from>
    <xdr:to>
      <xdr:col>2</xdr:col>
      <xdr:colOff>695536</xdr:colOff>
      <xdr:row>15</xdr:row>
      <xdr:rowOff>139701</xdr:rowOff>
    </xdr:to>
    <xdr:pic>
      <xdr:nvPicPr>
        <xdr:cNvPr id="2" name="图片 1">
          <a:extLst>
            <a:ext uri="{FF2B5EF4-FFF2-40B4-BE49-F238E27FC236}">
              <a16:creationId xmlns:a16="http://schemas.microsoft.com/office/drawing/2014/main" id="{B5C0B734-D9E1-4AB2-9A7B-F4C87FDC4DC7}"/>
            </a:ext>
          </a:extLst>
        </xdr:cNvPr>
        <xdr:cNvPicPr>
          <a:picLocks noChangeAspect="1"/>
        </xdr:cNvPicPr>
      </xdr:nvPicPr>
      <xdr:blipFill>
        <a:blip xmlns:r="http://schemas.openxmlformats.org/officeDocument/2006/relationships" r:embed="rId1"/>
        <a:stretch>
          <a:fillRect/>
        </a:stretch>
      </xdr:blipFill>
      <xdr:spPr>
        <a:xfrm>
          <a:off x="0" y="2438401"/>
          <a:ext cx="2048086" cy="374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49388</xdr:colOff>
      <xdr:row>3</xdr:row>
      <xdr:rowOff>155223</xdr:rowOff>
    </xdr:from>
    <xdr:to>
      <xdr:col>22</xdr:col>
      <xdr:colOff>406499</xdr:colOff>
      <xdr:row>7</xdr:row>
      <xdr:rowOff>155557</xdr:rowOff>
    </xdr:to>
    <xdr:pic>
      <xdr:nvPicPr>
        <xdr:cNvPr id="4" name="图片 3">
          <a:extLst>
            <a:ext uri="{FF2B5EF4-FFF2-40B4-BE49-F238E27FC236}">
              <a16:creationId xmlns:a16="http://schemas.microsoft.com/office/drawing/2014/main" id="{AB2ACC90-068B-F309-6662-8FBA5BD19A51}"/>
            </a:ext>
          </a:extLst>
        </xdr:cNvPr>
        <xdr:cNvPicPr>
          <a:picLocks noChangeAspect="1"/>
        </xdr:cNvPicPr>
      </xdr:nvPicPr>
      <xdr:blipFill>
        <a:blip xmlns:r="http://schemas.openxmlformats.org/officeDocument/2006/relationships" r:embed="rId1"/>
        <a:stretch>
          <a:fillRect/>
        </a:stretch>
      </xdr:blipFill>
      <xdr:spPr>
        <a:xfrm>
          <a:off x="11331221" y="684390"/>
          <a:ext cx="6516611"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335959</xdr:colOff>
      <xdr:row>80</xdr:row>
      <xdr:rowOff>84667</xdr:rowOff>
    </xdr:from>
    <xdr:to>
      <xdr:col>14</xdr:col>
      <xdr:colOff>642907</xdr:colOff>
      <xdr:row>95</xdr:row>
      <xdr:rowOff>112889</xdr:rowOff>
    </xdr:to>
    <xdr:pic>
      <xdr:nvPicPr>
        <xdr:cNvPr id="6" name="图片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335915" y="14667230"/>
          <a:ext cx="13145770" cy="2742565"/>
        </a:xfrm>
        <a:prstGeom prst="rect">
          <a:avLst/>
        </a:prstGeom>
      </xdr:spPr>
    </xdr:pic>
    <xdr:clientData/>
  </xdr:twoCellAnchor>
  <xdr:twoCellAnchor editAs="oneCell">
    <xdr:from>
      <xdr:col>0</xdr:col>
      <xdr:colOff>352419</xdr:colOff>
      <xdr:row>96</xdr:row>
      <xdr:rowOff>28221</xdr:rowOff>
    </xdr:from>
    <xdr:to>
      <xdr:col>7</xdr:col>
      <xdr:colOff>970841</xdr:colOff>
      <xdr:row>129</xdr:row>
      <xdr:rowOff>81844</xdr:rowOff>
    </xdr:to>
    <xdr:pic>
      <xdr:nvPicPr>
        <xdr:cNvPr id="7" name="图片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tretch>
          <a:fillRect/>
        </a:stretch>
      </xdr:blipFill>
      <xdr:spPr>
        <a:xfrm>
          <a:off x="351790" y="17506315"/>
          <a:ext cx="8209915" cy="60255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18</xdr:col>
      <xdr:colOff>426185</xdr:colOff>
      <xdr:row>451</xdr:row>
      <xdr:rowOff>44000</xdr:rowOff>
    </xdr:to>
    <xdr:pic>
      <xdr:nvPicPr>
        <xdr:cNvPr id="3" name="图片 2">
          <a:extLst>
            <a:ext uri="{FF2B5EF4-FFF2-40B4-BE49-F238E27FC236}">
              <a16:creationId xmlns:a16="http://schemas.microsoft.com/office/drawing/2014/main" id="{BA3ADB4C-3F53-5515-3BB8-C863368A2D25}"/>
            </a:ext>
          </a:extLst>
        </xdr:cNvPr>
        <xdr:cNvPicPr>
          <a:picLocks noChangeAspect="1"/>
        </xdr:cNvPicPr>
      </xdr:nvPicPr>
      <xdr:blipFill>
        <a:blip xmlns:r="http://schemas.openxmlformats.org/officeDocument/2006/relationships" r:embed="rId1"/>
        <a:stretch>
          <a:fillRect/>
        </a:stretch>
      </xdr:blipFill>
      <xdr:spPr>
        <a:xfrm>
          <a:off x="8045450" y="0"/>
          <a:ext cx="5455385" cy="36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282</xdr:row>
      <xdr:rowOff>0</xdr:rowOff>
    </xdr:from>
    <xdr:to>
      <xdr:col>14</xdr:col>
      <xdr:colOff>367800</xdr:colOff>
      <xdr:row>292</xdr:row>
      <xdr:rowOff>22000</xdr:rowOff>
    </xdr:to>
    <xdr:pic>
      <xdr:nvPicPr>
        <xdr:cNvPr id="3" name="图片 2">
          <a:extLst>
            <a:ext uri="{FF2B5EF4-FFF2-40B4-BE49-F238E27FC236}">
              <a16:creationId xmlns:a16="http://schemas.microsoft.com/office/drawing/2014/main" id="{01DD2FB8-7C75-4F22-8FA9-80B839FDD798}"/>
            </a:ext>
          </a:extLst>
        </xdr:cNvPr>
        <xdr:cNvPicPr>
          <a:picLocks noChangeAspect="1"/>
        </xdr:cNvPicPr>
      </xdr:nvPicPr>
      <xdr:blipFill>
        <a:blip xmlns:r="http://schemas.openxmlformats.org/officeDocument/2006/relationships" r:embed="rId1"/>
        <a:stretch>
          <a:fillRect/>
        </a:stretch>
      </xdr:blipFill>
      <xdr:spPr>
        <a:xfrm>
          <a:off x="3206750" y="49428400"/>
          <a:ext cx="4635000" cy="1800000"/>
        </a:xfrm>
        <a:prstGeom prst="rect">
          <a:avLst/>
        </a:prstGeom>
      </xdr:spPr>
    </xdr:pic>
    <xdr:clientData/>
  </xdr:twoCellAnchor>
  <xdr:twoCellAnchor editAs="oneCell">
    <xdr:from>
      <xdr:col>4</xdr:col>
      <xdr:colOff>572846</xdr:colOff>
      <xdr:row>292</xdr:row>
      <xdr:rowOff>50799</xdr:rowOff>
    </xdr:from>
    <xdr:to>
      <xdr:col>15</xdr:col>
      <xdr:colOff>536423</xdr:colOff>
      <xdr:row>298</xdr:row>
      <xdr:rowOff>69850</xdr:rowOff>
    </xdr:to>
    <xdr:pic>
      <xdr:nvPicPr>
        <xdr:cNvPr id="4" name="图片 3">
          <a:extLst>
            <a:ext uri="{FF2B5EF4-FFF2-40B4-BE49-F238E27FC236}">
              <a16:creationId xmlns:a16="http://schemas.microsoft.com/office/drawing/2014/main" id="{44F7DC83-B343-4784-A5EE-289A3ED03C1A}"/>
            </a:ext>
          </a:extLst>
        </xdr:cNvPr>
        <xdr:cNvPicPr>
          <a:picLocks noChangeAspect="1"/>
        </xdr:cNvPicPr>
      </xdr:nvPicPr>
      <xdr:blipFill>
        <a:blip xmlns:r="http://schemas.openxmlformats.org/officeDocument/2006/relationships" r:embed="rId2"/>
        <a:stretch>
          <a:fillRect/>
        </a:stretch>
      </xdr:blipFill>
      <xdr:spPr>
        <a:xfrm>
          <a:off x="3169996" y="51257199"/>
          <a:ext cx="5360609" cy="1085851"/>
        </a:xfrm>
        <a:prstGeom prst="rect">
          <a:avLst/>
        </a:prstGeom>
      </xdr:spPr>
    </xdr:pic>
    <xdr:clientData/>
  </xdr:twoCellAnchor>
  <xdr:twoCellAnchor editAs="oneCell">
    <xdr:from>
      <xdr:col>16</xdr:col>
      <xdr:colOff>508000</xdr:colOff>
      <xdr:row>0</xdr:row>
      <xdr:rowOff>0</xdr:rowOff>
    </xdr:from>
    <xdr:to>
      <xdr:col>23</xdr:col>
      <xdr:colOff>205244</xdr:colOff>
      <xdr:row>10</xdr:row>
      <xdr:rowOff>22000</xdr:rowOff>
    </xdr:to>
    <xdr:pic>
      <xdr:nvPicPr>
        <xdr:cNvPr id="7" name="图片 6">
          <a:extLst>
            <a:ext uri="{FF2B5EF4-FFF2-40B4-BE49-F238E27FC236}">
              <a16:creationId xmlns:a16="http://schemas.microsoft.com/office/drawing/2014/main" id="{DE62AF64-8528-4904-9A66-202A3A070C38}"/>
            </a:ext>
          </a:extLst>
        </xdr:cNvPr>
        <xdr:cNvPicPr>
          <a:picLocks noChangeAspect="1"/>
        </xdr:cNvPicPr>
      </xdr:nvPicPr>
      <xdr:blipFill>
        <a:blip xmlns:r="http://schemas.openxmlformats.org/officeDocument/2006/relationships" r:embed="rId3"/>
        <a:stretch>
          <a:fillRect/>
        </a:stretch>
      </xdr:blipFill>
      <xdr:spPr>
        <a:xfrm>
          <a:off x="15297150" y="0"/>
          <a:ext cx="3964444" cy="1800000"/>
        </a:xfrm>
        <a:prstGeom prst="rect">
          <a:avLst/>
        </a:prstGeom>
      </xdr:spPr>
    </xdr:pic>
    <xdr:clientData/>
  </xdr:twoCellAnchor>
  <xdr:twoCellAnchor editAs="oneCell">
    <xdr:from>
      <xdr:col>16</xdr:col>
      <xdr:colOff>482600</xdr:colOff>
      <xdr:row>10</xdr:row>
      <xdr:rowOff>57150</xdr:rowOff>
    </xdr:from>
    <xdr:to>
      <xdr:col>26</xdr:col>
      <xdr:colOff>475186</xdr:colOff>
      <xdr:row>16</xdr:row>
      <xdr:rowOff>141324</xdr:rowOff>
    </xdr:to>
    <xdr:pic>
      <xdr:nvPicPr>
        <xdr:cNvPr id="8" name="图片 7">
          <a:extLst>
            <a:ext uri="{FF2B5EF4-FFF2-40B4-BE49-F238E27FC236}">
              <a16:creationId xmlns:a16="http://schemas.microsoft.com/office/drawing/2014/main" id="{C4FC17D1-25C5-4EB5-907B-04CD5E24694F}"/>
            </a:ext>
          </a:extLst>
        </xdr:cNvPr>
        <xdr:cNvPicPr>
          <a:picLocks noChangeAspect="1"/>
        </xdr:cNvPicPr>
      </xdr:nvPicPr>
      <xdr:blipFill>
        <a:blip xmlns:r="http://schemas.openxmlformats.org/officeDocument/2006/relationships" r:embed="rId4"/>
        <a:stretch>
          <a:fillRect/>
        </a:stretch>
      </xdr:blipFill>
      <xdr:spPr>
        <a:xfrm>
          <a:off x="15271750" y="1835150"/>
          <a:ext cx="6088586" cy="1150974"/>
        </a:xfrm>
        <a:prstGeom prst="rect">
          <a:avLst/>
        </a:prstGeom>
      </xdr:spPr>
    </xdr:pic>
    <xdr:clientData/>
  </xdr:twoCellAnchor>
  <xdr:twoCellAnchor editAs="oneCell">
    <xdr:from>
      <xdr:col>16</xdr:col>
      <xdr:colOff>476252</xdr:colOff>
      <xdr:row>21</xdr:row>
      <xdr:rowOff>95250</xdr:rowOff>
    </xdr:from>
    <xdr:to>
      <xdr:col>25</xdr:col>
      <xdr:colOff>448286</xdr:colOff>
      <xdr:row>136</xdr:row>
      <xdr:rowOff>170359</xdr:rowOff>
    </xdr:to>
    <xdr:pic>
      <xdr:nvPicPr>
        <xdr:cNvPr id="9" name="图片 8">
          <a:extLst>
            <a:ext uri="{FF2B5EF4-FFF2-40B4-BE49-F238E27FC236}">
              <a16:creationId xmlns:a16="http://schemas.microsoft.com/office/drawing/2014/main" id="{7E476A08-672E-4FE6-B6FC-165D83C39515}"/>
            </a:ext>
          </a:extLst>
        </xdr:cNvPr>
        <xdr:cNvPicPr>
          <a:picLocks noChangeAspect="1"/>
        </xdr:cNvPicPr>
      </xdr:nvPicPr>
      <xdr:blipFill>
        <a:blip xmlns:r="http://schemas.openxmlformats.org/officeDocument/2006/relationships" r:embed="rId5"/>
        <a:stretch>
          <a:fillRect/>
        </a:stretch>
      </xdr:blipFill>
      <xdr:spPr>
        <a:xfrm>
          <a:off x="15265402" y="3117850"/>
          <a:ext cx="5458434" cy="20522109"/>
        </a:xfrm>
        <a:prstGeom prst="rect">
          <a:avLst/>
        </a:prstGeom>
      </xdr:spPr>
    </xdr:pic>
    <xdr:clientData/>
  </xdr:twoCellAnchor>
  <xdr:twoCellAnchor editAs="oneCell">
    <xdr:from>
      <xdr:col>5</xdr:col>
      <xdr:colOff>0</xdr:colOff>
      <xdr:row>36</xdr:row>
      <xdr:rowOff>0</xdr:rowOff>
    </xdr:from>
    <xdr:to>
      <xdr:col>17</xdr:col>
      <xdr:colOff>113453</xdr:colOff>
      <xdr:row>56</xdr:row>
      <xdr:rowOff>44000</xdr:rowOff>
    </xdr:to>
    <xdr:pic>
      <xdr:nvPicPr>
        <xdr:cNvPr id="10" name="图片 9">
          <a:extLst>
            <a:ext uri="{FF2B5EF4-FFF2-40B4-BE49-F238E27FC236}">
              <a16:creationId xmlns:a16="http://schemas.microsoft.com/office/drawing/2014/main" id="{B4C65391-A477-4FAF-87A5-90B79F53904C}"/>
            </a:ext>
          </a:extLst>
        </xdr:cNvPr>
        <xdr:cNvPicPr>
          <a:picLocks noChangeAspect="1"/>
        </xdr:cNvPicPr>
      </xdr:nvPicPr>
      <xdr:blipFill>
        <a:blip xmlns:r="http://schemas.openxmlformats.org/officeDocument/2006/relationships" r:embed="rId6"/>
        <a:stretch>
          <a:fillRect/>
        </a:stretch>
      </xdr:blipFill>
      <xdr:spPr>
        <a:xfrm>
          <a:off x="8083550" y="5689600"/>
          <a:ext cx="6209454" cy="3600000"/>
        </a:xfrm>
        <a:prstGeom prst="rect">
          <a:avLst/>
        </a:prstGeom>
      </xdr:spPr>
    </xdr:pic>
    <xdr:clientData/>
  </xdr:twoCellAnchor>
  <xdr:twoCellAnchor editAs="oneCell">
    <xdr:from>
      <xdr:col>5</xdr:col>
      <xdr:colOff>0</xdr:colOff>
      <xdr:row>69</xdr:row>
      <xdr:rowOff>52294</xdr:rowOff>
    </xdr:from>
    <xdr:to>
      <xdr:col>16</xdr:col>
      <xdr:colOff>558557</xdr:colOff>
      <xdr:row>89</xdr:row>
      <xdr:rowOff>96295</xdr:rowOff>
    </xdr:to>
    <xdr:pic>
      <xdr:nvPicPr>
        <xdr:cNvPr id="11" name="图片 10">
          <a:extLst>
            <a:ext uri="{FF2B5EF4-FFF2-40B4-BE49-F238E27FC236}">
              <a16:creationId xmlns:a16="http://schemas.microsoft.com/office/drawing/2014/main" id="{B15CCFD2-BB6F-449D-96D3-EFF6CA734764}"/>
            </a:ext>
          </a:extLst>
        </xdr:cNvPr>
        <xdr:cNvPicPr>
          <a:picLocks noChangeAspect="1"/>
        </xdr:cNvPicPr>
      </xdr:nvPicPr>
      <xdr:blipFill>
        <a:blip xmlns:r="http://schemas.openxmlformats.org/officeDocument/2006/relationships" r:embed="rId7"/>
        <a:stretch>
          <a:fillRect/>
        </a:stretch>
      </xdr:blipFill>
      <xdr:spPr>
        <a:xfrm>
          <a:off x="8049184" y="11609294"/>
          <a:ext cx="5994158" cy="3600001"/>
        </a:xfrm>
        <a:prstGeom prst="rect">
          <a:avLst/>
        </a:prstGeom>
      </xdr:spPr>
    </xdr:pic>
    <xdr:clientData/>
  </xdr:twoCellAnchor>
  <xdr:twoCellAnchor editAs="oneCell">
    <xdr:from>
      <xdr:col>26</xdr:col>
      <xdr:colOff>417286</xdr:colOff>
      <xdr:row>3</xdr:row>
      <xdr:rowOff>63500</xdr:rowOff>
    </xdr:from>
    <xdr:to>
      <xdr:col>40</xdr:col>
      <xdr:colOff>517810</xdr:colOff>
      <xdr:row>30</xdr:row>
      <xdr:rowOff>117310</xdr:rowOff>
    </xdr:to>
    <xdr:pic>
      <xdr:nvPicPr>
        <xdr:cNvPr id="12" name="图片 11">
          <a:extLst>
            <a:ext uri="{FF2B5EF4-FFF2-40B4-BE49-F238E27FC236}">
              <a16:creationId xmlns:a16="http://schemas.microsoft.com/office/drawing/2014/main" id="{35344CC7-1AFA-4F6B-851A-6DF4FE911569}"/>
            </a:ext>
          </a:extLst>
        </xdr:cNvPr>
        <xdr:cNvPicPr>
          <a:picLocks noChangeAspect="1"/>
        </xdr:cNvPicPr>
      </xdr:nvPicPr>
      <xdr:blipFill>
        <a:blip xmlns:r="http://schemas.openxmlformats.org/officeDocument/2006/relationships" r:embed="rId8"/>
        <a:stretch>
          <a:fillRect/>
        </a:stretch>
      </xdr:blipFill>
      <xdr:spPr>
        <a:xfrm>
          <a:off x="21302436" y="596900"/>
          <a:ext cx="8634924" cy="4854410"/>
        </a:xfrm>
        <a:prstGeom prst="rect">
          <a:avLst/>
        </a:prstGeom>
      </xdr:spPr>
    </xdr:pic>
    <xdr:clientData/>
  </xdr:twoCellAnchor>
  <xdr:twoCellAnchor editAs="oneCell">
    <xdr:from>
      <xdr:col>27</xdr:col>
      <xdr:colOff>0</xdr:colOff>
      <xdr:row>35</xdr:row>
      <xdr:rowOff>0</xdr:rowOff>
    </xdr:from>
    <xdr:to>
      <xdr:col>41</xdr:col>
      <xdr:colOff>157667</xdr:colOff>
      <xdr:row>170</xdr:row>
      <xdr:rowOff>69047</xdr:rowOff>
    </xdr:to>
    <xdr:pic>
      <xdr:nvPicPr>
        <xdr:cNvPr id="13" name="图片 12">
          <a:extLst>
            <a:ext uri="{FF2B5EF4-FFF2-40B4-BE49-F238E27FC236}">
              <a16:creationId xmlns:a16="http://schemas.microsoft.com/office/drawing/2014/main" id="{B48DDA9A-6A25-4E99-A5C4-2EB6033B688E}"/>
            </a:ext>
          </a:extLst>
        </xdr:cNvPr>
        <xdr:cNvPicPr>
          <a:picLocks noChangeAspect="1"/>
        </xdr:cNvPicPr>
      </xdr:nvPicPr>
      <xdr:blipFill>
        <a:blip xmlns:r="http://schemas.openxmlformats.org/officeDocument/2006/relationships" r:embed="rId9"/>
        <a:stretch>
          <a:fillRect/>
        </a:stretch>
      </xdr:blipFill>
      <xdr:spPr>
        <a:xfrm>
          <a:off x="21494750" y="5511800"/>
          <a:ext cx="8692067" cy="24072047"/>
        </a:xfrm>
        <a:prstGeom prst="rect">
          <a:avLst/>
        </a:prstGeom>
      </xdr:spPr>
    </xdr:pic>
    <xdr:clientData/>
  </xdr:twoCellAnchor>
  <xdr:twoCellAnchor editAs="oneCell">
    <xdr:from>
      <xdr:col>5</xdr:col>
      <xdr:colOff>59763</xdr:colOff>
      <xdr:row>86</xdr:row>
      <xdr:rowOff>134470</xdr:rowOff>
    </xdr:from>
    <xdr:to>
      <xdr:col>13</xdr:col>
      <xdr:colOff>246528</xdr:colOff>
      <xdr:row>100</xdr:row>
      <xdr:rowOff>155361</xdr:rowOff>
    </xdr:to>
    <xdr:pic>
      <xdr:nvPicPr>
        <xdr:cNvPr id="14" name="图片 13">
          <a:extLst>
            <a:ext uri="{FF2B5EF4-FFF2-40B4-BE49-F238E27FC236}">
              <a16:creationId xmlns:a16="http://schemas.microsoft.com/office/drawing/2014/main" id="{8DD1CFED-41F1-46A7-B4BA-F26371D3D63C}"/>
            </a:ext>
          </a:extLst>
        </xdr:cNvPr>
        <xdr:cNvPicPr>
          <a:picLocks noChangeAspect="1"/>
        </xdr:cNvPicPr>
      </xdr:nvPicPr>
      <xdr:blipFill>
        <a:blip xmlns:r="http://schemas.openxmlformats.org/officeDocument/2006/relationships" r:embed="rId10"/>
        <a:stretch>
          <a:fillRect/>
        </a:stretch>
      </xdr:blipFill>
      <xdr:spPr>
        <a:xfrm>
          <a:off x="8143313" y="14714070"/>
          <a:ext cx="3904129" cy="2510091"/>
        </a:xfrm>
        <a:prstGeom prst="rect">
          <a:avLst/>
        </a:prstGeom>
      </xdr:spPr>
    </xdr:pic>
    <xdr:clientData/>
  </xdr:twoCellAnchor>
  <xdr:twoCellAnchor editAs="oneCell">
    <xdr:from>
      <xdr:col>5</xdr:col>
      <xdr:colOff>1</xdr:colOff>
      <xdr:row>57</xdr:row>
      <xdr:rowOff>0</xdr:rowOff>
    </xdr:from>
    <xdr:to>
      <xdr:col>13</xdr:col>
      <xdr:colOff>299888</xdr:colOff>
      <xdr:row>67</xdr:row>
      <xdr:rowOff>7059</xdr:rowOff>
    </xdr:to>
    <xdr:pic>
      <xdr:nvPicPr>
        <xdr:cNvPr id="15" name="图片 14">
          <a:extLst>
            <a:ext uri="{FF2B5EF4-FFF2-40B4-BE49-F238E27FC236}">
              <a16:creationId xmlns:a16="http://schemas.microsoft.com/office/drawing/2014/main" id="{6672026E-5768-48F2-B102-EF9D526DDD78}"/>
            </a:ext>
          </a:extLst>
        </xdr:cNvPr>
        <xdr:cNvPicPr>
          <a:picLocks noChangeAspect="1"/>
        </xdr:cNvPicPr>
      </xdr:nvPicPr>
      <xdr:blipFill>
        <a:blip xmlns:r="http://schemas.openxmlformats.org/officeDocument/2006/relationships" r:embed="rId11"/>
        <a:stretch>
          <a:fillRect/>
        </a:stretch>
      </xdr:blipFill>
      <xdr:spPr>
        <a:xfrm>
          <a:off x="8083551" y="9423400"/>
          <a:ext cx="3957489" cy="1785059"/>
        </a:xfrm>
        <a:prstGeom prst="rect">
          <a:avLst/>
        </a:prstGeom>
      </xdr:spPr>
    </xdr:pic>
    <xdr:clientData/>
  </xdr:twoCellAnchor>
  <xdr:twoCellAnchor editAs="oneCell">
    <xdr:from>
      <xdr:col>16</xdr:col>
      <xdr:colOff>567765</xdr:colOff>
      <xdr:row>137</xdr:row>
      <xdr:rowOff>97118</xdr:rowOff>
    </xdr:from>
    <xdr:to>
      <xdr:col>25</xdr:col>
      <xdr:colOff>357289</xdr:colOff>
      <xdr:row>150</xdr:row>
      <xdr:rowOff>147152</xdr:rowOff>
    </xdr:to>
    <xdr:pic>
      <xdr:nvPicPr>
        <xdr:cNvPr id="16" name="图片 15">
          <a:extLst>
            <a:ext uri="{FF2B5EF4-FFF2-40B4-BE49-F238E27FC236}">
              <a16:creationId xmlns:a16="http://schemas.microsoft.com/office/drawing/2014/main" id="{CDDA84DA-66B5-4E6A-B3F3-B656197D72A1}"/>
            </a:ext>
          </a:extLst>
        </xdr:cNvPr>
        <xdr:cNvPicPr>
          <a:picLocks noChangeAspect="1"/>
        </xdr:cNvPicPr>
      </xdr:nvPicPr>
      <xdr:blipFill>
        <a:blip xmlns:r="http://schemas.openxmlformats.org/officeDocument/2006/relationships" r:embed="rId12"/>
        <a:stretch>
          <a:fillRect/>
        </a:stretch>
      </xdr:blipFill>
      <xdr:spPr>
        <a:xfrm>
          <a:off x="15356915" y="23744518"/>
          <a:ext cx="5275924" cy="2361434"/>
        </a:xfrm>
        <a:prstGeom prst="rect">
          <a:avLst/>
        </a:prstGeom>
      </xdr:spPr>
    </xdr:pic>
    <xdr:clientData/>
  </xdr:twoCellAnchor>
  <xdr:twoCellAnchor editAs="oneCell">
    <xdr:from>
      <xdr:col>41</xdr:col>
      <xdr:colOff>0</xdr:colOff>
      <xdr:row>4</xdr:row>
      <xdr:rowOff>0</xdr:rowOff>
    </xdr:from>
    <xdr:to>
      <xdr:col>53</xdr:col>
      <xdr:colOff>579962</xdr:colOff>
      <xdr:row>190</xdr:row>
      <xdr:rowOff>157771</xdr:rowOff>
    </xdr:to>
    <xdr:pic>
      <xdr:nvPicPr>
        <xdr:cNvPr id="17" name="图片 16">
          <a:extLst>
            <a:ext uri="{FF2B5EF4-FFF2-40B4-BE49-F238E27FC236}">
              <a16:creationId xmlns:a16="http://schemas.microsoft.com/office/drawing/2014/main" id="{481D60D9-4362-C039-C15C-75F73F23463D}"/>
            </a:ext>
          </a:extLst>
        </xdr:cNvPr>
        <xdr:cNvPicPr>
          <a:picLocks noChangeAspect="1"/>
        </xdr:cNvPicPr>
      </xdr:nvPicPr>
      <xdr:blipFill>
        <a:blip xmlns:r="http://schemas.openxmlformats.org/officeDocument/2006/relationships" r:embed="rId13"/>
        <a:stretch>
          <a:fillRect/>
        </a:stretch>
      </xdr:blipFill>
      <xdr:spPr>
        <a:xfrm>
          <a:off x="27184350" y="711200"/>
          <a:ext cx="8504762" cy="33228571"/>
        </a:xfrm>
        <a:prstGeom prst="rect">
          <a:avLst/>
        </a:prstGeom>
      </xdr:spPr>
    </xdr:pic>
    <xdr:clientData/>
  </xdr:twoCellAnchor>
  <xdr:twoCellAnchor editAs="oneCell">
    <xdr:from>
      <xdr:col>54</xdr:col>
      <xdr:colOff>0</xdr:colOff>
      <xdr:row>4</xdr:row>
      <xdr:rowOff>0</xdr:rowOff>
    </xdr:from>
    <xdr:to>
      <xdr:col>66</xdr:col>
      <xdr:colOff>634381</xdr:colOff>
      <xdr:row>402</xdr:row>
      <xdr:rowOff>96189</xdr:rowOff>
    </xdr:to>
    <xdr:pic>
      <xdr:nvPicPr>
        <xdr:cNvPr id="18" name="图片 17">
          <a:extLst>
            <a:ext uri="{FF2B5EF4-FFF2-40B4-BE49-F238E27FC236}">
              <a16:creationId xmlns:a16="http://schemas.microsoft.com/office/drawing/2014/main" id="{33586832-5EE6-A327-0993-1658346E434D}"/>
            </a:ext>
          </a:extLst>
        </xdr:cNvPr>
        <xdr:cNvPicPr>
          <a:picLocks noChangeAspect="1"/>
        </xdr:cNvPicPr>
      </xdr:nvPicPr>
      <xdr:blipFill>
        <a:blip xmlns:r="http://schemas.openxmlformats.org/officeDocument/2006/relationships" r:embed="rId14"/>
        <a:stretch>
          <a:fillRect/>
        </a:stretch>
      </xdr:blipFill>
      <xdr:spPr>
        <a:xfrm>
          <a:off x="35868429" y="725714"/>
          <a:ext cx="8580952" cy="72304761"/>
        </a:xfrm>
        <a:prstGeom prst="rect">
          <a:avLst/>
        </a:prstGeom>
      </xdr:spPr>
    </xdr:pic>
    <xdr:clientData/>
  </xdr:twoCellAnchor>
  <xdr:twoCellAnchor editAs="oneCell">
    <xdr:from>
      <xdr:col>7</xdr:col>
      <xdr:colOff>244928</xdr:colOff>
      <xdr:row>0</xdr:row>
      <xdr:rowOff>0</xdr:rowOff>
    </xdr:from>
    <xdr:to>
      <xdr:col>18</xdr:col>
      <xdr:colOff>478506</xdr:colOff>
      <xdr:row>16</xdr:row>
      <xdr:rowOff>155286</xdr:rowOff>
    </xdr:to>
    <xdr:pic>
      <xdr:nvPicPr>
        <xdr:cNvPr id="19" name="图片 18">
          <a:extLst>
            <a:ext uri="{FF2B5EF4-FFF2-40B4-BE49-F238E27FC236}">
              <a16:creationId xmlns:a16="http://schemas.microsoft.com/office/drawing/2014/main" id="{5223C47A-AE26-C8B6-3D98-47F0B6A6A5C9}"/>
            </a:ext>
          </a:extLst>
        </xdr:cNvPr>
        <xdr:cNvPicPr>
          <a:picLocks noChangeAspect="1"/>
        </xdr:cNvPicPr>
      </xdr:nvPicPr>
      <xdr:blipFill>
        <a:blip xmlns:r="http://schemas.openxmlformats.org/officeDocument/2006/relationships" r:embed="rId15"/>
        <a:stretch>
          <a:fillRect/>
        </a:stretch>
      </xdr:blipFill>
      <xdr:spPr>
        <a:xfrm>
          <a:off x="3002642" y="0"/>
          <a:ext cx="7517935" cy="3058143"/>
        </a:xfrm>
        <a:prstGeom prst="rect">
          <a:avLst/>
        </a:prstGeom>
      </xdr:spPr>
    </xdr:pic>
    <xdr:clientData/>
  </xdr:twoCellAnchor>
  <xdr:twoCellAnchor editAs="oneCell">
    <xdr:from>
      <xdr:col>7</xdr:col>
      <xdr:colOff>108857</xdr:colOff>
      <xdr:row>15</xdr:row>
      <xdr:rowOff>72570</xdr:rowOff>
    </xdr:from>
    <xdr:to>
      <xdr:col>18</xdr:col>
      <xdr:colOff>224719</xdr:colOff>
      <xdr:row>35</xdr:row>
      <xdr:rowOff>34714</xdr:rowOff>
    </xdr:to>
    <xdr:pic>
      <xdr:nvPicPr>
        <xdr:cNvPr id="20" name="图片 19">
          <a:extLst>
            <a:ext uri="{FF2B5EF4-FFF2-40B4-BE49-F238E27FC236}">
              <a16:creationId xmlns:a16="http://schemas.microsoft.com/office/drawing/2014/main" id="{9C912702-6693-3547-FA43-44A0BB8F4D77}"/>
            </a:ext>
          </a:extLst>
        </xdr:cNvPr>
        <xdr:cNvPicPr>
          <a:picLocks noChangeAspect="1"/>
        </xdr:cNvPicPr>
      </xdr:nvPicPr>
      <xdr:blipFill>
        <a:blip xmlns:r="http://schemas.openxmlformats.org/officeDocument/2006/relationships" r:embed="rId16"/>
        <a:stretch>
          <a:fillRect/>
        </a:stretch>
      </xdr:blipFill>
      <xdr:spPr>
        <a:xfrm>
          <a:off x="2866571" y="2793999"/>
          <a:ext cx="7400219" cy="3590715"/>
        </a:xfrm>
        <a:prstGeom prst="rect">
          <a:avLst/>
        </a:prstGeom>
      </xdr:spPr>
    </xdr:pic>
    <xdr:clientData/>
  </xdr:twoCellAnchor>
  <xdr:twoCellAnchor editAs="oneCell">
    <xdr:from>
      <xdr:col>13</xdr:col>
      <xdr:colOff>535214</xdr:colOff>
      <xdr:row>151</xdr:row>
      <xdr:rowOff>90715</xdr:rowOff>
    </xdr:from>
    <xdr:to>
      <xdr:col>26</xdr:col>
      <xdr:colOff>421666</xdr:colOff>
      <xdr:row>158</xdr:row>
      <xdr:rowOff>144525</xdr:rowOff>
    </xdr:to>
    <xdr:pic>
      <xdr:nvPicPr>
        <xdr:cNvPr id="21" name="图片 20">
          <a:extLst>
            <a:ext uri="{FF2B5EF4-FFF2-40B4-BE49-F238E27FC236}">
              <a16:creationId xmlns:a16="http://schemas.microsoft.com/office/drawing/2014/main" id="{BD718A21-2529-A581-B0C2-42EE09E20864}"/>
            </a:ext>
          </a:extLst>
        </xdr:cNvPr>
        <xdr:cNvPicPr>
          <a:picLocks noChangeAspect="1"/>
        </xdr:cNvPicPr>
      </xdr:nvPicPr>
      <xdr:blipFill>
        <a:blip xmlns:r="http://schemas.openxmlformats.org/officeDocument/2006/relationships" r:embed="rId17"/>
        <a:stretch>
          <a:fillRect/>
        </a:stretch>
      </xdr:blipFill>
      <xdr:spPr>
        <a:xfrm>
          <a:off x="7266214" y="27486429"/>
          <a:ext cx="8495238" cy="1323810"/>
        </a:xfrm>
        <a:prstGeom prst="rect">
          <a:avLst/>
        </a:prstGeom>
      </xdr:spPr>
    </xdr:pic>
    <xdr:clientData/>
  </xdr:twoCellAnchor>
  <xdr:twoCellAnchor editAs="oneCell">
    <xdr:from>
      <xdr:col>27</xdr:col>
      <xdr:colOff>108857</xdr:colOff>
      <xdr:row>170</xdr:row>
      <xdr:rowOff>27215</xdr:rowOff>
    </xdr:from>
    <xdr:to>
      <xdr:col>40</xdr:col>
      <xdr:colOff>138166</xdr:colOff>
      <xdr:row>181</xdr:row>
      <xdr:rowOff>88644</xdr:rowOff>
    </xdr:to>
    <xdr:pic>
      <xdr:nvPicPr>
        <xdr:cNvPr id="22" name="图片 21">
          <a:extLst>
            <a:ext uri="{FF2B5EF4-FFF2-40B4-BE49-F238E27FC236}">
              <a16:creationId xmlns:a16="http://schemas.microsoft.com/office/drawing/2014/main" id="{45737368-E136-F414-50AD-260E9FA7FB60}"/>
            </a:ext>
          </a:extLst>
        </xdr:cNvPr>
        <xdr:cNvPicPr>
          <a:picLocks noChangeAspect="1"/>
        </xdr:cNvPicPr>
      </xdr:nvPicPr>
      <xdr:blipFill>
        <a:blip xmlns:r="http://schemas.openxmlformats.org/officeDocument/2006/relationships" r:embed="rId18"/>
        <a:stretch>
          <a:fillRect/>
        </a:stretch>
      </xdr:blipFill>
      <xdr:spPr>
        <a:xfrm>
          <a:off x="16110857" y="30870072"/>
          <a:ext cx="8638095" cy="20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yanghongying1\&#20849;&#20139;&#25991;&#26723;\Documents%20and%20Settings\All%20Users\Documents\&#30005;&#23376;&#29256;&#27979;&#31639;&#34920;\&#24050;&#23457;\&#26032;&#21271;&#20140;&#24066;&#38376;&#22836;&#27807;&#21306;&#27704;&#23450;&#38215;&#26361;&#21508;&#24196;&#26725;&#20849;&#26377;&#20135;&#264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xin_liu36.SHIMAOGROUP\Desktop\&#38451;&#20809;&#22823;&#34903;&#29992;&#21360;\&#38754;&#31215;&#34917;&#24046;&#21327;&#35758;\&#38754;&#31215;&#34917;&#24046;&#26126;&#324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efreshError="1">
        <row r="1">
          <cell r="K1">
            <v>770</v>
          </cell>
          <cell r="M1">
            <v>68175.740000000413</v>
          </cell>
          <cell r="N1">
            <v>54782.719999999936</v>
          </cell>
          <cell r="R1">
            <v>68237.690000000395</v>
          </cell>
          <cell r="S1">
            <v>54805.760000000664</v>
          </cell>
        </row>
        <row r="2">
          <cell r="K2" t="str">
            <v>预测全房号</v>
          </cell>
          <cell r="M2" t="str">
            <v>预测建筑面积</v>
          </cell>
          <cell r="N2" t="str">
            <v>预测套内面积</v>
          </cell>
          <cell r="O2" t="str">
            <v>建筑单价</v>
          </cell>
          <cell r="P2" t="str">
            <v>套内单价</v>
          </cell>
          <cell r="Q2" t="str">
            <v>预售总价</v>
          </cell>
          <cell r="R2" t="str">
            <v>实测建筑面积</v>
          </cell>
          <cell r="S2" t="str">
            <v>实测套内面积</v>
          </cell>
        </row>
        <row r="3">
          <cell r="K3" t="str">
            <v>1-1-101</v>
          </cell>
          <cell r="L3" t="str">
            <v>王腾、张娇</v>
          </cell>
          <cell r="M3">
            <v>88.38</v>
          </cell>
          <cell r="N3">
            <v>71.11</v>
          </cell>
          <cell r="O3">
            <v>27550</v>
          </cell>
          <cell r="P3">
            <v>34240.880326255101</v>
          </cell>
          <cell r="Q3">
            <v>2434869</v>
          </cell>
          <cell r="R3">
            <v>88.46</v>
          </cell>
          <cell r="S3">
            <v>71.14</v>
          </cell>
        </row>
        <row r="4">
          <cell r="K4" t="str">
            <v>1-1-102</v>
          </cell>
          <cell r="L4" t="str">
            <v>沈志明</v>
          </cell>
          <cell r="M4">
            <v>64.150000000000006</v>
          </cell>
          <cell r="N4">
            <v>51.62</v>
          </cell>
          <cell r="O4">
            <v>29144.99</v>
          </cell>
          <cell r="P4">
            <v>36219.507942657889</v>
          </cell>
          <cell r="Q4">
            <v>1869651</v>
          </cell>
          <cell r="R4">
            <v>64.209999999999994</v>
          </cell>
          <cell r="S4">
            <v>51.64</v>
          </cell>
        </row>
        <row r="5">
          <cell r="K5" t="str">
            <v>1-1-201</v>
          </cell>
          <cell r="L5" t="str">
            <v>高帆、黄晴</v>
          </cell>
          <cell r="M5">
            <v>88.53</v>
          </cell>
          <cell r="N5">
            <v>71.23</v>
          </cell>
          <cell r="O5">
            <v>28159</v>
          </cell>
          <cell r="P5">
            <v>34998.1187701811</v>
          </cell>
          <cell r="Q5">
            <v>2492916</v>
          </cell>
          <cell r="R5">
            <v>88.61</v>
          </cell>
          <cell r="S5">
            <v>71.260000000000005</v>
          </cell>
        </row>
        <row r="6">
          <cell r="K6" t="str">
            <v>1-1-202</v>
          </cell>
          <cell r="L6" t="str">
            <v>李颖学、郭建</v>
          </cell>
          <cell r="M6">
            <v>87.95</v>
          </cell>
          <cell r="N6">
            <v>70.77</v>
          </cell>
          <cell r="O6">
            <v>28014</v>
          </cell>
          <cell r="P6">
            <v>34814.62484103434</v>
          </cell>
          <cell r="Q6">
            <v>2463831</v>
          </cell>
          <cell r="R6">
            <v>88.04</v>
          </cell>
          <cell r="S6">
            <v>70.8</v>
          </cell>
        </row>
        <row r="7">
          <cell r="K7" t="str">
            <v>1-1-301</v>
          </cell>
          <cell r="L7" t="str">
            <v>张君、陈思</v>
          </cell>
          <cell r="M7">
            <v>88.53</v>
          </cell>
          <cell r="N7">
            <v>71.23</v>
          </cell>
          <cell r="O7">
            <v>28246</v>
          </cell>
          <cell r="P7">
            <v>35106.247367682154</v>
          </cell>
          <cell r="Q7">
            <v>2500618</v>
          </cell>
          <cell r="R7">
            <v>88.61</v>
          </cell>
          <cell r="S7">
            <v>71.260000000000005</v>
          </cell>
        </row>
        <row r="8">
          <cell r="K8" t="str">
            <v>1-1-302</v>
          </cell>
          <cell r="L8" t="str">
            <v>刘丹丹</v>
          </cell>
          <cell r="M8">
            <v>87.95</v>
          </cell>
          <cell r="N8">
            <v>70.77</v>
          </cell>
          <cell r="O8">
            <v>28100.99</v>
          </cell>
          <cell r="P8">
            <v>34922.735622438886</v>
          </cell>
          <cell r="Q8">
            <v>2471482</v>
          </cell>
          <cell r="R8">
            <v>88.04</v>
          </cell>
          <cell r="S8">
            <v>70.8</v>
          </cell>
        </row>
        <row r="9">
          <cell r="K9" t="str">
            <v>1-1-401</v>
          </cell>
          <cell r="L9" t="str">
            <v>崔长春</v>
          </cell>
          <cell r="M9">
            <v>88.53</v>
          </cell>
          <cell r="N9">
            <v>71.23</v>
          </cell>
          <cell r="O9">
            <v>28448.99</v>
          </cell>
          <cell r="P9">
            <v>35358.542748841777</v>
          </cell>
          <cell r="Q9">
            <v>2518589</v>
          </cell>
          <cell r="R9">
            <v>88.61</v>
          </cell>
          <cell r="S9">
            <v>71.260000000000005</v>
          </cell>
        </row>
        <row r="10">
          <cell r="K10" t="str">
            <v>1-1-402</v>
          </cell>
          <cell r="L10" t="str">
            <v>马伟平、刘伟杰</v>
          </cell>
          <cell r="M10">
            <v>87.95</v>
          </cell>
          <cell r="N10">
            <v>70.77</v>
          </cell>
          <cell r="O10">
            <v>28303.98</v>
          </cell>
          <cell r="P10">
            <v>35175.003532570299</v>
          </cell>
          <cell r="Q10">
            <v>2489335</v>
          </cell>
          <cell r="R10">
            <v>88.04</v>
          </cell>
          <cell r="S10">
            <v>70.8</v>
          </cell>
        </row>
        <row r="11">
          <cell r="K11" t="str">
            <v>1-1-501</v>
          </cell>
          <cell r="L11" t="str">
            <v>蔡广镜、李楠</v>
          </cell>
          <cell r="M11">
            <v>88.53</v>
          </cell>
          <cell r="N11">
            <v>71.23</v>
          </cell>
          <cell r="O11">
            <v>28593.98</v>
          </cell>
          <cell r="P11">
            <v>35538.747718657869</v>
          </cell>
          <cell r="Q11">
            <v>2531425</v>
          </cell>
          <cell r="R11">
            <v>88.61</v>
          </cell>
          <cell r="S11">
            <v>71.260000000000005</v>
          </cell>
        </row>
        <row r="12">
          <cell r="K12" t="str">
            <v>1-1-502</v>
          </cell>
          <cell r="L12" t="str">
            <v>耿晓琪、王光杰</v>
          </cell>
          <cell r="M12">
            <v>87.95</v>
          </cell>
          <cell r="N12">
            <v>70.77</v>
          </cell>
          <cell r="O12">
            <v>28448.98</v>
          </cell>
          <cell r="P12">
            <v>35355.207008619473</v>
          </cell>
          <cell r="Q12">
            <v>2502088</v>
          </cell>
          <cell r="R12">
            <v>88.04</v>
          </cell>
          <cell r="S12">
            <v>70.8</v>
          </cell>
        </row>
        <row r="13">
          <cell r="K13" t="str">
            <v>1-1-601</v>
          </cell>
          <cell r="L13" t="str">
            <v>付安娜、陈天泫</v>
          </cell>
          <cell r="M13">
            <v>88.53</v>
          </cell>
          <cell r="N13">
            <v>71.23</v>
          </cell>
          <cell r="O13">
            <v>28738.98</v>
          </cell>
          <cell r="P13">
            <v>35718.966727502455</v>
          </cell>
          <cell r="Q13">
            <v>2544262</v>
          </cell>
          <cell r="R13">
            <v>88.61</v>
          </cell>
          <cell r="S13">
            <v>71.260000000000005</v>
          </cell>
        </row>
        <row r="14">
          <cell r="K14" t="str">
            <v>1-1-602</v>
          </cell>
          <cell r="L14" t="str">
            <v>张雅芳、邱志超</v>
          </cell>
          <cell r="M14">
            <v>87.95</v>
          </cell>
          <cell r="N14">
            <v>70.77</v>
          </cell>
          <cell r="O14">
            <v>28594</v>
          </cell>
          <cell r="P14">
            <v>35535.424614949843</v>
          </cell>
          <cell r="Q14">
            <v>2514842</v>
          </cell>
          <cell r="R14">
            <v>88.04</v>
          </cell>
          <cell r="S14">
            <v>70.8</v>
          </cell>
        </row>
        <row r="15">
          <cell r="K15" t="str">
            <v>1-1-701</v>
          </cell>
          <cell r="L15" t="str">
            <v>程必成、王兰</v>
          </cell>
          <cell r="M15">
            <v>88.53</v>
          </cell>
          <cell r="N15">
            <v>71.23</v>
          </cell>
          <cell r="O15">
            <v>29029</v>
          </cell>
          <cell r="P15">
            <v>36079.418784220128</v>
          </cell>
          <cell r="Q15">
            <v>2569937</v>
          </cell>
          <cell r="R15">
            <v>88.61</v>
          </cell>
          <cell r="S15">
            <v>71.260000000000005</v>
          </cell>
        </row>
        <row r="16">
          <cell r="K16" t="str">
            <v>1-1-702</v>
          </cell>
          <cell r="L16" t="str">
            <v>徐洁</v>
          </cell>
          <cell r="M16">
            <v>87.95</v>
          </cell>
          <cell r="N16">
            <v>70.77</v>
          </cell>
          <cell r="O16">
            <v>28883.98</v>
          </cell>
          <cell r="P16">
            <v>35895.803306485803</v>
          </cell>
          <cell r="Q16">
            <v>2540346</v>
          </cell>
          <cell r="R16">
            <v>88.04</v>
          </cell>
          <cell r="S16">
            <v>70.8</v>
          </cell>
        </row>
        <row r="17">
          <cell r="K17" t="str">
            <v>1-1-801</v>
          </cell>
          <cell r="L17" t="str">
            <v>陈菲、席强</v>
          </cell>
          <cell r="M17">
            <v>88.53</v>
          </cell>
          <cell r="N17">
            <v>71.23</v>
          </cell>
          <cell r="O17">
            <v>29319</v>
          </cell>
          <cell r="P17">
            <v>36439.856801909307</v>
          </cell>
          <cell r="Q17">
            <v>2595611</v>
          </cell>
          <cell r="R17">
            <v>88.61</v>
          </cell>
          <cell r="S17">
            <v>71.260000000000005</v>
          </cell>
        </row>
        <row r="18">
          <cell r="K18" t="str">
            <v>1-1-802</v>
          </cell>
          <cell r="L18" t="str">
            <v>蔡亚军</v>
          </cell>
          <cell r="M18">
            <v>87.95</v>
          </cell>
          <cell r="N18">
            <v>70.77</v>
          </cell>
          <cell r="O18">
            <v>29174</v>
          </cell>
          <cell r="P18">
            <v>36256.224388865339</v>
          </cell>
          <cell r="Q18">
            <v>2565853</v>
          </cell>
          <cell r="R18">
            <v>88.04</v>
          </cell>
          <cell r="S18">
            <v>70.8</v>
          </cell>
        </row>
        <row r="19">
          <cell r="K19" t="str">
            <v>1-1-901</v>
          </cell>
          <cell r="L19" t="str">
            <v>张玉娇</v>
          </cell>
          <cell r="M19">
            <v>88.53</v>
          </cell>
          <cell r="N19">
            <v>71.23</v>
          </cell>
          <cell r="O19">
            <v>29608.98</v>
          </cell>
          <cell r="P19">
            <v>36800.266741541483</v>
          </cell>
          <cell r="Q19">
            <v>2621283</v>
          </cell>
          <cell r="R19">
            <v>88.61</v>
          </cell>
          <cell r="S19">
            <v>71.260000000000005</v>
          </cell>
        </row>
        <row r="20">
          <cell r="K20" t="str">
            <v>1-1-902</v>
          </cell>
          <cell r="L20" t="str">
            <v>张莉颖、刘金栋</v>
          </cell>
          <cell r="M20">
            <v>87.95</v>
          </cell>
          <cell r="N20">
            <v>70.77</v>
          </cell>
          <cell r="O20">
            <v>29754</v>
          </cell>
          <cell r="P20">
            <v>36977.024162780843</v>
          </cell>
          <cell r="Q20">
            <v>2616864</v>
          </cell>
          <cell r="R20">
            <v>88.04</v>
          </cell>
          <cell r="S20">
            <v>70.8</v>
          </cell>
        </row>
        <row r="21">
          <cell r="K21" t="str">
            <v>1-1-1001</v>
          </cell>
          <cell r="L21" t="str">
            <v>贾梦元、蔡广博</v>
          </cell>
          <cell r="M21">
            <v>88.53</v>
          </cell>
          <cell r="N21">
            <v>71.23</v>
          </cell>
          <cell r="O21">
            <v>27868.98</v>
          </cell>
          <cell r="P21">
            <v>34637.666713463426</v>
          </cell>
          <cell r="Q21">
            <v>2467241</v>
          </cell>
          <cell r="R21">
            <v>88.61</v>
          </cell>
          <cell r="S21">
            <v>71.260000000000005</v>
          </cell>
        </row>
        <row r="22">
          <cell r="K22" t="str">
            <v>1-1-1002</v>
          </cell>
          <cell r="L22" t="str">
            <v>路远、郭维</v>
          </cell>
          <cell r="M22">
            <v>87.95</v>
          </cell>
          <cell r="N22">
            <v>70.77</v>
          </cell>
          <cell r="O22">
            <v>27723.98</v>
          </cell>
          <cell r="P22">
            <v>34454.203758654796</v>
          </cell>
          <cell r="Q22">
            <v>2438324</v>
          </cell>
          <cell r="R22">
            <v>88.04</v>
          </cell>
          <cell r="S22">
            <v>70.8</v>
          </cell>
        </row>
        <row r="23">
          <cell r="K23" t="str">
            <v>1-2-101</v>
          </cell>
          <cell r="L23" t="str">
            <v>刘繁、崔小革</v>
          </cell>
          <cell r="M23">
            <v>64.150000000000006</v>
          </cell>
          <cell r="N23">
            <v>51.62</v>
          </cell>
          <cell r="O23">
            <v>29174</v>
          </cell>
          <cell r="P23">
            <v>36255.559860519177</v>
          </cell>
          <cell r="Q23">
            <v>1871512</v>
          </cell>
          <cell r="R23">
            <v>64.209999999999994</v>
          </cell>
          <cell r="S23">
            <v>51.64</v>
          </cell>
        </row>
        <row r="24">
          <cell r="K24" t="str">
            <v>1-2-102</v>
          </cell>
          <cell r="L24" t="str">
            <v>张乐朋、陈丹丹</v>
          </cell>
          <cell r="M24">
            <v>87.8</v>
          </cell>
          <cell r="N24">
            <v>70.650000000000006</v>
          </cell>
          <cell r="O24">
            <v>27753</v>
          </cell>
          <cell r="P24">
            <v>34489.92215145081</v>
          </cell>
          <cell r="Q24">
            <v>2436713</v>
          </cell>
          <cell r="R24">
            <v>87.89</v>
          </cell>
          <cell r="S24">
            <v>70.680000000000007</v>
          </cell>
        </row>
        <row r="25">
          <cell r="K25" t="str">
            <v>1-2-201</v>
          </cell>
          <cell r="L25" t="str">
            <v>聂圆圆、李飞</v>
          </cell>
          <cell r="M25">
            <v>87.95</v>
          </cell>
          <cell r="N25">
            <v>70.77</v>
          </cell>
          <cell r="O25">
            <v>28014</v>
          </cell>
          <cell r="P25">
            <v>34814.62484103434</v>
          </cell>
          <cell r="Q25">
            <v>2463831</v>
          </cell>
          <cell r="R25">
            <v>88.04</v>
          </cell>
          <cell r="S25">
            <v>70.8</v>
          </cell>
        </row>
        <row r="26">
          <cell r="K26" t="str">
            <v>1-2-202</v>
          </cell>
          <cell r="L26" t="str">
            <v>秦加兴、王娜</v>
          </cell>
          <cell r="M26">
            <v>87.95</v>
          </cell>
          <cell r="N26">
            <v>70.77</v>
          </cell>
          <cell r="O26">
            <v>28014</v>
          </cell>
          <cell r="P26">
            <v>34814.62484103434</v>
          </cell>
          <cell r="Q26">
            <v>2463831</v>
          </cell>
          <cell r="R26">
            <v>88.04</v>
          </cell>
          <cell r="S26">
            <v>70.8</v>
          </cell>
        </row>
        <row r="27">
          <cell r="K27" t="str">
            <v>1-2-301</v>
          </cell>
          <cell r="L27" t="str">
            <v>陈守加、祝圆娜</v>
          </cell>
          <cell r="M27">
            <v>87.95</v>
          </cell>
          <cell r="N27">
            <v>70.77</v>
          </cell>
          <cell r="O27">
            <v>28072</v>
          </cell>
          <cell r="P27">
            <v>34886.70340539777</v>
          </cell>
          <cell r="Q27">
            <v>2468932</v>
          </cell>
          <cell r="R27">
            <v>88.04</v>
          </cell>
          <cell r="S27">
            <v>70.8</v>
          </cell>
        </row>
        <row r="28">
          <cell r="K28" t="str">
            <v>1-2-302</v>
          </cell>
          <cell r="L28" t="str">
            <v>王欣宇、高悦</v>
          </cell>
          <cell r="M28">
            <v>87.95</v>
          </cell>
          <cell r="N28">
            <v>70.77</v>
          </cell>
          <cell r="O28">
            <v>28072</v>
          </cell>
          <cell r="P28">
            <v>34886.70340539777</v>
          </cell>
          <cell r="Q28">
            <v>2468932</v>
          </cell>
          <cell r="R28">
            <v>88.04</v>
          </cell>
          <cell r="S28">
            <v>70.8</v>
          </cell>
        </row>
        <row r="29">
          <cell r="K29" t="str">
            <v>1-2-401</v>
          </cell>
          <cell r="L29" t="str">
            <v>覃灏</v>
          </cell>
          <cell r="M29">
            <v>87.95</v>
          </cell>
          <cell r="N29">
            <v>70.77</v>
          </cell>
          <cell r="O29">
            <v>28303.98</v>
          </cell>
          <cell r="P29">
            <v>35175.003532570299</v>
          </cell>
          <cell r="Q29">
            <v>2489335</v>
          </cell>
          <cell r="R29">
            <v>88.04</v>
          </cell>
          <cell r="S29">
            <v>70.8</v>
          </cell>
        </row>
        <row r="30">
          <cell r="K30" t="str">
            <v>1-2-402</v>
          </cell>
          <cell r="L30" t="str">
            <v>田涵文</v>
          </cell>
          <cell r="M30">
            <v>87.95</v>
          </cell>
          <cell r="N30">
            <v>70.77</v>
          </cell>
          <cell r="O30">
            <v>28303.98</v>
          </cell>
          <cell r="P30">
            <v>35175.003532570299</v>
          </cell>
          <cell r="Q30">
            <v>2489335</v>
          </cell>
          <cell r="R30">
            <v>88.04</v>
          </cell>
          <cell r="S30">
            <v>70.8</v>
          </cell>
        </row>
        <row r="31">
          <cell r="K31" t="str">
            <v>1-2-501</v>
          </cell>
          <cell r="L31" t="str">
            <v>宣伟、李菲菲</v>
          </cell>
          <cell r="M31">
            <v>87.95</v>
          </cell>
          <cell r="N31">
            <v>70.77</v>
          </cell>
          <cell r="O31">
            <v>28448.98</v>
          </cell>
          <cell r="P31">
            <v>35355.207008619473</v>
          </cell>
          <cell r="Q31">
            <v>2502088</v>
          </cell>
          <cell r="R31">
            <v>88.04</v>
          </cell>
          <cell r="S31">
            <v>70.8</v>
          </cell>
        </row>
        <row r="32">
          <cell r="K32" t="str">
            <v>1-2-502</v>
          </cell>
          <cell r="L32" t="str">
            <v>常伟、李娜</v>
          </cell>
          <cell r="M32">
            <v>87.95</v>
          </cell>
          <cell r="N32">
            <v>70.77</v>
          </cell>
          <cell r="O32">
            <v>28448.98</v>
          </cell>
          <cell r="P32">
            <v>35355.207008619473</v>
          </cell>
          <cell r="Q32">
            <v>2502088</v>
          </cell>
          <cell r="R32">
            <v>88.04</v>
          </cell>
          <cell r="S32">
            <v>70.8</v>
          </cell>
        </row>
        <row r="33">
          <cell r="K33" t="str">
            <v>1-2-601</v>
          </cell>
          <cell r="L33" t="str">
            <v>王钦、郁艳军</v>
          </cell>
          <cell r="M33">
            <v>87.95</v>
          </cell>
          <cell r="N33">
            <v>70.77</v>
          </cell>
          <cell r="O33">
            <v>28594</v>
          </cell>
          <cell r="P33">
            <v>35535.424614949843</v>
          </cell>
          <cell r="Q33">
            <v>2514842</v>
          </cell>
          <cell r="R33">
            <v>88.04</v>
          </cell>
          <cell r="S33">
            <v>70.8</v>
          </cell>
        </row>
        <row r="34">
          <cell r="K34" t="str">
            <v>1-2-602</v>
          </cell>
          <cell r="L34" t="str">
            <v>陈佳</v>
          </cell>
          <cell r="M34">
            <v>87.95</v>
          </cell>
          <cell r="N34">
            <v>70.77</v>
          </cell>
          <cell r="O34">
            <v>28594</v>
          </cell>
          <cell r="P34">
            <v>35535.424614949843</v>
          </cell>
          <cell r="Q34">
            <v>2514842</v>
          </cell>
          <cell r="R34">
            <v>88.04</v>
          </cell>
          <cell r="S34">
            <v>70.8</v>
          </cell>
        </row>
        <row r="35">
          <cell r="K35" t="str">
            <v>1-2-701</v>
          </cell>
          <cell r="L35" t="str">
            <v>张凯、高蕾蕾</v>
          </cell>
          <cell r="M35">
            <v>87.95</v>
          </cell>
          <cell r="N35">
            <v>70.77</v>
          </cell>
          <cell r="O35">
            <v>28883.98</v>
          </cell>
          <cell r="P35">
            <v>35895.803306485803</v>
          </cell>
          <cell r="Q35">
            <v>2540346</v>
          </cell>
          <cell r="R35">
            <v>88.04</v>
          </cell>
          <cell r="S35">
            <v>70.8</v>
          </cell>
        </row>
        <row r="36">
          <cell r="K36" t="str">
            <v>1-2-702</v>
          </cell>
          <cell r="L36" t="str">
            <v>李鑫鑫、陈子雄</v>
          </cell>
          <cell r="M36">
            <v>87.95</v>
          </cell>
          <cell r="N36">
            <v>70.77</v>
          </cell>
          <cell r="O36">
            <v>28883.98</v>
          </cell>
          <cell r="P36">
            <v>35895.803306485803</v>
          </cell>
          <cell r="Q36">
            <v>2540346</v>
          </cell>
          <cell r="R36">
            <v>88.04</v>
          </cell>
          <cell r="S36">
            <v>70.8</v>
          </cell>
        </row>
        <row r="37">
          <cell r="K37" t="str">
            <v>1-2-801</v>
          </cell>
          <cell r="L37" t="str">
            <v>田静</v>
          </cell>
          <cell r="M37">
            <v>87.95</v>
          </cell>
          <cell r="N37">
            <v>70.77</v>
          </cell>
          <cell r="O37">
            <v>29174</v>
          </cell>
          <cell r="P37">
            <v>36256.224388865339</v>
          </cell>
          <cell r="Q37">
            <v>2565853</v>
          </cell>
          <cell r="R37">
            <v>88.04</v>
          </cell>
          <cell r="S37">
            <v>70.8</v>
          </cell>
        </row>
        <row r="38">
          <cell r="K38" t="str">
            <v>1-2-802</v>
          </cell>
          <cell r="L38" t="str">
            <v>张连富</v>
          </cell>
          <cell r="M38">
            <v>87.95</v>
          </cell>
          <cell r="N38">
            <v>70.77</v>
          </cell>
          <cell r="O38">
            <v>29174</v>
          </cell>
          <cell r="P38">
            <v>36256.224388865339</v>
          </cell>
          <cell r="Q38">
            <v>2565853</v>
          </cell>
          <cell r="R38">
            <v>88.04</v>
          </cell>
          <cell r="S38">
            <v>70.8</v>
          </cell>
        </row>
        <row r="39">
          <cell r="K39" t="str">
            <v>1-2-901</v>
          </cell>
          <cell r="L39" t="str">
            <v>贾峥、王迪</v>
          </cell>
          <cell r="M39">
            <v>87.95</v>
          </cell>
          <cell r="N39">
            <v>70.77</v>
          </cell>
          <cell r="O39">
            <v>29463.98</v>
          </cell>
          <cell r="P39">
            <v>36616.603080401299</v>
          </cell>
          <cell r="Q39">
            <v>2591357</v>
          </cell>
          <cell r="R39">
            <v>88.04</v>
          </cell>
          <cell r="S39">
            <v>70.8</v>
          </cell>
        </row>
        <row r="40">
          <cell r="K40" t="str">
            <v>1-2-902</v>
          </cell>
          <cell r="L40" t="str">
            <v>金栋</v>
          </cell>
          <cell r="M40">
            <v>87.95</v>
          </cell>
          <cell r="N40">
            <v>70.77</v>
          </cell>
          <cell r="O40">
            <v>29754</v>
          </cell>
          <cell r="P40">
            <v>36977.024162780843</v>
          </cell>
          <cell r="Q40">
            <v>2616864</v>
          </cell>
          <cell r="R40">
            <v>88.04</v>
          </cell>
          <cell r="S40">
            <v>70.8</v>
          </cell>
        </row>
        <row r="41">
          <cell r="K41" t="str">
            <v>1-2-1001</v>
          </cell>
          <cell r="L41" t="str">
            <v>隗彬、张艳美</v>
          </cell>
          <cell r="M41">
            <v>87.95</v>
          </cell>
          <cell r="N41">
            <v>70.77</v>
          </cell>
          <cell r="O41">
            <v>27723.98</v>
          </cell>
          <cell r="P41">
            <v>34454.203758654796</v>
          </cell>
          <cell r="Q41">
            <v>2438324</v>
          </cell>
          <cell r="R41">
            <v>88.04</v>
          </cell>
          <cell r="S41">
            <v>70.8</v>
          </cell>
        </row>
        <row r="42">
          <cell r="K42" t="str">
            <v>1-2-1002</v>
          </cell>
          <cell r="L42" t="str">
            <v>任巨雄、朱璧珩</v>
          </cell>
          <cell r="M42">
            <v>87.95</v>
          </cell>
          <cell r="N42">
            <v>70.77</v>
          </cell>
          <cell r="O42">
            <v>27723.98</v>
          </cell>
          <cell r="P42">
            <v>34454.203758654796</v>
          </cell>
          <cell r="Q42">
            <v>2438324</v>
          </cell>
          <cell r="R42">
            <v>88.04</v>
          </cell>
          <cell r="S42">
            <v>70.8</v>
          </cell>
        </row>
        <row r="43">
          <cell r="K43" t="str">
            <v>1-3-101</v>
          </cell>
          <cell r="L43" t="str">
            <v>田振杨</v>
          </cell>
          <cell r="M43">
            <v>87.8</v>
          </cell>
          <cell r="N43">
            <v>70.650000000000006</v>
          </cell>
          <cell r="O43">
            <v>27550</v>
          </cell>
          <cell r="P43">
            <v>34237.650389242743</v>
          </cell>
          <cell r="Q43">
            <v>2418890</v>
          </cell>
          <cell r="R43">
            <v>87.89</v>
          </cell>
          <cell r="S43">
            <v>70.680000000000007</v>
          </cell>
        </row>
        <row r="44">
          <cell r="K44" t="str">
            <v>1-3-102</v>
          </cell>
          <cell r="L44" t="str">
            <v>张灵</v>
          </cell>
          <cell r="M44">
            <v>64.150000000000006</v>
          </cell>
          <cell r="N44">
            <v>51.62</v>
          </cell>
          <cell r="O44">
            <v>29087</v>
          </cell>
          <cell r="P44">
            <v>36147.442851607906</v>
          </cell>
          <cell r="Q44">
            <v>1865931</v>
          </cell>
          <cell r="R44">
            <v>64.209999999999994</v>
          </cell>
          <cell r="S44">
            <v>51.64</v>
          </cell>
        </row>
        <row r="45">
          <cell r="K45" t="str">
            <v>1-3-201</v>
          </cell>
          <cell r="L45" t="str">
            <v>王晓磊</v>
          </cell>
          <cell r="M45">
            <v>87.95</v>
          </cell>
          <cell r="N45">
            <v>70.77</v>
          </cell>
          <cell r="O45">
            <v>27926.98</v>
          </cell>
          <cell r="P45">
            <v>34706.485799067406</v>
          </cell>
          <cell r="Q45">
            <v>2456178</v>
          </cell>
          <cell r="R45">
            <v>88.04</v>
          </cell>
          <cell r="S45">
            <v>70.8</v>
          </cell>
        </row>
        <row r="46">
          <cell r="K46" t="str">
            <v>1-3-202</v>
          </cell>
          <cell r="L46" t="str">
            <v>秋依含、杜涛</v>
          </cell>
          <cell r="M46">
            <v>87.95</v>
          </cell>
          <cell r="N46">
            <v>70.77</v>
          </cell>
          <cell r="O46">
            <v>27926.98</v>
          </cell>
          <cell r="P46">
            <v>34706.485799067406</v>
          </cell>
          <cell r="Q46">
            <v>2456178</v>
          </cell>
          <cell r="R46">
            <v>88.04</v>
          </cell>
          <cell r="S46">
            <v>70.8</v>
          </cell>
        </row>
        <row r="47">
          <cell r="K47" t="str">
            <v>1-3-301</v>
          </cell>
          <cell r="L47" t="str">
            <v>王雪、孙玉良</v>
          </cell>
          <cell r="M47">
            <v>87.95</v>
          </cell>
          <cell r="N47">
            <v>70.77</v>
          </cell>
          <cell r="O47">
            <v>27984.98</v>
          </cell>
          <cell r="P47">
            <v>34778.564363430836</v>
          </cell>
          <cell r="Q47">
            <v>2461279</v>
          </cell>
          <cell r="R47">
            <v>88.04</v>
          </cell>
          <cell r="S47">
            <v>70.8</v>
          </cell>
        </row>
        <row r="48">
          <cell r="K48" t="str">
            <v>1-3-302</v>
          </cell>
          <cell r="L48" t="str">
            <v>陈晓璇</v>
          </cell>
          <cell r="M48">
            <v>87.95</v>
          </cell>
          <cell r="N48">
            <v>70.77</v>
          </cell>
          <cell r="O48">
            <v>27984.98</v>
          </cell>
          <cell r="P48">
            <v>34778.564363430836</v>
          </cell>
          <cell r="Q48">
            <v>2461279</v>
          </cell>
          <cell r="R48">
            <v>88.04</v>
          </cell>
          <cell r="S48">
            <v>70.8</v>
          </cell>
        </row>
        <row r="49">
          <cell r="K49" t="str">
            <v>1-3-401</v>
          </cell>
          <cell r="L49" t="str">
            <v>夏少飞、柴燕</v>
          </cell>
          <cell r="M49">
            <v>87.95</v>
          </cell>
          <cell r="N49">
            <v>70.77</v>
          </cell>
          <cell r="O49">
            <v>28217</v>
          </cell>
          <cell r="P49">
            <v>35066.906881446943</v>
          </cell>
          <cell r="Q49">
            <v>2481685</v>
          </cell>
          <cell r="R49">
            <v>88.04</v>
          </cell>
          <cell r="S49">
            <v>70.8</v>
          </cell>
        </row>
        <row r="50">
          <cell r="K50" t="str">
            <v>1-3-402</v>
          </cell>
          <cell r="L50" t="str">
            <v>顾诗萌、赵顺新</v>
          </cell>
          <cell r="M50">
            <v>87.95</v>
          </cell>
          <cell r="N50">
            <v>70.77</v>
          </cell>
          <cell r="O50">
            <v>28217</v>
          </cell>
          <cell r="P50">
            <v>35066.906881446943</v>
          </cell>
          <cell r="Q50">
            <v>2481685</v>
          </cell>
          <cell r="R50">
            <v>88.04</v>
          </cell>
          <cell r="S50">
            <v>70.8</v>
          </cell>
        </row>
        <row r="51">
          <cell r="K51" t="str">
            <v>1-3-501</v>
          </cell>
          <cell r="L51" t="str">
            <v>王娟、赵鹏飞</v>
          </cell>
          <cell r="M51">
            <v>87.95</v>
          </cell>
          <cell r="N51">
            <v>70.77</v>
          </cell>
          <cell r="O51">
            <v>28361.99</v>
          </cell>
          <cell r="P51">
            <v>35247.096227214926</v>
          </cell>
          <cell r="Q51">
            <v>2494437</v>
          </cell>
          <cell r="R51">
            <v>88.04</v>
          </cell>
          <cell r="S51">
            <v>70.8</v>
          </cell>
        </row>
        <row r="52">
          <cell r="K52" t="str">
            <v>1-3-502</v>
          </cell>
          <cell r="L52" t="str">
            <v>陈聚忠、马新</v>
          </cell>
          <cell r="M52">
            <v>87.95</v>
          </cell>
          <cell r="N52">
            <v>70.77</v>
          </cell>
          <cell r="O52">
            <v>28361.99</v>
          </cell>
          <cell r="P52">
            <v>35247.096227214926</v>
          </cell>
          <cell r="Q52">
            <v>2494437</v>
          </cell>
          <cell r="R52">
            <v>88.04</v>
          </cell>
          <cell r="S52">
            <v>70.8</v>
          </cell>
        </row>
        <row r="53">
          <cell r="K53" t="str">
            <v>1-3-601</v>
          </cell>
          <cell r="L53" t="str">
            <v>刘行、刘鑫</v>
          </cell>
          <cell r="M53">
            <v>87.95</v>
          </cell>
          <cell r="N53">
            <v>70.77</v>
          </cell>
          <cell r="O53">
            <v>28506.98</v>
          </cell>
          <cell r="P53">
            <v>35427.285572982903</v>
          </cell>
          <cell r="Q53">
            <v>2507189</v>
          </cell>
          <cell r="R53">
            <v>88.04</v>
          </cell>
          <cell r="S53">
            <v>70.8</v>
          </cell>
        </row>
        <row r="54">
          <cell r="K54" t="str">
            <v>1-3-602</v>
          </cell>
          <cell r="L54" t="str">
            <v>朱嫄嫄、马昊辰</v>
          </cell>
          <cell r="M54">
            <v>87.95</v>
          </cell>
          <cell r="N54">
            <v>70.77</v>
          </cell>
          <cell r="O54">
            <v>28506.98</v>
          </cell>
          <cell r="P54">
            <v>35427.285572982903</v>
          </cell>
          <cell r="Q54">
            <v>2507189</v>
          </cell>
          <cell r="R54">
            <v>88.04</v>
          </cell>
          <cell r="S54">
            <v>70.8</v>
          </cell>
        </row>
        <row r="55">
          <cell r="K55" t="str">
            <v>1-3-701</v>
          </cell>
          <cell r="L55" t="str">
            <v>王雨琦、刘庚</v>
          </cell>
          <cell r="M55">
            <v>87.95</v>
          </cell>
          <cell r="N55">
            <v>70.77</v>
          </cell>
          <cell r="O55">
            <v>28797</v>
          </cell>
          <cell r="P55">
            <v>35787.706655362446</v>
          </cell>
          <cell r="Q55">
            <v>2532696</v>
          </cell>
          <cell r="R55">
            <v>88.04</v>
          </cell>
          <cell r="S55">
            <v>70.8</v>
          </cell>
        </row>
        <row r="56">
          <cell r="K56" t="str">
            <v>1-3-702</v>
          </cell>
          <cell r="L56" t="str">
            <v>于海洋、许晓光</v>
          </cell>
          <cell r="M56">
            <v>87.95</v>
          </cell>
          <cell r="N56">
            <v>70.77</v>
          </cell>
          <cell r="O56">
            <v>28797</v>
          </cell>
          <cell r="P56">
            <v>35787.706655362446</v>
          </cell>
          <cell r="Q56">
            <v>2532696</v>
          </cell>
          <cell r="R56">
            <v>88.04</v>
          </cell>
          <cell r="S56">
            <v>70.8</v>
          </cell>
        </row>
        <row r="57">
          <cell r="K57" t="str">
            <v>1-3-801</v>
          </cell>
          <cell r="L57" t="str">
            <v>耿杨、许灿</v>
          </cell>
          <cell r="M57">
            <v>87.95</v>
          </cell>
          <cell r="N57">
            <v>70.77</v>
          </cell>
          <cell r="O57">
            <v>29086.98</v>
          </cell>
          <cell r="P57">
            <v>36148.085346898406</v>
          </cell>
          <cell r="Q57">
            <v>2558200</v>
          </cell>
          <cell r="R57">
            <v>88.04</v>
          </cell>
          <cell r="S57">
            <v>70.8</v>
          </cell>
        </row>
        <row r="58">
          <cell r="K58" t="str">
            <v>1-3-802</v>
          </cell>
          <cell r="L58" t="str">
            <v>朱桂强、宋彦芳</v>
          </cell>
          <cell r="M58">
            <v>87.95</v>
          </cell>
          <cell r="N58">
            <v>70.77</v>
          </cell>
          <cell r="O58">
            <v>29086.98</v>
          </cell>
          <cell r="P58">
            <v>36148.085346898406</v>
          </cell>
          <cell r="Q58">
            <v>2558200</v>
          </cell>
          <cell r="R58">
            <v>88.04</v>
          </cell>
          <cell r="S58">
            <v>70.8</v>
          </cell>
        </row>
        <row r="59">
          <cell r="K59" t="str">
            <v>1-3-901</v>
          </cell>
          <cell r="L59" t="str">
            <v>马建、贾新钊</v>
          </cell>
          <cell r="M59">
            <v>87.95</v>
          </cell>
          <cell r="N59">
            <v>70.77</v>
          </cell>
          <cell r="O59">
            <v>29377</v>
          </cell>
          <cell r="P59">
            <v>36508.506429277943</v>
          </cell>
          <cell r="Q59">
            <v>2583707</v>
          </cell>
          <cell r="R59">
            <v>88.04</v>
          </cell>
          <cell r="S59">
            <v>70.8</v>
          </cell>
        </row>
        <row r="60">
          <cell r="K60" t="str">
            <v>1-3-902</v>
          </cell>
          <cell r="L60" t="str">
            <v>林文声、陈荣源</v>
          </cell>
          <cell r="M60">
            <v>87.95</v>
          </cell>
          <cell r="N60">
            <v>70.77</v>
          </cell>
          <cell r="O60">
            <v>29666.98</v>
          </cell>
          <cell r="P60">
            <v>36868.885120813909</v>
          </cell>
          <cell r="Q60">
            <v>2609211</v>
          </cell>
          <cell r="R60">
            <v>88.04</v>
          </cell>
          <cell r="S60">
            <v>70.8</v>
          </cell>
        </row>
        <row r="61">
          <cell r="K61" t="str">
            <v>1-3-1001</v>
          </cell>
          <cell r="L61" t="str">
            <v>刘淑荣、管志强</v>
          </cell>
          <cell r="M61">
            <v>87.95</v>
          </cell>
          <cell r="N61">
            <v>70.77</v>
          </cell>
          <cell r="O61">
            <v>27637</v>
          </cell>
          <cell r="P61">
            <v>34346.107107531439</v>
          </cell>
          <cell r="Q61">
            <v>2430674</v>
          </cell>
          <cell r="R61">
            <v>88.04</v>
          </cell>
          <cell r="S61">
            <v>70.8</v>
          </cell>
        </row>
        <row r="62">
          <cell r="K62" t="str">
            <v>1-3-1002</v>
          </cell>
          <cell r="L62" t="str">
            <v>王润东、隋向平</v>
          </cell>
          <cell r="M62">
            <v>87.95</v>
          </cell>
          <cell r="N62">
            <v>70.77</v>
          </cell>
          <cell r="O62">
            <v>27637</v>
          </cell>
          <cell r="P62">
            <v>34346.107107531439</v>
          </cell>
          <cell r="Q62">
            <v>2430674</v>
          </cell>
          <cell r="R62">
            <v>88.04</v>
          </cell>
          <cell r="S62">
            <v>70.8</v>
          </cell>
        </row>
        <row r="63">
          <cell r="K63" t="str">
            <v>1-4-101</v>
          </cell>
          <cell r="L63" t="str">
            <v>王佳齐</v>
          </cell>
          <cell r="M63">
            <v>64.150000000000006</v>
          </cell>
          <cell r="N63">
            <v>51.62</v>
          </cell>
          <cell r="O63">
            <v>29087</v>
          </cell>
          <cell r="P63">
            <v>36147.442851607906</v>
          </cell>
          <cell r="Q63">
            <v>1865931</v>
          </cell>
          <cell r="R63">
            <v>64.209999999999994</v>
          </cell>
          <cell r="S63">
            <v>51.64</v>
          </cell>
        </row>
        <row r="64">
          <cell r="K64" t="str">
            <v>1-4-102</v>
          </cell>
          <cell r="L64" t="str">
            <v>王海涛</v>
          </cell>
          <cell r="M64">
            <v>88.38</v>
          </cell>
          <cell r="N64">
            <v>71.11</v>
          </cell>
          <cell r="O64">
            <v>27550</v>
          </cell>
          <cell r="P64">
            <v>34240.880326255101</v>
          </cell>
          <cell r="Q64">
            <v>2434869</v>
          </cell>
          <cell r="R64">
            <v>88.46</v>
          </cell>
          <cell r="S64">
            <v>71.14</v>
          </cell>
        </row>
        <row r="65">
          <cell r="K65" t="str">
            <v>1-4-201</v>
          </cell>
          <cell r="L65" t="str">
            <v>梁凯、姚军英</v>
          </cell>
          <cell r="M65">
            <v>87.95</v>
          </cell>
          <cell r="N65">
            <v>70.77</v>
          </cell>
          <cell r="O65">
            <v>27926.98</v>
          </cell>
          <cell r="P65">
            <v>34706.485799067406</v>
          </cell>
          <cell r="Q65">
            <v>2456178</v>
          </cell>
          <cell r="R65">
            <v>88.04</v>
          </cell>
          <cell r="S65">
            <v>70.8</v>
          </cell>
        </row>
        <row r="66">
          <cell r="K66" t="str">
            <v>1-4-202</v>
          </cell>
          <cell r="L66" t="str">
            <v>李潇</v>
          </cell>
          <cell r="M66">
            <v>88.53</v>
          </cell>
          <cell r="N66">
            <v>71.23</v>
          </cell>
          <cell r="O66">
            <v>28072</v>
          </cell>
          <cell r="P66">
            <v>34889.990172680045</v>
          </cell>
          <cell r="Q66">
            <v>2485214</v>
          </cell>
          <cell r="R66">
            <v>88.61</v>
          </cell>
          <cell r="S66">
            <v>71.260000000000005</v>
          </cell>
        </row>
        <row r="67">
          <cell r="K67" t="str">
            <v>1-4-301</v>
          </cell>
          <cell r="L67" t="str">
            <v>翟立新</v>
          </cell>
          <cell r="M67">
            <v>87.95</v>
          </cell>
          <cell r="N67">
            <v>70.77</v>
          </cell>
          <cell r="O67">
            <v>27984.98</v>
          </cell>
          <cell r="P67">
            <v>34778.564363430836</v>
          </cell>
          <cell r="Q67">
            <v>2461279</v>
          </cell>
          <cell r="R67">
            <v>88.04</v>
          </cell>
          <cell r="S67">
            <v>70.8</v>
          </cell>
        </row>
        <row r="68">
          <cell r="K68" t="str">
            <v>1-4-302</v>
          </cell>
          <cell r="L68" t="str">
            <v>崔志阳、李春艳</v>
          </cell>
          <cell r="M68">
            <v>88.53</v>
          </cell>
          <cell r="N68">
            <v>71.23</v>
          </cell>
          <cell r="O68">
            <v>28159</v>
          </cell>
          <cell r="P68">
            <v>34998.1187701811</v>
          </cell>
          <cell r="Q68">
            <v>2492916</v>
          </cell>
          <cell r="R68">
            <v>88.61</v>
          </cell>
          <cell r="S68">
            <v>71.260000000000005</v>
          </cell>
        </row>
        <row r="69">
          <cell r="K69" t="str">
            <v>1-4-401</v>
          </cell>
          <cell r="L69" t="str">
            <v>孙帆、辛蕊</v>
          </cell>
          <cell r="M69">
            <v>87.95</v>
          </cell>
          <cell r="N69">
            <v>70.77</v>
          </cell>
          <cell r="O69">
            <v>28217</v>
          </cell>
          <cell r="P69">
            <v>35066.906881446943</v>
          </cell>
          <cell r="Q69">
            <v>2481685</v>
          </cell>
          <cell r="R69">
            <v>88.04</v>
          </cell>
          <cell r="S69">
            <v>70.8</v>
          </cell>
        </row>
        <row r="70">
          <cell r="K70" t="str">
            <v>1-4-402</v>
          </cell>
          <cell r="L70" t="str">
            <v>唐少宽、赵欢欢</v>
          </cell>
          <cell r="M70">
            <v>88.53</v>
          </cell>
          <cell r="N70">
            <v>71.23</v>
          </cell>
          <cell r="O70">
            <v>28361.98</v>
          </cell>
          <cell r="P70">
            <v>35250.400112312229</v>
          </cell>
          <cell r="Q70">
            <v>2510886</v>
          </cell>
          <cell r="R70">
            <v>88.61</v>
          </cell>
          <cell r="S70">
            <v>71.260000000000005</v>
          </cell>
        </row>
        <row r="71">
          <cell r="K71" t="str">
            <v>1-4-501</v>
          </cell>
          <cell r="L71" t="str">
            <v>刘腾飞、邢超</v>
          </cell>
          <cell r="M71">
            <v>87.95</v>
          </cell>
          <cell r="N71">
            <v>70.77</v>
          </cell>
          <cell r="O71">
            <v>28361.99</v>
          </cell>
          <cell r="P71">
            <v>35247.096227214926</v>
          </cell>
          <cell r="Q71">
            <v>2494437</v>
          </cell>
          <cell r="R71">
            <v>88.04</v>
          </cell>
          <cell r="S71">
            <v>70.8</v>
          </cell>
        </row>
        <row r="72">
          <cell r="K72" t="str">
            <v>1-4-502</v>
          </cell>
          <cell r="L72" t="str">
            <v>李增巨、张进仿</v>
          </cell>
          <cell r="M72">
            <v>88.53</v>
          </cell>
          <cell r="N72">
            <v>71.23</v>
          </cell>
          <cell r="O72">
            <v>28506.98</v>
          </cell>
          <cell r="P72">
            <v>35430.619121156815</v>
          </cell>
          <cell r="Q72">
            <v>2523723</v>
          </cell>
          <cell r="R72">
            <v>88.61</v>
          </cell>
          <cell r="S72">
            <v>71.260000000000005</v>
          </cell>
        </row>
        <row r="73">
          <cell r="K73" t="str">
            <v>1-4-601</v>
          </cell>
          <cell r="L73" t="str">
            <v>张家奇、苏敏</v>
          </cell>
          <cell r="M73">
            <v>87.95</v>
          </cell>
          <cell r="N73">
            <v>70.77</v>
          </cell>
          <cell r="O73">
            <v>28506.98</v>
          </cell>
          <cell r="P73">
            <v>35427.285572982903</v>
          </cell>
          <cell r="Q73">
            <v>2507189</v>
          </cell>
          <cell r="R73">
            <v>88.04</v>
          </cell>
          <cell r="S73">
            <v>70.8</v>
          </cell>
        </row>
        <row r="74">
          <cell r="K74" t="str">
            <v>1-4-602</v>
          </cell>
          <cell r="L74" t="str">
            <v>刘凤金、李强</v>
          </cell>
          <cell r="M74">
            <v>88.53</v>
          </cell>
          <cell r="N74">
            <v>71.23</v>
          </cell>
          <cell r="O74">
            <v>28651.98</v>
          </cell>
          <cell r="P74">
            <v>35610.838130001401</v>
          </cell>
          <cell r="Q74">
            <v>2536560</v>
          </cell>
          <cell r="R74">
            <v>88.61</v>
          </cell>
          <cell r="S74">
            <v>71.260000000000005</v>
          </cell>
        </row>
        <row r="75">
          <cell r="K75" t="str">
            <v>1-4-701</v>
          </cell>
          <cell r="L75" t="str">
            <v>赵鑫、武玥</v>
          </cell>
          <cell r="M75">
            <v>87.95</v>
          </cell>
          <cell r="N75">
            <v>70.77</v>
          </cell>
          <cell r="O75">
            <v>28797</v>
          </cell>
          <cell r="P75">
            <v>35787.706655362446</v>
          </cell>
          <cell r="Q75">
            <v>2532696</v>
          </cell>
          <cell r="R75">
            <v>88.04</v>
          </cell>
          <cell r="S75">
            <v>70.8</v>
          </cell>
        </row>
        <row r="76">
          <cell r="K76" t="str">
            <v>1-4-702</v>
          </cell>
          <cell r="L76" t="str">
            <v>郑佳明、贾英奇</v>
          </cell>
          <cell r="M76">
            <v>88.53</v>
          </cell>
          <cell r="N76">
            <v>71.23</v>
          </cell>
          <cell r="O76">
            <v>28942</v>
          </cell>
          <cell r="P76">
            <v>35971.290186719074</v>
          </cell>
          <cell r="Q76">
            <v>2562235</v>
          </cell>
          <cell r="R76">
            <v>88.61</v>
          </cell>
          <cell r="S76">
            <v>71.260000000000005</v>
          </cell>
        </row>
        <row r="77">
          <cell r="K77" t="str">
            <v>1-4-801</v>
          </cell>
          <cell r="L77" t="str">
            <v>任志龙、赵乐</v>
          </cell>
          <cell r="M77">
            <v>87.95</v>
          </cell>
          <cell r="N77">
            <v>70.77</v>
          </cell>
          <cell r="O77">
            <v>29086.98</v>
          </cell>
          <cell r="P77">
            <v>36148.085346898406</v>
          </cell>
          <cell r="Q77">
            <v>2558200</v>
          </cell>
          <cell r="R77">
            <v>88.04</v>
          </cell>
          <cell r="S77">
            <v>70.8</v>
          </cell>
        </row>
        <row r="78">
          <cell r="K78" t="str">
            <v>1-4-802</v>
          </cell>
          <cell r="L78" t="str">
            <v>赵堂鑫、袁昊</v>
          </cell>
          <cell r="M78">
            <v>88.53</v>
          </cell>
          <cell r="N78">
            <v>71.23</v>
          </cell>
          <cell r="O78">
            <v>29231.99</v>
          </cell>
          <cell r="P78">
            <v>36331.714165379752</v>
          </cell>
          <cell r="Q78">
            <v>2587908</v>
          </cell>
          <cell r="R78">
            <v>88.61</v>
          </cell>
          <cell r="S78">
            <v>71.260000000000005</v>
          </cell>
        </row>
        <row r="79">
          <cell r="K79" t="str">
            <v>1-4-901</v>
          </cell>
          <cell r="L79" t="str">
            <v>张美华、王生伟</v>
          </cell>
          <cell r="M79">
            <v>87.95</v>
          </cell>
          <cell r="N79">
            <v>70.77</v>
          </cell>
          <cell r="O79">
            <v>29377</v>
          </cell>
          <cell r="P79">
            <v>36508.506429277943</v>
          </cell>
          <cell r="Q79">
            <v>2583707</v>
          </cell>
          <cell r="R79">
            <v>88.04</v>
          </cell>
          <cell r="S79">
            <v>70.8</v>
          </cell>
        </row>
        <row r="80">
          <cell r="K80" t="str">
            <v>1-4-902</v>
          </cell>
          <cell r="L80" t="str">
            <v>何雨航</v>
          </cell>
          <cell r="M80">
            <v>88.53</v>
          </cell>
          <cell r="N80">
            <v>71.23</v>
          </cell>
          <cell r="O80">
            <v>29812</v>
          </cell>
          <cell r="P80">
            <v>37052.590200758103</v>
          </cell>
          <cell r="Q80">
            <v>2639256</v>
          </cell>
          <cell r="R80">
            <v>88.61</v>
          </cell>
          <cell r="S80">
            <v>71.260000000000005</v>
          </cell>
        </row>
        <row r="81">
          <cell r="K81" t="str">
            <v>1-4-1001</v>
          </cell>
          <cell r="L81" t="str">
            <v>吴洪建</v>
          </cell>
          <cell r="M81">
            <v>87.95</v>
          </cell>
          <cell r="N81">
            <v>70.77</v>
          </cell>
          <cell r="O81">
            <v>27810.98</v>
          </cell>
          <cell r="P81">
            <v>34562.328670340539</v>
          </cell>
          <cell r="Q81">
            <v>2445976</v>
          </cell>
          <cell r="R81">
            <v>88.04</v>
          </cell>
          <cell r="S81">
            <v>70.8</v>
          </cell>
        </row>
        <row r="82">
          <cell r="K82" t="str">
            <v>1-4-1002</v>
          </cell>
          <cell r="L82" t="str">
            <v>王红梅</v>
          </cell>
          <cell r="M82">
            <v>88.53</v>
          </cell>
          <cell r="N82">
            <v>71.23</v>
          </cell>
          <cell r="O82">
            <v>27810.98</v>
          </cell>
          <cell r="P82">
            <v>34565.576302119895</v>
          </cell>
          <cell r="Q82">
            <v>2462106</v>
          </cell>
          <cell r="R82">
            <v>88.61</v>
          </cell>
          <cell r="S82">
            <v>71.260000000000005</v>
          </cell>
        </row>
        <row r="83">
          <cell r="K83" t="str">
            <v>2-1-101</v>
          </cell>
          <cell r="L83" t="str">
            <v>苏艳磊</v>
          </cell>
          <cell r="M83">
            <v>65.37</v>
          </cell>
          <cell r="N83">
            <v>52.31</v>
          </cell>
          <cell r="O83">
            <v>29028.99</v>
          </cell>
          <cell r="P83">
            <v>36276.524565092717</v>
          </cell>
          <cell r="Q83">
            <v>1897625</v>
          </cell>
          <cell r="R83">
            <v>65.430000000000007</v>
          </cell>
          <cell r="S83">
            <v>52.33</v>
          </cell>
        </row>
        <row r="84">
          <cell r="K84" t="str">
            <v>2-1-102</v>
          </cell>
          <cell r="L84" t="str">
            <v>杨超、赵璐璐</v>
          </cell>
          <cell r="M84">
            <v>88.29</v>
          </cell>
          <cell r="N84">
            <v>70.650000000000006</v>
          </cell>
          <cell r="O84">
            <v>27550.01</v>
          </cell>
          <cell r="P84">
            <v>34428.73319179051</v>
          </cell>
          <cell r="Q84">
            <v>2432390</v>
          </cell>
          <cell r="R84">
            <v>88.38</v>
          </cell>
          <cell r="S84">
            <v>70.680000000000007</v>
          </cell>
        </row>
        <row r="85">
          <cell r="K85" t="str">
            <v>2-1-201</v>
          </cell>
          <cell r="L85" t="str">
            <v>杨纯胜、刘福平</v>
          </cell>
          <cell r="M85">
            <v>89.02</v>
          </cell>
          <cell r="N85">
            <v>71.23</v>
          </cell>
          <cell r="O85">
            <v>28072</v>
          </cell>
          <cell r="P85">
            <v>35083.097009686928</v>
          </cell>
          <cell r="Q85">
            <v>2498969</v>
          </cell>
          <cell r="R85">
            <v>89.1</v>
          </cell>
          <cell r="S85">
            <v>71.260000000000005</v>
          </cell>
        </row>
        <row r="86">
          <cell r="K86" t="str">
            <v>2-1-202</v>
          </cell>
          <cell r="L86" t="str">
            <v>康博、穆爽</v>
          </cell>
          <cell r="M86">
            <v>88.44</v>
          </cell>
          <cell r="N86">
            <v>70.77</v>
          </cell>
          <cell r="O86">
            <v>27926.99</v>
          </cell>
          <cell r="P86">
            <v>34899.85869718808</v>
          </cell>
          <cell r="Q86">
            <v>2469863</v>
          </cell>
          <cell r="R86">
            <v>88.53</v>
          </cell>
          <cell r="S86">
            <v>70.8</v>
          </cell>
        </row>
        <row r="87">
          <cell r="K87" t="str">
            <v>2-1-301</v>
          </cell>
          <cell r="L87" t="str">
            <v>于洲洋</v>
          </cell>
          <cell r="M87">
            <v>89.02</v>
          </cell>
          <cell r="N87">
            <v>71.23</v>
          </cell>
          <cell r="O87">
            <v>28129.99</v>
          </cell>
          <cell r="P87">
            <v>35155.580513828441</v>
          </cell>
          <cell r="Q87">
            <v>2504132</v>
          </cell>
          <cell r="R87">
            <v>89.1</v>
          </cell>
          <cell r="S87">
            <v>71.260000000000005</v>
          </cell>
        </row>
        <row r="88">
          <cell r="K88" t="str">
            <v>2-1-302</v>
          </cell>
          <cell r="L88" t="str">
            <v>刘国栋</v>
          </cell>
          <cell r="M88">
            <v>88.44</v>
          </cell>
          <cell r="N88">
            <v>70.77</v>
          </cell>
          <cell r="O88">
            <v>27985</v>
          </cell>
          <cell r="P88">
            <v>34972.347039706096</v>
          </cell>
          <cell r="Q88">
            <v>2474993</v>
          </cell>
          <cell r="R88">
            <v>88.53</v>
          </cell>
          <cell r="S88">
            <v>70.8</v>
          </cell>
        </row>
        <row r="89">
          <cell r="K89" t="str">
            <v>2-1-401</v>
          </cell>
          <cell r="L89" t="str">
            <v>姜松涛</v>
          </cell>
          <cell r="M89">
            <v>89.02</v>
          </cell>
          <cell r="N89">
            <v>71.23</v>
          </cell>
          <cell r="O89">
            <v>28362</v>
          </cell>
          <cell r="P89">
            <v>35445.528569422997</v>
          </cell>
          <cell r="Q89">
            <v>2524785</v>
          </cell>
          <cell r="R89">
            <v>89.1</v>
          </cell>
          <cell r="S89">
            <v>71.260000000000005</v>
          </cell>
        </row>
        <row r="90">
          <cell r="K90" t="str">
            <v>2-1-402</v>
          </cell>
          <cell r="L90" t="str">
            <v>李春柳</v>
          </cell>
          <cell r="M90">
            <v>88.44</v>
          </cell>
          <cell r="N90">
            <v>70.77</v>
          </cell>
          <cell r="O90">
            <v>28216.98</v>
          </cell>
          <cell r="P90">
            <v>35262.258018934575</v>
          </cell>
          <cell r="Q90">
            <v>2495510</v>
          </cell>
          <cell r="R90">
            <v>88.53</v>
          </cell>
          <cell r="S90">
            <v>70.8</v>
          </cell>
        </row>
        <row r="91">
          <cell r="K91" t="str">
            <v>2-1-501</v>
          </cell>
          <cell r="L91" t="str">
            <v>任蕾、武长坤</v>
          </cell>
          <cell r="M91">
            <v>89.02</v>
          </cell>
          <cell r="N91">
            <v>71.23</v>
          </cell>
          <cell r="O91">
            <v>28507</v>
          </cell>
          <cell r="P91">
            <v>35626.744349291024</v>
          </cell>
          <cell r="Q91">
            <v>2537693</v>
          </cell>
          <cell r="R91">
            <v>89.1</v>
          </cell>
          <cell r="S91">
            <v>71.260000000000005</v>
          </cell>
        </row>
        <row r="92">
          <cell r="K92" t="str">
            <v>2-1-502</v>
          </cell>
          <cell r="L92" t="str">
            <v>隗合润、张贝</v>
          </cell>
          <cell r="M92">
            <v>88.44</v>
          </cell>
          <cell r="N92">
            <v>70.77</v>
          </cell>
          <cell r="O92">
            <v>28362</v>
          </cell>
          <cell r="P92">
            <v>35443.478875229623</v>
          </cell>
          <cell r="Q92">
            <v>2508335</v>
          </cell>
          <cell r="R92">
            <v>88.53</v>
          </cell>
          <cell r="S92">
            <v>70.8</v>
          </cell>
        </row>
        <row r="93">
          <cell r="K93" t="str">
            <v>2-1-601</v>
          </cell>
          <cell r="L93" t="str">
            <v>杜强、罗小妹</v>
          </cell>
          <cell r="M93">
            <v>89.02</v>
          </cell>
          <cell r="N93">
            <v>71.23</v>
          </cell>
          <cell r="O93">
            <v>28652</v>
          </cell>
          <cell r="P93">
            <v>35807.960129159059</v>
          </cell>
          <cell r="Q93">
            <v>2550601</v>
          </cell>
          <cell r="R93">
            <v>89.1</v>
          </cell>
          <cell r="S93">
            <v>71.260000000000005</v>
          </cell>
        </row>
        <row r="94">
          <cell r="K94" t="str">
            <v>2-1-602</v>
          </cell>
          <cell r="L94" t="str">
            <v>王唯玮</v>
          </cell>
          <cell r="M94">
            <v>88.44</v>
          </cell>
          <cell r="N94">
            <v>70.77</v>
          </cell>
          <cell r="O94">
            <v>28507</v>
          </cell>
          <cell r="P94">
            <v>35624.685601243465</v>
          </cell>
          <cell r="Q94">
            <v>2521159</v>
          </cell>
          <cell r="R94">
            <v>88.53</v>
          </cell>
          <cell r="S94">
            <v>70.8</v>
          </cell>
        </row>
        <row r="95">
          <cell r="K95" t="str">
            <v>2-1-701</v>
          </cell>
          <cell r="L95" t="str">
            <v>张银、韩丽丽</v>
          </cell>
          <cell r="M95">
            <v>89.02</v>
          </cell>
          <cell r="N95">
            <v>71.23</v>
          </cell>
          <cell r="O95">
            <v>28941.99</v>
          </cell>
          <cell r="P95">
            <v>36170.377649866627</v>
          </cell>
          <cell r="Q95">
            <v>2576416</v>
          </cell>
          <cell r="R95">
            <v>89.1</v>
          </cell>
          <cell r="S95">
            <v>71.260000000000005</v>
          </cell>
        </row>
        <row r="96">
          <cell r="K96" t="str">
            <v>2-1-702</v>
          </cell>
          <cell r="L96" t="str">
            <v>薛宝义、杨倩</v>
          </cell>
          <cell r="M96">
            <v>88.44</v>
          </cell>
          <cell r="N96">
            <v>70.77</v>
          </cell>
          <cell r="O96">
            <v>28796.99</v>
          </cell>
          <cell r="P96">
            <v>35987.084922989969</v>
          </cell>
          <cell r="Q96">
            <v>2546806</v>
          </cell>
          <cell r="R96">
            <v>88.53</v>
          </cell>
          <cell r="S96">
            <v>70.8</v>
          </cell>
        </row>
        <row r="97">
          <cell r="K97" t="str">
            <v>2-1-801</v>
          </cell>
          <cell r="L97" t="str">
            <v>任凌晨、刘晓燕</v>
          </cell>
          <cell r="M97">
            <v>89.02</v>
          </cell>
          <cell r="N97">
            <v>71.23</v>
          </cell>
          <cell r="O97">
            <v>29231.99</v>
          </cell>
          <cell r="P97">
            <v>36532.809209602696</v>
          </cell>
          <cell r="Q97">
            <v>2602232</v>
          </cell>
          <cell r="R97">
            <v>89.1</v>
          </cell>
          <cell r="S97">
            <v>71.260000000000005</v>
          </cell>
        </row>
        <row r="98">
          <cell r="K98" t="str">
            <v>2-1-802</v>
          </cell>
          <cell r="L98" t="str">
            <v>徐利金、陈国华</v>
          </cell>
          <cell r="M98">
            <v>88.44</v>
          </cell>
          <cell r="N98">
            <v>70.77</v>
          </cell>
          <cell r="O98">
            <v>29087</v>
          </cell>
          <cell r="P98">
            <v>36349.498375017662</v>
          </cell>
          <cell r="Q98">
            <v>2572454</v>
          </cell>
          <cell r="R98">
            <v>88.53</v>
          </cell>
          <cell r="S98">
            <v>70.8</v>
          </cell>
        </row>
        <row r="99">
          <cell r="K99" t="str">
            <v>2-1-901</v>
          </cell>
          <cell r="L99" t="str">
            <v>刘涛、尚小军</v>
          </cell>
          <cell r="M99">
            <v>89.02</v>
          </cell>
          <cell r="N99">
            <v>71.23</v>
          </cell>
          <cell r="O99">
            <v>27781.99</v>
          </cell>
          <cell r="P99">
            <v>34720.665449950859</v>
          </cell>
          <cell r="Q99">
            <v>2473153</v>
          </cell>
          <cell r="R99">
            <v>89.1</v>
          </cell>
          <cell r="S99">
            <v>71.260000000000005</v>
          </cell>
        </row>
        <row r="100">
          <cell r="K100" t="str">
            <v>2-1-902</v>
          </cell>
          <cell r="L100" t="str">
            <v>李增荣、郭百帅</v>
          </cell>
          <cell r="M100">
            <v>88.44</v>
          </cell>
          <cell r="N100">
            <v>70.77</v>
          </cell>
          <cell r="O100">
            <v>27637</v>
          </cell>
          <cell r="P100">
            <v>34537.459375441576</v>
          </cell>
          <cell r="Q100">
            <v>2444216</v>
          </cell>
          <cell r="R100">
            <v>88.53</v>
          </cell>
          <cell r="S100">
            <v>70.8</v>
          </cell>
        </row>
        <row r="101">
          <cell r="K101" t="str">
            <v>2-2-101</v>
          </cell>
          <cell r="L101" t="str">
            <v>孙宝玉、冯丽莉</v>
          </cell>
          <cell r="M101">
            <v>88.29</v>
          </cell>
          <cell r="N101">
            <v>70.650000000000006</v>
          </cell>
          <cell r="O101">
            <v>27550.01</v>
          </cell>
          <cell r="P101">
            <v>34428.73319179051</v>
          </cell>
          <cell r="Q101">
            <v>2432390</v>
          </cell>
          <cell r="R101">
            <v>88.38</v>
          </cell>
          <cell r="S101">
            <v>70.680000000000007</v>
          </cell>
        </row>
        <row r="102">
          <cell r="K102" t="str">
            <v>2-2-102</v>
          </cell>
          <cell r="L102" t="str">
            <v>高子龙、毛菊花</v>
          </cell>
          <cell r="M102">
            <v>64.510000000000005</v>
          </cell>
          <cell r="N102">
            <v>51.62</v>
          </cell>
          <cell r="O102">
            <v>29086.98</v>
          </cell>
          <cell r="P102">
            <v>36350.271212708256</v>
          </cell>
          <cell r="Q102">
            <v>1876401</v>
          </cell>
          <cell r="R102">
            <v>64.569999999999993</v>
          </cell>
          <cell r="S102">
            <v>51.64</v>
          </cell>
        </row>
        <row r="103">
          <cell r="K103" t="str">
            <v>2-2-201</v>
          </cell>
          <cell r="L103" t="str">
            <v>郭萌</v>
          </cell>
          <cell r="M103">
            <v>88.44</v>
          </cell>
          <cell r="N103">
            <v>70.77</v>
          </cell>
          <cell r="O103">
            <v>27926.99</v>
          </cell>
          <cell r="P103">
            <v>34899.85869718808</v>
          </cell>
          <cell r="Q103">
            <v>2469863</v>
          </cell>
          <cell r="R103">
            <v>88.53</v>
          </cell>
          <cell r="S103">
            <v>70.8</v>
          </cell>
        </row>
        <row r="104">
          <cell r="K104" t="str">
            <v>2-2-202</v>
          </cell>
          <cell r="L104" t="str">
            <v>陈锋、赵永全</v>
          </cell>
          <cell r="M104">
            <v>88.44</v>
          </cell>
          <cell r="N104">
            <v>70.77</v>
          </cell>
          <cell r="O104">
            <v>27926.99</v>
          </cell>
          <cell r="P104">
            <v>34899.85869718808</v>
          </cell>
          <cell r="Q104">
            <v>2469863</v>
          </cell>
          <cell r="R104">
            <v>88.53</v>
          </cell>
          <cell r="S104">
            <v>70.8</v>
          </cell>
        </row>
        <row r="105">
          <cell r="K105" t="str">
            <v>2-2-301</v>
          </cell>
          <cell r="L105" t="str">
            <v>万泽新、于亚雄</v>
          </cell>
          <cell r="M105">
            <v>88.44</v>
          </cell>
          <cell r="N105">
            <v>70.77</v>
          </cell>
          <cell r="O105">
            <v>27985</v>
          </cell>
          <cell r="P105">
            <v>34972.347039706096</v>
          </cell>
          <cell r="Q105">
            <v>2474993</v>
          </cell>
          <cell r="R105">
            <v>88.53</v>
          </cell>
          <cell r="S105">
            <v>70.8</v>
          </cell>
        </row>
        <row r="106">
          <cell r="K106" t="str">
            <v>2-2-302</v>
          </cell>
          <cell r="L106" t="str">
            <v>崔孟洋、支志建</v>
          </cell>
          <cell r="M106">
            <v>88.44</v>
          </cell>
          <cell r="N106">
            <v>70.77</v>
          </cell>
          <cell r="O106">
            <v>27985</v>
          </cell>
          <cell r="P106">
            <v>34972.347039706096</v>
          </cell>
          <cell r="Q106">
            <v>2474993</v>
          </cell>
          <cell r="R106">
            <v>88.53</v>
          </cell>
          <cell r="S106">
            <v>70.8</v>
          </cell>
        </row>
        <row r="107">
          <cell r="K107" t="str">
            <v>2-2-401</v>
          </cell>
          <cell r="L107" t="str">
            <v>朱江超</v>
          </cell>
          <cell r="M107">
            <v>88.44</v>
          </cell>
          <cell r="N107">
            <v>70.77</v>
          </cell>
          <cell r="O107">
            <v>28216.98</v>
          </cell>
          <cell r="P107">
            <v>35262.258018934575</v>
          </cell>
          <cell r="Q107">
            <v>2495510</v>
          </cell>
          <cell r="R107">
            <v>88.53</v>
          </cell>
          <cell r="S107">
            <v>70.8</v>
          </cell>
        </row>
        <row r="108">
          <cell r="K108" t="str">
            <v>2-2-402</v>
          </cell>
          <cell r="L108" t="str">
            <v>谢海阔、于鑫鑫</v>
          </cell>
          <cell r="M108">
            <v>88.44</v>
          </cell>
          <cell r="N108">
            <v>70.77</v>
          </cell>
          <cell r="O108">
            <v>28216.98</v>
          </cell>
          <cell r="P108">
            <v>35262.258018934575</v>
          </cell>
          <cell r="Q108">
            <v>2495510</v>
          </cell>
          <cell r="R108">
            <v>88.53</v>
          </cell>
          <cell r="S108">
            <v>70.8</v>
          </cell>
        </row>
        <row r="109">
          <cell r="K109" t="str">
            <v>2-2-501</v>
          </cell>
          <cell r="L109" t="str">
            <v>张敏、陈冬冬</v>
          </cell>
          <cell r="M109">
            <v>88.44</v>
          </cell>
          <cell r="N109">
            <v>70.77</v>
          </cell>
          <cell r="O109">
            <v>28362</v>
          </cell>
          <cell r="P109">
            <v>35443.478875229623</v>
          </cell>
          <cell r="Q109">
            <v>2508335</v>
          </cell>
          <cell r="R109">
            <v>88.53</v>
          </cell>
          <cell r="S109">
            <v>70.8</v>
          </cell>
        </row>
        <row r="110">
          <cell r="K110" t="str">
            <v>2-2-502</v>
          </cell>
          <cell r="L110" t="str">
            <v>郭艳丽</v>
          </cell>
          <cell r="M110">
            <v>88.44</v>
          </cell>
          <cell r="N110">
            <v>70.77</v>
          </cell>
          <cell r="O110">
            <v>28362</v>
          </cell>
          <cell r="P110">
            <v>35443.478875229623</v>
          </cell>
          <cell r="Q110">
            <v>2508335</v>
          </cell>
          <cell r="R110">
            <v>88.53</v>
          </cell>
          <cell r="S110">
            <v>70.8</v>
          </cell>
        </row>
        <row r="111">
          <cell r="K111" t="str">
            <v>2-2-601</v>
          </cell>
          <cell r="L111" t="str">
            <v>管仁梅、王金伟</v>
          </cell>
          <cell r="M111">
            <v>88.44</v>
          </cell>
          <cell r="N111">
            <v>70.77</v>
          </cell>
          <cell r="O111">
            <v>28507</v>
          </cell>
          <cell r="P111">
            <v>35624.685601243465</v>
          </cell>
          <cell r="Q111">
            <v>2521159</v>
          </cell>
          <cell r="R111">
            <v>88.53</v>
          </cell>
          <cell r="S111">
            <v>70.8</v>
          </cell>
        </row>
        <row r="112">
          <cell r="K112" t="str">
            <v>2-2-602</v>
          </cell>
          <cell r="L112" t="str">
            <v>高阳、邱琦</v>
          </cell>
          <cell r="M112">
            <v>88.44</v>
          </cell>
          <cell r="N112">
            <v>70.77</v>
          </cell>
          <cell r="O112">
            <v>28507</v>
          </cell>
          <cell r="P112">
            <v>35624.685601243465</v>
          </cell>
          <cell r="Q112">
            <v>2521159</v>
          </cell>
          <cell r="R112">
            <v>88.53</v>
          </cell>
          <cell r="S112">
            <v>70.8</v>
          </cell>
        </row>
        <row r="113">
          <cell r="K113" t="str">
            <v>2-2-701</v>
          </cell>
          <cell r="L113" t="str">
            <v>谭鹏、宋丽丽</v>
          </cell>
          <cell r="M113">
            <v>88.44</v>
          </cell>
          <cell r="N113">
            <v>70.77</v>
          </cell>
          <cell r="O113">
            <v>28796.99</v>
          </cell>
          <cell r="P113">
            <v>35987.084922989969</v>
          </cell>
          <cell r="Q113">
            <v>2546806</v>
          </cell>
          <cell r="R113">
            <v>88.53</v>
          </cell>
          <cell r="S113">
            <v>70.8</v>
          </cell>
        </row>
        <row r="114">
          <cell r="K114" t="str">
            <v>2-2-702</v>
          </cell>
          <cell r="L114" t="str">
            <v>王月娇、刘强</v>
          </cell>
          <cell r="M114">
            <v>88.44</v>
          </cell>
          <cell r="N114">
            <v>70.77</v>
          </cell>
          <cell r="O114">
            <v>28796.99</v>
          </cell>
          <cell r="P114">
            <v>35987.084922989969</v>
          </cell>
          <cell r="Q114">
            <v>2546806</v>
          </cell>
          <cell r="R114">
            <v>88.53</v>
          </cell>
          <cell r="S114">
            <v>70.8</v>
          </cell>
        </row>
        <row r="115">
          <cell r="K115" t="str">
            <v>2-2-801</v>
          </cell>
          <cell r="L115" t="str">
            <v>王东存、张淑娟</v>
          </cell>
          <cell r="M115">
            <v>88.44</v>
          </cell>
          <cell r="N115">
            <v>70.77</v>
          </cell>
          <cell r="O115">
            <v>29087</v>
          </cell>
          <cell r="P115">
            <v>36349.498375017662</v>
          </cell>
          <cell r="Q115">
            <v>2572454</v>
          </cell>
          <cell r="R115">
            <v>88.53</v>
          </cell>
          <cell r="S115">
            <v>70.8</v>
          </cell>
        </row>
        <row r="116">
          <cell r="K116" t="str">
            <v>2-2-802</v>
          </cell>
          <cell r="L116" t="str">
            <v>辛绍华、李迎香</v>
          </cell>
          <cell r="M116">
            <v>88.44</v>
          </cell>
          <cell r="N116">
            <v>70.77</v>
          </cell>
          <cell r="O116">
            <v>29087</v>
          </cell>
          <cell r="P116">
            <v>36349.498375017662</v>
          </cell>
          <cell r="Q116">
            <v>2572454</v>
          </cell>
          <cell r="R116">
            <v>88.53</v>
          </cell>
          <cell r="S116">
            <v>70.8</v>
          </cell>
        </row>
        <row r="117">
          <cell r="K117" t="str">
            <v>2-2-901</v>
          </cell>
          <cell r="L117" t="str">
            <v>吴普超、王娟娟</v>
          </cell>
          <cell r="M117">
            <v>88.44</v>
          </cell>
          <cell r="N117">
            <v>70.77</v>
          </cell>
          <cell r="O117">
            <v>27637</v>
          </cell>
          <cell r="P117">
            <v>34537.459375441576</v>
          </cell>
          <cell r="Q117">
            <v>2444216</v>
          </cell>
          <cell r="R117">
            <v>88.53</v>
          </cell>
          <cell r="S117">
            <v>70.8</v>
          </cell>
        </row>
        <row r="118">
          <cell r="K118" t="str">
            <v>2-2-902</v>
          </cell>
          <cell r="L118" t="str">
            <v>郭丽红</v>
          </cell>
          <cell r="M118">
            <v>88.44</v>
          </cell>
          <cell r="N118">
            <v>70.77</v>
          </cell>
          <cell r="O118">
            <v>27637</v>
          </cell>
          <cell r="P118">
            <v>34537.459375441576</v>
          </cell>
          <cell r="Q118">
            <v>2444216</v>
          </cell>
          <cell r="R118">
            <v>88.53</v>
          </cell>
          <cell r="S118">
            <v>70.8</v>
          </cell>
        </row>
        <row r="119">
          <cell r="K119" t="str">
            <v>2-3-101</v>
          </cell>
          <cell r="L119" t="str">
            <v>虞昌华</v>
          </cell>
          <cell r="M119">
            <v>64.510000000000005</v>
          </cell>
          <cell r="N119">
            <v>51.62</v>
          </cell>
          <cell r="O119">
            <v>29173.99</v>
          </cell>
          <cell r="P119">
            <v>36459.00813638125</v>
          </cell>
          <cell r="Q119">
            <v>1882014</v>
          </cell>
          <cell r="R119">
            <v>64.569999999999993</v>
          </cell>
          <cell r="S119">
            <v>51.64</v>
          </cell>
        </row>
        <row r="120">
          <cell r="K120" t="str">
            <v>2-3-102</v>
          </cell>
          <cell r="L120" t="str">
            <v>张英、王淑华</v>
          </cell>
          <cell r="M120">
            <v>88.87</v>
          </cell>
          <cell r="N120">
            <v>71.11</v>
          </cell>
          <cell r="O120">
            <v>27578.99</v>
          </cell>
          <cell r="P120">
            <v>34466.952608634507</v>
          </cell>
          <cell r="Q120">
            <v>2450945</v>
          </cell>
          <cell r="R120">
            <v>88.95</v>
          </cell>
          <cell r="S120">
            <v>71.14</v>
          </cell>
        </row>
        <row r="121">
          <cell r="K121" t="str">
            <v>2-3-201</v>
          </cell>
          <cell r="L121" t="str">
            <v>王秋玲、孙启珍</v>
          </cell>
          <cell r="M121">
            <v>88.44</v>
          </cell>
          <cell r="N121">
            <v>70.77</v>
          </cell>
          <cell r="O121">
            <v>28014</v>
          </cell>
          <cell r="P121">
            <v>35008.591210965104</v>
          </cell>
          <cell r="Q121">
            <v>2477558</v>
          </cell>
          <cell r="R121">
            <v>88.53</v>
          </cell>
          <cell r="S121">
            <v>70.8</v>
          </cell>
        </row>
        <row r="122">
          <cell r="K122" t="str">
            <v>2-3-202</v>
          </cell>
          <cell r="L122" t="str">
            <v>马美娜、刘帅</v>
          </cell>
          <cell r="M122">
            <v>89.02</v>
          </cell>
          <cell r="N122">
            <v>71.23</v>
          </cell>
          <cell r="O122">
            <v>28159</v>
          </cell>
          <cell r="P122">
            <v>35191.829285413449</v>
          </cell>
          <cell r="Q122">
            <v>2506714</v>
          </cell>
          <cell r="R122">
            <v>89.1</v>
          </cell>
          <cell r="S122">
            <v>71.260000000000005</v>
          </cell>
        </row>
        <row r="123">
          <cell r="K123" t="str">
            <v>2-3-301</v>
          </cell>
          <cell r="L123" t="str">
            <v>程芳燕、王惠甄</v>
          </cell>
          <cell r="M123">
            <v>88.44</v>
          </cell>
          <cell r="N123">
            <v>70.77</v>
          </cell>
          <cell r="O123">
            <v>28071.99</v>
          </cell>
          <cell r="P123">
            <v>35081.065423201922</v>
          </cell>
          <cell r="Q123">
            <v>2482687</v>
          </cell>
          <cell r="R123">
            <v>88.53</v>
          </cell>
          <cell r="S123">
            <v>70.8</v>
          </cell>
        </row>
        <row r="124">
          <cell r="K124" t="str">
            <v>2-3-302</v>
          </cell>
          <cell r="L124" t="str">
            <v>张元龙</v>
          </cell>
          <cell r="M124">
            <v>89.02</v>
          </cell>
          <cell r="N124">
            <v>71.23</v>
          </cell>
          <cell r="O124">
            <v>28217</v>
          </cell>
          <cell r="P124">
            <v>35264.312789554962</v>
          </cell>
          <cell r="Q124">
            <v>2511877</v>
          </cell>
          <cell r="R124">
            <v>89.1</v>
          </cell>
          <cell r="S124">
            <v>71.260000000000005</v>
          </cell>
        </row>
        <row r="125">
          <cell r="K125" t="str">
            <v>2-3-401</v>
          </cell>
          <cell r="L125" t="str">
            <v>刘陈晨</v>
          </cell>
          <cell r="M125">
            <v>88.44</v>
          </cell>
          <cell r="N125">
            <v>70.77</v>
          </cell>
          <cell r="O125">
            <v>28303.99</v>
          </cell>
          <cell r="P125">
            <v>35370.990532711599</v>
          </cell>
          <cell r="Q125">
            <v>2503205</v>
          </cell>
          <cell r="R125">
            <v>88.53</v>
          </cell>
          <cell r="S125">
            <v>70.8</v>
          </cell>
        </row>
        <row r="126">
          <cell r="K126" t="str">
            <v>2-3-402</v>
          </cell>
          <cell r="L126" t="str">
            <v>刘琰</v>
          </cell>
          <cell r="M126">
            <v>89.02</v>
          </cell>
          <cell r="N126">
            <v>71.23</v>
          </cell>
          <cell r="O126">
            <v>28448.99</v>
          </cell>
          <cell r="P126">
            <v>35554.246806121017</v>
          </cell>
          <cell r="Q126">
            <v>2532529</v>
          </cell>
          <cell r="R126">
            <v>89.1</v>
          </cell>
          <cell r="S126">
            <v>71.260000000000005</v>
          </cell>
        </row>
        <row r="127">
          <cell r="K127" t="str">
            <v>2-3-501</v>
          </cell>
          <cell r="L127" t="str">
            <v>赵娅齐、冯晨</v>
          </cell>
          <cell r="M127">
            <v>88.44</v>
          </cell>
          <cell r="N127">
            <v>70.77</v>
          </cell>
          <cell r="O127">
            <v>28448.99</v>
          </cell>
          <cell r="P127">
            <v>35552.19725872545</v>
          </cell>
          <cell r="Q127">
            <v>2516029</v>
          </cell>
          <cell r="R127">
            <v>88.53</v>
          </cell>
          <cell r="S127">
            <v>70.8</v>
          </cell>
        </row>
        <row r="128">
          <cell r="K128" t="str">
            <v>2-3-502</v>
          </cell>
          <cell r="L128" t="str">
            <v>张晓辰、杨培亚</v>
          </cell>
          <cell r="M128">
            <v>89.02</v>
          </cell>
          <cell r="N128">
            <v>71.23</v>
          </cell>
          <cell r="O128">
            <v>28593.99</v>
          </cell>
          <cell r="P128">
            <v>35735.462585989051</v>
          </cell>
          <cell r="Q128">
            <v>2545437</v>
          </cell>
          <cell r="R128">
            <v>89.1</v>
          </cell>
          <cell r="S128">
            <v>71.260000000000005</v>
          </cell>
        </row>
        <row r="129">
          <cell r="K129" t="str">
            <v>2-3-601</v>
          </cell>
          <cell r="L129" t="str">
            <v>王占奎、于翠娜</v>
          </cell>
          <cell r="M129">
            <v>88.44</v>
          </cell>
          <cell r="N129">
            <v>70.77</v>
          </cell>
          <cell r="O129">
            <v>28594</v>
          </cell>
          <cell r="P129">
            <v>35733.4039847393</v>
          </cell>
          <cell r="Q129">
            <v>2528853</v>
          </cell>
          <cell r="R129">
            <v>88.53</v>
          </cell>
          <cell r="S129">
            <v>70.8</v>
          </cell>
        </row>
        <row r="130">
          <cell r="K130" t="str">
            <v>2-3-602</v>
          </cell>
          <cell r="L130" t="str">
            <v>耿琳琳、刘勇</v>
          </cell>
          <cell r="M130">
            <v>89.02</v>
          </cell>
          <cell r="N130">
            <v>71.23</v>
          </cell>
          <cell r="O130">
            <v>28738.99</v>
          </cell>
          <cell r="P130">
            <v>35916.678365857078</v>
          </cell>
          <cell r="Q130">
            <v>2558345</v>
          </cell>
          <cell r="R130">
            <v>89.1</v>
          </cell>
          <cell r="S130">
            <v>71.260000000000005</v>
          </cell>
        </row>
        <row r="131">
          <cell r="K131" t="str">
            <v>2-3-701</v>
          </cell>
          <cell r="L131" t="str">
            <v>刘凯、褚云飞</v>
          </cell>
          <cell r="M131">
            <v>88.44</v>
          </cell>
          <cell r="N131">
            <v>70.77</v>
          </cell>
          <cell r="O131">
            <v>28883.99</v>
          </cell>
          <cell r="P131">
            <v>36095.803306485803</v>
          </cell>
          <cell r="Q131">
            <v>2554500</v>
          </cell>
          <cell r="R131">
            <v>88.53</v>
          </cell>
          <cell r="S131">
            <v>70.8</v>
          </cell>
        </row>
        <row r="132">
          <cell r="K132" t="str">
            <v>2-3-702</v>
          </cell>
          <cell r="L132" t="str">
            <v>赵更、杨会冉</v>
          </cell>
          <cell r="M132">
            <v>89.02</v>
          </cell>
          <cell r="N132">
            <v>71.23</v>
          </cell>
          <cell r="O132">
            <v>29028.99</v>
          </cell>
          <cell r="P132">
            <v>36279.109925593148</v>
          </cell>
          <cell r="Q132">
            <v>2584161</v>
          </cell>
          <cell r="R132">
            <v>89.1</v>
          </cell>
          <cell r="S132">
            <v>71.260000000000005</v>
          </cell>
        </row>
        <row r="133">
          <cell r="K133" t="str">
            <v>2-3-801</v>
          </cell>
          <cell r="L133" t="str">
            <v>肖振阁、马廷梓</v>
          </cell>
          <cell r="M133">
            <v>88.44</v>
          </cell>
          <cell r="N133">
            <v>70.77</v>
          </cell>
          <cell r="O133">
            <v>29173.99</v>
          </cell>
          <cell r="P133">
            <v>36458.216758513496</v>
          </cell>
          <cell r="Q133">
            <v>2580148</v>
          </cell>
          <cell r="R133">
            <v>88.53</v>
          </cell>
          <cell r="S133">
            <v>70.8</v>
          </cell>
        </row>
        <row r="134">
          <cell r="K134" t="str">
            <v>2-3-802</v>
          </cell>
          <cell r="L134" t="str">
            <v>李新、刘国鹏</v>
          </cell>
          <cell r="M134">
            <v>89.02</v>
          </cell>
          <cell r="N134">
            <v>71.23</v>
          </cell>
          <cell r="O134">
            <v>29319</v>
          </cell>
          <cell r="P134">
            <v>36641.54148532921</v>
          </cell>
          <cell r="Q134">
            <v>2609977</v>
          </cell>
          <cell r="R134">
            <v>89.1</v>
          </cell>
          <cell r="S134">
            <v>71.260000000000005</v>
          </cell>
        </row>
        <row r="135">
          <cell r="K135" t="str">
            <v>2-3-901</v>
          </cell>
          <cell r="L135" t="str">
            <v>赵洪毅、李祺</v>
          </cell>
          <cell r="M135">
            <v>88.44</v>
          </cell>
          <cell r="N135">
            <v>70.77</v>
          </cell>
          <cell r="O135">
            <v>27550</v>
          </cell>
          <cell r="P135">
            <v>34428.740991945742</v>
          </cell>
          <cell r="Q135">
            <v>2436522</v>
          </cell>
          <cell r="R135">
            <v>88.53</v>
          </cell>
          <cell r="S135">
            <v>70.8</v>
          </cell>
        </row>
        <row r="136">
          <cell r="K136" t="str">
            <v>2-3-902</v>
          </cell>
          <cell r="L136" t="str">
            <v>赵凯、李素华</v>
          </cell>
          <cell r="M136">
            <v>89.02</v>
          </cell>
          <cell r="N136">
            <v>71.23</v>
          </cell>
          <cell r="O136">
            <v>27666</v>
          </cell>
          <cell r="P136">
            <v>34575.698441667832</v>
          </cell>
          <cell r="Q136">
            <v>2462827</v>
          </cell>
          <cell r="R136">
            <v>89.1</v>
          </cell>
          <cell r="S136">
            <v>71.260000000000005</v>
          </cell>
        </row>
        <row r="137">
          <cell r="K137" t="str">
            <v>3-1-101</v>
          </cell>
          <cell r="L137" t="str">
            <v>陈迎春</v>
          </cell>
          <cell r="M137">
            <v>88.98</v>
          </cell>
          <cell r="N137">
            <v>71.23</v>
          </cell>
          <cell r="O137">
            <v>27898</v>
          </cell>
          <cell r="P137">
            <v>34849.978941457251</v>
          </cell>
          <cell r="Q137">
            <v>2482364</v>
          </cell>
          <cell r="R137">
            <v>89.06</v>
          </cell>
          <cell r="S137">
            <v>71.260000000000005</v>
          </cell>
        </row>
        <row r="138">
          <cell r="K138" t="str">
            <v>3-1-102</v>
          </cell>
          <cell r="L138" t="str">
            <v>肖美权</v>
          </cell>
          <cell r="M138">
            <v>88.41</v>
          </cell>
          <cell r="N138">
            <v>70.77</v>
          </cell>
          <cell r="O138">
            <v>27752.99</v>
          </cell>
          <cell r="P138">
            <v>34670.651405962977</v>
          </cell>
          <cell r="Q138">
            <v>2453642</v>
          </cell>
          <cell r="R138">
            <v>88.49</v>
          </cell>
          <cell r="S138">
            <v>70.8</v>
          </cell>
        </row>
        <row r="139">
          <cell r="K139" t="str">
            <v>3-1-201</v>
          </cell>
          <cell r="L139" t="str">
            <v>张丛、郭雷</v>
          </cell>
          <cell r="M139">
            <v>88.98</v>
          </cell>
          <cell r="N139">
            <v>71.23</v>
          </cell>
          <cell r="O139">
            <v>28767.99</v>
          </cell>
          <cell r="P139">
            <v>35936.768215639473</v>
          </cell>
          <cell r="Q139">
            <v>2559776</v>
          </cell>
          <cell r="R139">
            <v>89.06</v>
          </cell>
          <cell r="S139">
            <v>71.260000000000005</v>
          </cell>
        </row>
        <row r="140">
          <cell r="K140" t="str">
            <v>3-1-202</v>
          </cell>
          <cell r="L140" t="str">
            <v>袁梦婷</v>
          </cell>
          <cell r="M140">
            <v>88.41</v>
          </cell>
          <cell r="N140">
            <v>70.77</v>
          </cell>
          <cell r="O140">
            <v>28623</v>
          </cell>
          <cell r="P140">
            <v>35757.510244453864</v>
          </cell>
          <cell r="Q140">
            <v>2530559</v>
          </cell>
          <cell r="R140">
            <v>88.49</v>
          </cell>
          <cell r="S140">
            <v>70.8</v>
          </cell>
        </row>
        <row r="141">
          <cell r="K141" t="str">
            <v>3-1-301</v>
          </cell>
          <cell r="L141" t="str">
            <v>宋铎、杨韫聪</v>
          </cell>
          <cell r="M141">
            <v>88.98</v>
          </cell>
          <cell r="N141">
            <v>71.23</v>
          </cell>
          <cell r="O141">
            <v>29202.99</v>
          </cell>
          <cell r="P141">
            <v>36480.162852730587</v>
          </cell>
          <cell r="Q141">
            <v>2598482</v>
          </cell>
          <cell r="R141">
            <v>89.06</v>
          </cell>
          <cell r="S141">
            <v>71.260000000000005</v>
          </cell>
        </row>
        <row r="142">
          <cell r="K142" t="str">
            <v>3-1-302</v>
          </cell>
          <cell r="L142" t="str">
            <v>张震、赵爽</v>
          </cell>
          <cell r="M142">
            <v>88.41</v>
          </cell>
          <cell r="N142">
            <v>70.77</v>
          </cell>
          <cell r="O142">
            <v>29057.99</v>
          </cell>
          <cell r="P142">
            <v>36300.932598558713</v>
          </cell>
          <cell r="Q142">
            <v>2569017</v>
          </cell>
          <cell r="R142">
            <v>88.49</v>
          </cell>
          <cell r="S142">
            <v>70.8</v>
          </cell>
        </row>
        <row r="143">
          <cell r="K143" t="str">
            <v>3-1-401</v>
          </cell>
          <cell r="L143" t="str">
            <v>马喜、许敏杰</v>
          </cell>
          <cell r="M143">
            <v>88.98</v>
          </cell>
          <cell r="N143">
            <v>71.23</v>
          </cell>
          <cell r="O143">
            <v>29348</v>
          </cell>
          <cell r="P143">
            <v>36661.308437456129</v>
          </cell>
          <cell r="Q143">
            <v>2611385</v>
          </cell>
          <cell r="R143">
            <v>89.06</v>
          </cell>
          <cell r="S143">
            <v>71.260000000000005</v>
          </cell>
        </row>
        <row r="144">
          <cell r="K144" t="str">
            <v>3-1-402</v>
          </cell>
          <cell r="L144" t="str">
            <v>牛壮</v>
          </cell>
          <cell r="M144">
            <v>88.41</v>
          </cell>
          <cell r="N144">
            <v>70.77</v>
          </cell>
          <cell r="O144">
            <v>29289.99</v>
          </cell>
          <cell r="P144">
            <v>36590.758796100046</v>
          </cell>
          <cell r="Q144">
            <v>2589528</v>
          </cell>
          <cell r="R144">
            <v>88.49</v>
          </cell>
          <cell r="S144">
            <v>70.8</v>
          </cell>
        </row>
        <row r="145">
          <cell r="K145" t="str">
            <v>3-1-501</v>
          </cell>
          <cell r="L145" t="str">
            <v>刘殿波、覃亚运</v>
          </cell>
          <cell r="M145">
            <v>88.98</v>
          </cell>
          <cell r="N145">
            <v>71.23</v>
          </cell>
          <cell r="O145">
            <v>29725.01</v>
          </cell>
          <cell r="P145">
            <v>37132.26168749122</v>
          </cell>
          <cell r="Q145">
            <v>2644931</v>
          </cell>
          <cell r="R145">
            <v>89.06</v>
          </cell>
          <cell r="S145">
            <v>71.260000000000005</v>
          </cell>
        </row>
        <row r="146">
          <cell r="K146" t="str">
            <v>3-1-502</v>
          </cell>
          <cell r="L146" t="str">
            <v>赵阳、崔辰</v>
          </cell>
          <cell r="M146">
            <v>88.41</v>
          </cell>
          <cell r="N146">
            <v>70.77</v>
          </cell>
          <cell r="O146">
            <v>29579.99</v>
          </cell>
          <cell r="P146">
            <v>36953.045075597009</v>
          </cell>
          <cell r="Q146">
            <v>2615167</v>
          </cell>
          <cell r="R146">
            <v>88.49</v>
          </cell>
          <cell r="S146">
            <v>70.8</v>
          </cell>
        </row>
        <row r="147">
          <cell r="K147" t="str">
            <v>3-1-601</v>
          </cell>
          <cell r="L147" t="str">
            <v>夏华月、侯美玲</v>
          </cell>
          <cell r="M147">
            <v>88.98</v>
          </cell>
          <cell r="N147">
            <v>71.23</v>
          </cell>
          <cell r="O147">
            <v>29869.99</v>
          </cell>
          <cell r="P147">
            <v>37313.379194159759</v>
          </cell>
          <cell r="Q147">
            <v>2657832</v>
          </cell>
          <cell r="R147">
            <v>89.06</v>
          </cell>
          <cell r="S147">
            <v>71.260000000000005</v>
          </cell>
        </row>
        <row r="148">
          <cell r="K148" t="str">
            <v>3-1-602</v>
          </cell>
          <cell r="L148" t="str">
            <v>李昊清</v>
          </cell>
          <cell r="M148">
            <v>88.41</v>
          </cell>
          <cell r="N148">
            <v>70.77</v>
          </cell>
          <cell r="O148">
            <v>29725</v>
          </cell>
          <cell r="P148">
            <v>37134.195280486085</v>
          </cell>
          <cell r="Q148">
            <v>2627987</v>
          </cell>
          <cell r="R148">
            <v>88.49</v>
          </cell>
          <cell r="S148">
            <v>70.8</v>
          </cell>
        </row>
        <row r="149">
          <cell r="K149" t="str">
            <v>3-1-701</v>
          </cell>
          <cell r="L149" t="str">
            <v>李振宇、康莹莹</v>
          </cell>
          <cell r="M149">
            <v>88.98</v>
          </cell>
          <cell r="N149">
            <v>71.23</v>
          </cell>
          <cell r="O149">
            <v>29956.99</v>
          </cell>
          <cell r="P149">
            <v>37422.055313772282</v>
          </cell>
          <cell r="Q149">
            <v>2665573</v>
          </cell>
          <cell r="R149">
            <v>89.06</v>
          </cell>
          <cell r="S149">
            <v>71.260000000000005</v>
          </cell>
        </row>
        <row r="150">
          <cell r="K150" t="str">
            <v>3-1-702</v>
          </cell>
          <cell r="L150" t="str">
            <v>杨爱岩、金浩</v>
          </cell>
          <cell r="M150">
            <v>88.41</v>
          </cell>
          <cell r="N150">
            <v>70.77</v>
          </cell>
          <cell r="O150">
            <v>29811.99</v>
          </cell>
          <cell r="P150">
            <v>37242.871273138335</v>
          </cell>
          <cell r="Q150">
            <v>2635678</v>
          </cell>
          <cell r="R150">
            <v>88.49</v>
          </cell>
          <cell r="S150">
            <v>70.8</v>
          </cell>
        </row>
        <row r="151">
          <cell r="K151" t="str">
            <v>3-1-801</v>
          </cell>
          <cell r="L151" t="str">
            <v>赵雅丽、程文明</v>
          </cell>
          <cell r="M151">
            <v>88.98</v>
          </cell>
          <cell r="N151">
            <v>71.23</v>
          </cell>
          <cell r="O151">
            <v>30159.99</v>
          </cell>
          <cell r="P151">
            <v>37675.64228555384</v>
          </cell>
          <cell r="Q151">
            <v>2683636</v>
          </cell>
          <cell r="R151">
            <v>89.06</v>
          </cell>
          <cell r="S151">
            <v>71.260000000000005</v>
          </cell>
        </row>
        <row r="152">
          <cell r="K152" t="str">
            <v>3-1-802</v>
          </cell>
          <cell r="L152" t="str">
            <v>隗功超、马晓菊</v>
          </cell>
          <cell r="M152">
            <v>88.41</v>
          </cell>
          <cell r="N152">
            <v>70.77</v>
          </cell>
          <cell r="O152">
            <v>30015</v>
          </cell>
          <cell r="P152">
            <v>37496.481559983047</v>
          </cell>
          <cell r="Q152">
            <v>2653626</v>
          </cell>
          <cell r="R152">
            <v>88.49</v>
          </cell>
          <cell r="S152">
            <v>70.8</v>
          </cell>
        </row>
        <row r="153">
          <cell r="K153" t="str">
            <v>3-1-901</v>
          </cell>
          <cell r="L153" t="str">
            <v>张文凯、孙文杰</v>
          </cell>
          <cell r="M153">
            <v>88.98</v>
          </cell>
          <cell r="N153">
            <v>71.23</v>
          </cell>
          <cell r="O153">
            <v>30247</v>
          </cell>
          <cell r="P153">
            <v>37784.332444194857</v>
          </cell>
          <cell r="Q153">
            <v>2691378</v>
          </cell>
          <cell r="R153">
            <v>89.06</v>
          </cell>
          <cell r="S153">
            <v>71.260000000000005</v>
          </cell>
        </row>
        <row r="154">
          <cell r="K154" t="str">
            <v>3-1-902</v>
          </cell>
          <cell r="L154" t="str">
            <v>刘伟华、毕乐</v>
          </cell>
          <cell r="M154">
            <v>88.41</v>
          </cell>
          <cell r="N154">
            <v>70.77</v>
          </cell>
          <cell r="O154">
            <v>30159.99</v>
          </cell>
          <cell r="P154">
            <v>37677.617634590933</v>
          </cell>
          <cell r="Q154">
            <v>2666445</v>
          </cell>
          <cell r="R154">
            <v>88.49</v>
          </cell>
          <cell r="S154">
            <v>70.8</v>
          </cell>
        </row>
        <row r="155">
          <cell r="K155" t="str">
            <v>3-1-1001</v>
          </cell>
          <cell r="L155" t="str">
            <v>孙双杰、肖金蕊</v>
          </cell>
          <cell r="M155">
            <v>88.98</v>
          </cell>
          <cell r="N155">
            <v>71.23</v>
          </cell>
          <cell r="O155">
            <v>28419.99</v>
          </cell>
          <cell r="P155">
            <v>35502.049698160889</v>
          </cell>
          <cell r="Q155">
            <v>2528811</v>
          </cell>
          <cell r="R155">
            <v>89.06</v>
          </cell>
          <cell r="S155">
            <v>71.260000000000005</v>
          </cell>
        </row>
        <row r="156">
          <cell r="K156" t="str">
            <v>3-1-1002</v>
          </cell>
          <cell r="L156" t="str">
            <v>郭鹏程</v>
          </cell>
          <cell r="M156">
            <v>88.41</v>
          </cell>
          <cell r="N156">
            <v>70.77</v>
          </cell>
          <cell r="O156">
            <v>28274.99</v>
          </cell>
          <cell r="P156">
            <v>35322.763883001273</v>
          </cell>
          <cell r="Q156">
            <v>2499792</v>
          </cell>
          <cell r="R156">
            <v>88.49</v>
          </cell>
          <cell r="S156">
            <v>70.8</v>
          </cell>
        </row>
        <row r="157">
          <cell r="K157" t="str">
            <v>3-2-101</v>
          </cell>
          <cell r="L157" t="str">
            <v>王文龙、刘钰颖</v>
          </cell>
          <cell r="M157">
            <v>88.41</v>
          </cell>
          <cell r="N157">
            <v>70.77</v>
          </cell>
          <cell r="O157">
            <v>27840</v>
          </cell>
          <cell r="P157">
            <v>34779.341528896424</v>
          </cell>
          <cell r="Q157">
            <v>2461334</v>
          </cell>
          <cell r="R157">
            <v>88.49</v>
          </cell>
          <cell r="S157">
            <v>70.8</v>
          </cell>
        </row>
        <row r="158">
          <cell r="K158" t="str">
            <v>3-2-102</v>
          </cell>
          <cell r="L158" t="str">
            <v>马强、杨婷婷</v>
          </cell>
          <cell r="M158">
            <v>88.98</v>
          </cell>
          <cell r="N158">
            <v>71.23</v>
          </cell>
          <cell r="O158">
            <v>27985</v>
          </cell>
          <cell r="P158">
            <v>34958.655061069774</v>
          </cell>
          <cell r="Q158">
            <v>2490105</v>
          </cell>
          <cell r="R158">
            <v>89.06</v>
          </cell>
          <cell r="S158">
            <v>71.260000000000005</v>
          </cell>
        </row>
        <row r="159">
          <cell r="K159" t="str">
            <v>3-2-201</v>
          </cell>
          <cell r="L159" t="str">
            <v>宋佳奇、石琳琳</v>
          </cell>
          <cell r="M159">
            <v>88.41</v>
          </cell>
          <cell r="N159">
            <v>70.77</v>
          </cell>
          <cell r="O159">
            <v>28710</v>
          </cell>
          <cell r="P159">
            <v>35866.200367387311</v>
          </cell>
          <cell r="Q159">
            <v>2538251</v>
          </cell>
          <cell r="R159">
            <v>88.49</v>
          </cell>
          <cell r="S159">
            <v>70.8</v>
          </cell>
        </row>
        <row r="160">
          <cell r="K160" t="str">
            <v>3-2-202</v>
          </cell>
          <cell r="L160" t="str">
            <v>王青</v>
          </cell>
          <cell r="M160">
            <v>88.98</v>
          </cell>
          <cell r="N160">
            <v>71.23</v>
          </cell>
          <cell r="O160">
            <v>28564.99</v>
          </cell>
          <cell r="P160">
            <v>35683.181243857922</v>
          </cell>
          <cell r="Q160">
            <v>2541713</v>
          </cell>
          <cell r="R160">
            <v>89.06</v>
          </cell>
          <cell r="S160">
            <v>71.260000000000005</v>
          </cell>
        </row>
        <row r="161">
          <cell r="K161" t="str">
            <v>3-2-301</v>
          </cell>
          <cell r="L161" t="str">
            <v>张金鑫、陈婉君</v>
          </cell>
          <cell r="M161">
            <v>88.41</v>
          </cell>
          <cell r="N161">
            <v>70.77</v>
          </cell>
          <cell r="O161">
            <v>29000</v>
          </cell>
          <cell r="P161">
            <v>36228.486646884274</v>
          </cell>
          <cell r="Q161">
            <v>2563890</v>
          </cell>
          <cell r="R161">
            <v>88.49</v>
          </cell>
          <cell r="S161">
            <v>70.8</v>
          </cell>
        </row>
        <row r="162">
          <cell r="K162" t="str">
            <v>3-2-302</v>
          </cell>
          <cell r="L162" t="str">
            <v>许岩、李宛菊</v>
          </cell>
          <cell r="M162">
            <v>88.98</v>
          </cell>
          <cell r="N162">
            <v>71.23</v>
          </cell>
          <cell r="O162">
            <v>29145</v>
          </cell>
          <cell r="P162">
            <v>36407.721465674571</v>
          </cell>
          <cell r="Q162">
            <v>2593322</v>
          </cell>
          <cell r="R162">
            <v>89.06</v>
          </cell>
          <cell r="S162">
            <v>71.260000000000005</v>
          </cell>
        </row>
        <row r="163">
          <cell r="K163" t="str">
            <v>3-2-401</v>
          </cell>
          <cell r="L163" t="str">
            <v>肖淑娟、张强</v>
          </cell>
          <cell r="M163">
            <v>88.41</v>
          </cell>
          <cell r="N163">
            <v>70.77</v>
          </cell>
          <cell r="O163">
            <v>29144.98</v>
          </cell>
          <cell r="P163">
            <v>36409.60859121097</v>
          </cell>
          <cell r="Q163">
            <v>2576708</v>
          </cell>
          <cell r="R163">
            <v>88.49</v>
          </cell>
          <cell r="S163">
            <v>70.8</v>
          </cell>
        </row>
        <row r="164">
          <cell r="K164" t="str">
            <v>3-2-402</v>
          </cell>
          <cell r="L164" t="str">
            <v>李晓龙、廖春燕</v>
          </cell>
          <cell r="M164">
            <v>88.98</v>
          </cell>
          <cell r="N164">
            <v>71.23</v>
          </cell>
          <cell r="O164">
            <v>29290</v>
          </cell>
          <cell r="P164">
            <v>36588.853011371612</v>
          </cell>
          <cell r="Q164">
            <v>2606224</v>
          </cell>
          <cell r="R164">
            <v>89.06</v>
          </cell>
          <cell r="S164">
            <v>71.260000000000005</v>
          </cell>
        </row>
        <row r="165">
          <cell r="K165" t="str">
            <v>3-2-501</v>
          </cell>
          <cell r="L165" t="str">
            <v>于杰、芦洪彦</v>
          </cell>
          <cell r="M165">
            <v>88.41</v>
          </cell>
          <cell r="N165">
            <v>70.77</v>
          </cell>
          <cell r="O165">
            <v>29435</v>
          </cell>
          <cell r="P165">
            <v>36771.909000989122</v>
          </cell>
          <cell r="Q165">
            <v>2602348</v>
          </cell>
          <cell r="R165">
            <v>88.49</v>
          </cell>
          <cell r="S165">
            <v>70.8</v>
          </cell>
        </row>
        <row r="166">
          <cell r="K166" t="str">
            <v>3-2-502</v>
          </cell>
          <cell r="L166" t="str">
            <v>付瑞超、臧延芬</v>
          </cell>
          <cell r="M166">
            <v>88.98</v>
          </cell>
          <cell r="N166">
            <v>71.23</v>
          </cell>
          <cell r="O166">
            <v>29580</v>
          </cell>
          <cell r="P166">
            <v>36951.116102765685</v>
          </cell>
          <cell r="Q166">
            <v>2632028</v>
          </cell>
          <cell r="R166">
            <v>89.06</v>
          </cell>
          <cell r="S166">
            <v>71.260000000000005</v>
          </cell>
        </row>
        <row r="167">
          <cell r="K167" t="str">
            <v>3-2-601</v>
          </cell>
          <cell r="L167" t="str">
            <v>陈洁</v>
          </cell>
          <cell r="M167">
            <v>88.41</v>
          </cell>
          <cell r="N167">
            <v>70.77</v>
          </cell>
          <cell r="O167">
            <v>29579.99</v>
          </cell>
          <cell r="P167">
            <v>36953.045075597009</v>
          </cell>
          <cell r="Q167">
            <v>2615167</v>
          </cell>
          <cell r="R167">
            <v>88.49</v>
          </cell>
          <cell r="S167">
            <v>70.8</v>
          </cell>
        </row>
        <row r="168">
          <cell r="K168" t="str">
            <v>3-2-602</v>
          </cell>
          <cell r="L168" t="str">
            <v>董玉会</v>
          </cell>
          <cell r="M168">
            <v>88.98</v>
          </cell>
          <cell r="N168">
            <v>71.23</v>
          </cell>
          <cell r="O168">
            <v>29725.01</v>
          </cell>
          <cell r="P168">
            <v>37132.26168749122</v>
          </cell>
          <cell r="Q168">
            <v>2644931</v>
          </cell>
          <cell r="R168">
            <v>89.06</v>
          </cell>
          <cell r="S168">
            <v>71.260000000000005</v>
          </cell>
        </row>
        <row r="169">
          <cell r="K169" t="str">
            <v>3-2-701</v>
          </cell>
          <cell r="L169" t="str">
            <v>石维、张艳</v>
          </cell>
          <cell r="M169">
            <v>88.41</v>
          </cell>
          <cell r="N169">
            <v>70.77</v>
          </cell>
          <cell r="O169">
            <v>29725</v>
          </cell>
          <cell r="P169">
            <v>37134.195280486085</v>
          </cell>
          <cell r="Q169">
            <v>2627987</v>
          </cell>
          <cell r="R169">
            <v>88.49</v>
          </cell>
          <cell r="S169">
            <v>70.8</v>
          </cell>
        </row>
        <row r="170">
          <cell r="K170" t="str">
            <v>3-2-702</v>
          </cell>
          <cell r="L170" t="str">
            <v>刘嫦双、杨正道</v>
          </cell>
          <cell r="M170">
            <v>88.98</v>
          </cell>
          <cell r="N170">
            <v>71.23</v>
          </cell>
          <cell r="O170">
            <v>29869.99</v>
          </cell>
          <cell r="P170">
            <v>37313.379194159759</v>
          </cell>
          <cell r="Q170">
            <v>2657832</v>
          </cell>
          <cell r="R170">
            <v>89.06</v>
          </cell>
          <cell r="S170">
            <v>71.260000000000005</v>
          </cell>
        </row>
        <row r="171">
          <cell r="K171" t="str">
            <v>3-2-801</v>
          </cell>
          <cell r="L171" t="str">
            <v>李云峰、田磊</v>
          </cell>
          <cell r="M171">
            <v>88.41</v>
          </cell>
          <cell r="N171">
            <v>70.77</v>
          </cell>
          <cell r="O171">
            <v>29869.99</v>
          </cell>
          <cell r="P171">
            <v>37315.331355093971</v>
          </cell>
          <cell r="Q171">
            <v>2640806</v>
          </cell>
          <cell r="R171">
            <v>88.49</v>
          </cell>
          <cell r="S171">
            <v>70.8</v>
          </cell>
        </row>
        <row r="172">
          <cell r="K172" t="str">
            <v>3-2-802</v>
          </cell>
          <cell r="L172" t="str">
            <v>赵双成</v>
          </cell>
          <cell r="M172">
            <v>88.98</v>
          </cell>
          <cell r="N172">
            <v>71.23</v>
          </cell>
          <cell r="O172">
            <v>30014.99</v>
          </cell>
          <cell r="P172">
            <v>37494.5107398568</v>
          </cell>
          <cell r="Q172">
            <v>2670734</v>
          </cell>
          <cell r="R172">
            <v>89.06</v>
          </cell>
          <cell r="S172">
            <v>71.260000000000005</v>
          </cell>
        </row>
        <row r="173">
          <cell r="K173" t="str">
            <v>3-2-901</v>
          </cell>
          <cell r="L173" t="str">
            <v>韩珂、李晓娜</v>
          </cell>
          <cell r="M173">
            <v>88.41</v>
          </cell>
          <cell r="N173">
            <v>70.77</v>
          </cell>
          <cell r="O173">
            <v>30015</v>
          </cell>
          <cell r="P173">
            <v>37496.481559983047</v>
          </cell>
          <cell r="Q173">
            <v>2653626</v>
          </cell>
          <cell r="R173">
            <v>88.49</v>
          </cell>
          <cell r="S173">
            <v>70.8</v>
          </cell>
        </row>
        <row r="174">
          <cell r="K174" t="str">
            <v>3-2-902</v>
          </cell>
          <cell r="L174" t="str">
            <v>伍细亚</v>
          </cell>
          <cell r="M174">
            <v>88.98</v>
          </cell>
          <cell r="N174">
            <v>71.23</v>
          </cell>
          <cell r="O174">
            <v>30159.99</v>
          </cell>
          <cell r="P174">
            <v>37675.64228555384</v>
          </cell>
          <cell r="Q174">
            <v>2683636</v>
          </cell>
          <cell r="R174">
            <v>89.06</v>
          </cell>
          <cell r="S174">
            <v>71.260000000000005</v>
          </cell>
        </row>
        <row r="175">
          <cell r="K175" t="str">
            <v>3-2-1001</v>
          </cell>
          <cell r="L175" t="str">
            <v>李浩然</v>
          </cell>
          <cell r="M175">
            <v>88.41</v>
          </cell>
          <cell r="N175">
            <v>70.77</v>
          </cell>
          <cell r="O175">
            <v>28130</v>
          </cell>
          <cell r="P175">
            <v>35141.627808393387</v>
          </cell>
          <cell r="Q175">
            <v>2486973</v>
          </cell>
          <cell r="R175">
            <v>88.49</v>
          </cell>
          <cell r="S175">
            <v>70.8</v>
          </cell>
        </row>
        <row r="176">
          <cell r="K176" t="str">
            <v>3-2-1002</v>
          </cell>
          <cell r="L176" t="str">
            <v>李东、王少育</v>
          </cell>
          <cell r="M176">
            <v>88.98</v>
          </cell>
          <cell r="N176">
            <v>71.23</v>
          </cell>
          <cell r="O176">
            <v>28130</v>
          </cell>
          <cell r="P176">
            <v>35139.786606766807</v>
          </cell>
          <cell r="Q176">
            <v>2503007</v>
          </cell>
          <cell r="R176">
            <v>89.06</v>
          </cell>
          <cell r="S176">
            <v>71.260000000000005</v>
          </cell>
        </row>
        <row r="177">
          <cell r="K177" t="str">
            <v>4-1-101</v>
          </cell>
          <cell r="L177" t="str">
            <v/>
          </cell>
          <cell r="M177">
            <v>89.47</v>
          </cell>
          <cell r="N177">
            <v>71.23</v>
          </cell>
          <cell r="O177">
            <v>27550.01</v>
          </cell>
          <cell r="P177">
            <v>34604.787308718238</v>
          </cell>
          <cell r="Q177">
            <v>2464899</v>
          </cell>
          <cell r="R177">
            <v>89.55</v>
          </cell>
          <cell r="S177">
            <v>71.260000000000005</v>
          </cell>
        </row>
        <row r="178">
          <cell r="K178" t="str">
            <v>4-1-102</v>
          </cell>
          <cell r="L178" t="str">
            <v>桂芳荣</v>
          </cell>
          <cell r="M178">
            <v>78.760000000000005</v>
          </cell>
          <cell r="N178">
            <v>62.7</v>
          </cell>
          <cell r="O178">
            <v>27550</v>
          </cell>
          <cell r="P178">
            <v>34606.666666666664</v>
          </cell>
          <cell r="Q178">
            <v>2169838</v>
          </cell>
          <cell r="R178">
            <v>78.83</v>
          </cell>
          <cell r="S178">
            <v>62.73</v>
          </cell>
        </row>
        <row r="179">
          <cell r="K179" t="str">
            <v>4-1-201</v>
          </cell>
          <cell r="L179" t="str">
            <v>沙龙飞、张秀婷</v>
          </cell>
          <cell r="M179">
            <v>89.47</v>
          </cell>
          <cell r="N179">
            <v>71.23</v>
          </cell>
          <cell r="O179">
            <v>27752.99</v>
          </cell>
          <cell r="P179">
            <v>34859.750105292711</v>
          </cell>
          <cell r="Q179">
            <v>2483060</v>
          </cell>
          <cell r="R179">
            <v>89.55</v>
          </cell>
          <cell r="S179">
            <v>71.260000000000005</v>
          </cell>
        </row>
        <row r="180">
          <cell r="K180" t="str">
            <v>4-1-202</v>
          </cell>
          <cell r="L180" t="str">
            <v>郭立娜、王力</v>
          </cell>
          <cell r="M180">
            <v>78.760000000000005</v>
          </cell>
          <cell r="N180">
            <v>62.7</v>
          </cell>
          <cell r="O180">
            <v>27753</v>
          </cell>
          <cell r="P180">
            <v>34861.658692185003</v>
          </cell>
          <cell r="Q180">
            <v>2185826</v>
          </cell>
          <cell r="R180">
            <v>78.83</v>
          </cell>
          <cell r="S180">
            <v>62.73</v>
          </cell>
        </row>
        <row r="181">
          <cell r="K181" t="str">
            <v>4-1-301</v>
          </cell>
          <cell r="L181" t="str">
            <v>魏良健、刘恋</v>
          </cell>
          <cell r="M181">
            <v>89.47</v>
          </cell>
          <cell r="N181">
            <v>71.23</v>
          </cell>
          <cell r="O181">
            <v>28130</v>
          </cell>
          <cell r="P181">
            <v>35333.300575600166</v>
          </cell>
          <cell r="Q181">
            <v>2516791</v>
          </cell>
          <cell r="R181">
            <v>89.55</v>
          </cell>
          <cell r="S181">
            <v>71.260000000000005</v>
          </cell>
        </row>
        <row r="182">
          <cell r="K182" t="str">
            <v>4-1-302</v>
          </cell>
          <cell r="L182" t="str">
            <v>雷猛、郭金凤</v>
          </cell>
          <cell r="M182">
            <v>78.760000000000005</v>
          </cell>
          <cell r="N182">
            <v>62.7</v>
          </cell>
          <cell r="O182">
            <v>28129.99</v>
          </cell>
          <cell r="P182">
            <v>35335.21531100478</v>
          </cell>
          <cell r="Q182">
            <v>2215518</v>
          </cell>
          <cell r="R182">
            <v>78.83</v>
          </cell>
          <cell r="S182">
            <v>62.73</v>
          </cell>
        </row>
        <row r="183">
          <cell r="K183" t="str">
            <v>4-1-401</v>
          </cell>
          <cell r="L183" t="str">
            <v>马春垒、郑晓芬</v>
          </cell>
          <cell r="M183">
            <v>89.47</v>
          </cell>
          <cell r="N183">
            <v>71.23</v>
          </cell>
          <cell r="O183">
            <v>28188</v>
          </cell>
          <cell r="P183">
            <v>35406.149094482658</v>
          </cell>
          <cell r="Q183">
            <v>2521980</v>
          </cell>
          <cell r="R183">
            <v>89.55</v>
          </cell>
          <cell r="S183">
            <v>71.260000000000005</v>
          </cell>
        </row>
        <row r="184">
          <cell r="K184" t="str">
            <v>4-1-402</v>
          </cell>
          <cell r="L184" t="str">
            <v>安学宁、裴飞飞</v>
          </cell>
          <cell r="M184">
            <v>78.760000000000005</v>
          </cell>
          <cell r="N184">
            <v>62.7</v>
          </cell>
          <cell r="O184">
            <v>28187.99</v>
          </cell>
          <cell r="P184">
            <v>35408.070175438595</v>
          </cell>
          <cell r="Q184">
            <v>2220086</v>
          </cell>
          <cell r="R184">
            <v>78.83</v>
          </cell>
          <cell r="S184">
            <v>62.73</v>
          </cell>
        </row>
        <row r="185">
          <cell r="K185" t="str">
            <v>4-1-501</v>
          </cell>
          <cell r="L185" t="str">
            <v>陈萌萌、沈纪超</v>
          </cell>
          <cell r="M185">
            <v>89.47</v>
          </cell>
          <cell r="N185">
            <v>71.23</v>
          </cell>
          <cell r="O185">
            <v>28535.99</v>
          </cell>
          <cell r="P185">
            <v>35843.254246806122</v>
          </cell>
          <cell r="Q185">
            <v>2553115</v>
          </cell>
          <cell r="R185">
            <v>89.55</v>
          </cell>
          <cell r="S185">
            <v>71.260000000000005</v>
          </cell>
        </row>
        <row r="186">
          <cell r="K186" t="str">
            <v>4-1-502</v>
          </cell>
          <cell r="L186" t="str">
            <v>龙腾、杨杨</v>
          </cell>
          <cell r="M186">
            <v>78.760000000000005</v>
          </cell>
          <cell r="N186">
            <v>62.7</v>
          </cell>
          <cell r="O186">
            <v>28536</v>
          </cell>
          <cell r="P186">
            <v>35845.21531100478</v>
          </cell>
          <cell r="Q186">
            <v>2247495</v>
          </cell>
          <cell r="R186">
            <v>78.83</v>
          </cell>
          <cell r="S186">
            <v>62.73</v>
          </cell>
        </row>
        <row r="187">
          <cell r="K187" t="str">
            <v>4-1-601</v>
          </cell>
          <cell r="L187" t="str">
            <v>陈操、秦毅宁</v>
          </cell>
          <cell r="M187">
            <v>89.47</v>
          </cell>
          <cell r="N187">
            <v>71.23</v>
          </cell>
          <cell r="O187">
            <v>28622.99</v>
          </cell>
          <cell r="P187">
            <v>35952.534044644111</v>
          </cell>
          <cell r="Q187">
            <v>2560899</v>
          </cell>
          <cell r="R187">
            <v>89.55</v>
          </cell>
          <cell r="S187">
            <v>71.260000000000005</v>
          </cell>
        </row>
        <row r="188">
          <cell r="K188" t="str">
            <v>4-1-602</v>
          </cell>
          <cell r="L188" t="str">
            <v>张岩</v>
          </cell>
          <cell r="M188">
            <v>78.760000000000005</v>
          </cell>
          <cell r="N188">
            <v>62.7</v>
          </cell>
          <cell r="O188">
            <v>28622.98</v>
          </cell>
          <cell r="P188">
            <v>35954.481658692181</v>
          </cell>
          <cell r="Q188">
            <v>2254346</v>
          </cell>
          <cell r="R188">
            <v>78.83</v>
          </cell>
          <cell r="S188">
            <v>62.73</v>
          </cell>
        </row>
        <row r="189">
          <cell r="K189" t="str">
            <v>4-1-701</v>
          </cell>
          <cell r="L189" t="str">
            <v>李大政、王晓蕾</v>
          </cell>
          <cell r="M189">
            <v>89.47</v>
          </cell>
          <cell r="N189">
            <v>71.23</v>
          </cell>
          <cell r="O189">
            <v>28709.99</v>
          </cell>
          <cell r="P189">
            <v>36061.813842482101</v>
          </cell>
          <cell r="Q189">
            <v>2568683</v>
          </cell>
          <cell r="R189">
            <v>89.55</v>
          </cell>
          <cell r="S189">
            <v>71.260000000000005</v>
          </cell>
        </row>
        <row r="190">
          <cell r="K190" t="str">
            <v>4-1-702</v>
          </cell>
          <cell r="L190" t="str">
            <v>刘益菁</v>
          </cell>
          <cell r="M190">
            <v>78.760000000000005</v>
          </cell>
          <cell r="N190">
            <v>62.7</v>
          </cell>
          <cell r="O190">
            <v>28710.01</v>
          </cell>
          <cell r="P190">
            <v>36063.795853269534</v>
          </cell>
          <cell r="Q190">
            <v>2261200</v>
          </cell>
          <cell r="R190">
            <v>78.83</v>
          </cell>
          <cell r="S190">
            <v>62.73</v>
          </cell>
        </row>
        <row r="191">
          <cell r="K191" t="str">
            <v>4-1-801</v>
          </cell>
          <cell r="L191" t="str">
            <v>任凯、韩芳</v>
          </cell>
          <cell r="M191">
            <v>89.47</v>
          </cell>
          <cell r="N191">
            <v>71.23</v>
          </cell>
          <cell r="O191">
            <v>28767.99</v>
          </cell>
          <cell r="P191">
            <v>36134.662361364593</v>
          </cell>
          <cell r="Q191">
            <v>2573872</v>
          </cell>
          <cell r="R191">
            <v>89.55</v>
          </cell>
          <cell r="S191">
            <v>71.260000000000005</v>
          </cell>
        </row>
        <row r="192">
          <cell r="K192" t="str">
            <v>4-1-802</v>
          </cell>
          <cell r="L192" t="str">
            <v>柴小杏</v>
          </cell>
          <cell r="M192">
            <v>78.760000000000005</v>
          </cell>
          <cell r="N192">
            <v>62.7</v>
          </cell>
          <cell r="O192">
            <v>28767.99</v>
          </cell>
          <cell r="P192">
            <v>36136.634768740027</v>
          </cell>
          <cell r="Q192">
            <v>2265767</v>
          </cell>
          <cell r="R192">
            <v>78.83</v>
          </cell>
          <cell r="S192">
            <v>62.73</v>
          </cell>
        </row>
        <row r="193">
          <cell r="K193" t="str">
            <v>4-1-901</v>
          </cell>
          <cell r="L193" t="str">
            <v>隗雪飞、袁郗希</v>
          </cell>
          <cell r="M193">
            <v>89.47</v>
          </cell>
          <cell r="N193">
            <v>71.23</v>
          </cell>
          <cell r="O193">
            <v>28854.99</v>
          </cell>
          <cell r="P193">
            <v>36243.942159202583</v>
          </cell>
          <cell r="Q193">
            <v>2581656</v>
          </cell>
          <cell r="R193">
            <v>89.55</v>
          </cell>
          <cell r="S193">
            <v>71.260000000000005</v>
          </cell>
        </row>
        <row r="194">
          <cell r="K194" t="str">
            <v>4-1-902</v>
          </cell>
          <cell r="L194" t="str">
            <v>毕博、闫江</v>
          </cell>
          <cell r="M194">
            <v>78.760000000000005</v>
          </cell>
          <cell r="N194">
            <v>62.7</v>
          </cell>
          <cell r="O194">
            <v>28854.99</v>
          </cell>
          <cell r="P194">
            <v>36245.917065390749</v>
          </cell>
          <cell r="Q194">
            <v>2272619</v>
          </cell>
          <cell r="R194">
            <v>78.83</v>
          </cell>
          <cell r="S194">
            <v>62.73</v>
          </cell>
        </row>
        <row r="195">
          <cell r="K195" t="str">
            <v>4-1-1001</v>
          </cell>
          <cell r="L195" t="str">
            <v>郝志伟、金歌</v>
          </cell>
          <cell r="M195">
            <v>89.47</v>
          </cell>
          <cell r="N195">
            <v>71.23</v>
          </cell>
          <cell r="O195">
            <v>28188</v>
          </cell>
          <cell r="P195">
            <v>35406.149094482658</v>
          </cell>
          <cell r="Q195">
            <v>2521980</v>
          </cell>
          <cell r="R195">
            <v>89.55</v>
          </cell>
          <cell r="S195">
            <v>71.260000000000005</v>
          </cell>
        </row>
        <row r="196">
          <cell r="K196" t="str">
            <v>4-1-1002</v>
          </cell>
          <cell r="L196" t="str">
            <v>刘祎、井红星</v>
          </cell>
          <cell r="M196">
            <v>78.760000000000005</v>
          </cell>
          <cell r="N196">
            <v>62.7</v>
          </cell>
          <cell r="O196">
            <v>28187.99</v>
          </cell>
          <cell r="P196">
            <v>35408.070175438595</v>
          </cell>
          <cell r="Q196">
            <v>2220086</v>
          </cell>
          <cell r="R196">
            <v>78.83</v>
          </cell>
          <cell r="S196">
            <v>62.73</v>
          </cell>
        </row>
        <row r="197">
          <cell r="K197" t="str">
            <v>4-2-101</v>
          </cell>
          <cell r="L197" t="str">
            <v>穆丽丽</v>
          </cell>
          <cell r="M197">
            <v>78.760000000000005</v>
          </cell>
          <cell r="N197">
            <v>62.7</v>
          </cell>
          <cell r="O197">
            <v>27608</v>
          </cell>
          <cell r="P197">
            <v>34679.521531100479</v>
          </cell>
          <cell r="Q197">
            <v>2174406</v>
          </cell>
          <cell r="R197">
            <v>78.83</v>
          </cell>
          <cell r="S197">
            <v>62.73</v>
          </cell>
        </row>
        <row r="198">
          <cell r="K198" t="str">
            <v>4-2-102</v>
          </cell>
          <cell r="L198" t="str">
            <v/>
          </cell>
          <cell r="M198">
            <v>89.47</v>
          </cell>
          <cell r="N198">
            <v>71.23</v>
          </cell>
          <cell r="O198">
            <v>27550.01</v>
          </cell>
          <cell r="P198">
            <v>34604.787308718238</v>
          </cell>
          <cell r="Q198">
            <v>2464899</v>
          </cell>
          <cell r="R198">
            <v>89.55</v>
          </cell>
          <cell r="S198">
            <v>71.260000000000005</v>
          </cell>
        </row>
        <row r="199">
          <cell r="K199" t="str">
            <v>4-2-201</v>
          </cell>
          <cell r="L199" t="str">
            <v>崔冉</v>
          </cell>
          <cell r="M199">
            <v>78.760000000000005</v>
          </cell>
          <cell r="N199">
            <v>62.7</v>
          </cell>
          <cell r="O199">
            <v>27753</v>
          </cell>
          <cell r="P199">
            <v>34861.658692185003</v>
          </cell>
          <cell r="Q199">
            <v>2185826</v>
          </cell>
          <cell r="R199">
            <v>78.83</v>
          </cell>
          <cell r="S199">
            <v>62.73</v>
          </cell>
        </row>
        <row r="200">
          <cell r="K200" t="str">
            <v>4-2-202</v>
          </cell>
          <cell r="L200" t="str">
            <v>赵小清、刘爱珍</v>
          </cell>
          <cell r="M200">
            <v>89.47</v>
          </cell>
          <cell r="N200">
            <v>71.23</v>
          </cell>
          <cell r="O200">
            <v>27752.99</v>
          </cell>
          <cell r="P200">
            <v>34859.750105292711</v>
          </cell>
          <cell r="Q200">
            <v>2483060</v>
          </cell>
          <cell r="R200">
            <v>89.55</v>
          </cell>
          <cell r="S200">
            <v>71.260000000000005</v>
          </cell>
        </row>
        <row r="201">
          <cell r="K201" t="str">
            <v>4-2-301</v>
          </cell>
          <cell r="L201" t="str">
            <v>杜志航、吴春静</v>
          </cell>
          <cell r="M201">
            <v>78.760000000000005</v>
          </cell>
          <cell r="N201">
            <v>62.7</v>
          </cell>
          <cell r="O201">
            <v>28129.99</v>
          </cell>
          <cell r="P201">
            <v>35335.21531100478</v>
          </cell>
          <cell r="Q201">
            <v>2215518</v>
          </cell>
          <cell r="R201">
            <v>78.83</v>
          </cell>
          <cell r="S201">
            <v>62.73</v>
          </cell>
        </row>
        <row r="202">
          <cell r="K202" t="str">
            <v>4-2-302</v>
          </cell>
          <cell r="L202" t="str">
            <v>宋国庚、贺王丹</v>
          </cell>
          <cell r="M202">
            <v>89.47</v>
          </cell>
          <cell r="N202">
            <v>71.23</v>
          </cell>
          <cell r="O202">
            <v>28130</v>
          </cell>
          <cell r="P202">
            <v>35333.300575600166</v>
          </cell>
          <cell r="Q202">
            <v>2516791</v>
          </cell>
          <cell r="R202">
            <v>89.55</v>
          </cell>
          <cell r="S202">
            <v>71.260000000000005</v>
          </cell>
        </row>
        <row r="203">
          <cell r="K203" t="str">
            <v>4-2-401</v>
          </cell>
          <cell r="L203" t="str">
            <v>贾清刚、李华</v>
          </cell>
          <cell r="M203">
            <v>78.760000000000005</v>
          </cell>
          <cell r="N203">
            <v>62.7</v>
          </cell>
          <cell r="O203">
            <v>28187.99</v>
          </cell>
          <cell r="P203">
            <v>35408.070175438595</v>
          </cell>
          <cell r="Q203">
            <v>2220086</v>
          </cell>
          <cell r="R203">
            <v>78.83</v>
          </cell>
          <cell r="S203">
            <v>62.73</v>
          </cell>
        </row>
        <row r="204">
          <cell r="K204" t="str">
            <v>4-2-402</v>
          </cell>
          <cell r="L204" t="str">
            <v>张晶、吴俊</v>
          </cell>
          <cell r="M204">
            <v>89.47</v>
          </cell>
          <cell r="N204">
            <v>71.23</v>
          </cell>
          <cell r="O204">
            <v>28188</v>
          </cell>
          <cell r="P204">
            <v>35406.149094482658</v>
          </cell>
          <cell r="Q204">
            <v>2521980</v>
          </cell>
          <cell r="R204">
            <v>89.55</v>
          </cell>
          <cell r="S204">
            <v>71.260000000000005</v>
          </cell>
        </row>
        <row r="205">
          <cell r="K205" t="str">
            <v>4-2-501</v>
          </cell>
          <cell r="L205" t="str">
            <v>阎胜辉、章维</v>
          </cell>
          <cell r="M205">
            <v>78.760000000000005</v>
          </cell>
          <cell r="N205">
            <v>62.7</v>
          </cell>
          <cell r="O205">
            <v>28536</v>
          </cell>
          <cell r="P205">
            <v>35845.21531100478</v>
          </cell>
          <cell r="Q205">
            <v>2247495</v>
          </cell>
          <cell r="R205">
            <v>78.83</v>
          </cell>
          <cell r="S205">
            <v>62.73</v>
          </cell>
        </row>
        <row r="206">
          <cell r="K206" t="str">
            <v>4-2-502</v>
          </cell>
          <cell r="L206" t="str">
            <v>高宇博、王京京</v>
          </cell>
          <cell r="M206">
            <v>89.47</v>
          </cell>
          <cell r="N206">
            <v>71.23</v>
          </cell>
          <cell r="O206">
            <v>28535.99</v>
          </cell>
          <cell r="P206">
            <v>35843.254246806122</v>
          </cell>
          <cell r="Q206">
            <v>2553115</v>
          </cell>
          <cell r="R206">
            <v>89.55</v>
          </cell>
          <cell r="S206">
            <v>71.260000000000005</v>
          </cell>
        </row>
        <row r="207">
          <cell r="K207" t="str">
            <v>4-2-601</v>
          </cell>
          <cell r="L207" t="str">
            <v>马健雄</v>
          </cell>
          <cell r="M207">
            <v>78.760000000000005</v>
          </cell>
          <cell r="N207">
            <v>62.7</v>
          </cell>
          <cell r="O207">
            <v>28622.98</v>
          </cell>
          <cell r="P207">
            <v>35954.481658692181</v>
          </cell>
          <cell r="Q207">
            <v>2254346</v>
          </cell>
          <cell r="R207">
            <v>78.83</v>
          </cell>
          <cell r="S207">
            <v>62.73</v>
          </cell>
        </row>
        <row r="208">
          <cell r="K208" t="str">
            <v>4-2-602</v>
          </cell>
          <cell r="L208" t="str">
            <v>徐好好、王春青</v>
          </cell>
          <cell r="M208">
            <v>89.47</v>
          </cell>
          <cell r="N208">
            <v>71.23</v>
          </cell>
          <cell r="O208">
            <v>28622.99</v>
          </cell>
          <cell r="P208">
            <v>35952.534044644111</v>
          </cell>
          <cell r="Q208">
            <v>2560899</v>
          </cell>
          <cell r="R208">
            <v>89.55</v>
          </cell>
          <cell r="S208">
            <v>71.260000000000005</v>
          </cell>
        </row>
        <row r="209">
          <cell r="K209" t="str">
            <v>4-2-701</v>
          </cell>
          <cell r="L209" t="str">
            <v>沙娅男</v>
          </cell>
          <cell r="M209">
            <v>78.760000000000005</v>
          </cell>
          <cell r="N209">
            <v>62.7</v>
          </cell>
          <cell r="O209">
            <v>28710.01</v>
          </cell>
          <cell r="P209">
            <v>36063.795853269534</v>
          </cell>
          <cell r="Q209">
            <v>2261200</v>
          </cell>
          <cell r="R209">
            <v>78.83</v>
          </cell>
          <cell r="S209">
            <v>62.73</v>
          </cell>
        </row>
        <row r="210">
          <cell r="K210" t="str">
            <v>4-2-702</v>
          </cell>
          <cell r="L210" t="str">
            <v>于宗兴、李璐</v>
          </cell>
          <cell r="M210">
            <v>89.47</v>
          </cell>
          <cell r="N210">
            <v>71.23</v>
          </cell>
          <cell r="O210">
            <v>28709.99</v>
          </cell>
          <cell r="P210">
            <v>36061.813842482101</v>
          </cell>
          <cell r="Q210">
            <v>2568683</v>
          </cell>
          <cell r="R210">
            <v>89.55</v>
          </cell>
          <cell r="S210">
            <v>71.260000000000005</v>
          </cell>
        </row>
        <row r="211">
          <cell r="K211" t="str">
            <v>4-2-801</v>
          </cell>
          <cell r="L211" t="str">
            <v>辛超、路思杰</v>
          </cell>
          <cell r="M211">
            <v>78.760000000000005</v>
          </cell>
          <cell r="N211">
            <v>62.7</v>
          </cell>
          <cell r="O211">
            <v>28767.99</v>
          </cell>
          <cell r="P211">
            <v>36136.634768740027</v>
          </cell>
          <cell r="Q211">
            <v>2265767</v>
          </cell>
          <cell r="R211">
            <v>78.83</v>
          </cell>
          <cell r="S211">
            <v>62.73</v>
          </cell>
        </row>
        <row r="212">
          <cell r="K212" t="str">
            <v>4-2-802</v>
          </cell>
          <cell r="L212" t="str">
            <v>钱丹</v>
          </cell>
          <cell r="M212">
            <v>89.47</v>
          </cell>
          <cell r="N212">
            <v>71.23</v>
          </cell>
          <cell r="O212">
            <v>28767.99</v>
          </cell>
          <cell r="P212">
            <v>36134.662361364593</v>
          </cell>
          <cell r="Q212">
            <v>2573872</v>
          </cell>
          <cell r="R212">
            <v>89.55</v>
          </cell>
          <cell r="S212">
            <v>71.260000000000005</v>
          </cell>
        </row>
        <row r="213">
          <cell r="K213" t="str">
            <v>4-2-901</v>
          </cell>
          <cell r="L213" t="str">
            <v>马岳、张迪</v>
          </cell>
          <cell r="M213">
            <v>78.760000000000005</v>
          </cell>
          <cell r="N213">
            <v>62.7</v>
          </cell>
          <cell r="O213">
            <v>28854.99</v>
          </cell>
          <cell r="P213">
            <v>36245.917065390749</v>
          </cell>
          <cell r="Q213">
            <v>2272619</v>
          </cell>
          <cell r="R213">
            <v>78.83</v>
          </cell>
          <cell r="S213">
            <v>62.73</v>
          </cell>
        </row>
        <row r="214">
          <cell r="K214" t="str">
            <v>4-2-902</v>
          </cell>
          <cell r="L214" t="str">
            <v>岑双齐、孔艳梅</v>
          </cell>
          <cell r="M214">
            <v>89.47</v>
          </cell>
          <cell r="N214">
            <v>71.23</v>
          </cell>
          <cell r="O214">
            <v>28854.99</v>
          </cell>
          <cell r="P214">
            <v>36243.942159202583</v>
          </cell>
          <cell r="Q214">
            <v>2581656</v>
          </cell>
          <cell r="R214">
            <v>89.55</v>
          </cell>
          <cell r="S214">
            <v>71.260000000000005</v>
          </cell>
        </row>
        <row r="215">
          <cell r="K215" t="str">
            <v>4-2-1001</v>
          </cell>
          <cell r="L215" t="str">
            <v>毕宝存、朱亚娜</v>
          </cell>
          <cell r="M215">
            <v>78.760000000000005</v>
          </cell>
          <cell r="N215">
            <v>62.7</v>
          </cell>
          <cell r="O215">
            <v>28187.99</v>
          </cell>
          <cell r="P215">
            <v>35408.070175438595</v>
          </cell>
          <cell r="Q215">
            <v>2220086</v>
          </cell>
          <cell r="R215">
            <v>78.83</v>
          </cell>
          <cell r="S215">
            <v>62.73</v>
          </cell>
        </row>
        <row r="216">
          <cell r="K216" t="str">
            <v>4-2-1002</v>
          </cell>
          <cell r="L216" t="str">
            <v>史爱玲</v>
          </cell>
          <cell r="M216">
            <v>89.47</v>
          </cell>
          <cell r="N216">
            <v>71.23</v>
          </cell>
          <cell r="O216">
            <v>28188</v>
          </cell>
          <cell r="P216">
            <v>35406.149094482658</v>
          </cell>
          <cell r="Q216">
            <v>2521980</v>
          </cell>
          <cell r="R216">
            <v>89.55</v>
          </cell>
          <cell r="S216">
            <v>71.260000000000005</v>
          </cell>
        </row>
        <row r="217">
          <cell r="K217" t="str">
            <v>5-1-101</v>
          </cell>
          <cell r="L217" t="str">
            <v>曹瑞、喻菡韵</v>
          </cell>
          <cell r="M217">
            <v>107.56</v>
          </cell>
          <cell r="N217">
            <v>89.49</v>
          </cell>
          <cell r="O217">
            <v>28652</v>
          </cell>
          <cell r="P217">
            <v>34437.467873505419</v>
          </cell>
          <cell r="Q217">
            <v>3081809</v>
          </cell>
          <cell r="R217">
            <v>107.65</v>
          </cell>
          <cell r="S217">
            <v>89.52</v>
          </cell>
        </row>
        <row r="218">
          <cell r="K218" t="str">
            <v>5-1-102</v>
          </cell>
          <cell r="L218" t="str">
            <v>温燕青、朱茂喜</v>
          </cell>
          <cell r="M218">
            <v>106.96</v>
          </cell>
          <cell r="N218">
            <v>88.99</v>
          </cell>
          <cell r="O218">
            <v>29087</v>
          </cell>
          <cell r="P218">
            <v>34960.613552084505</v>
          </cell>
          <cell r="Q218">
            <v>3111145</v>
          </cell>
          <cell r="R218">
            <v>107.05</v>
          </cell>
          <cell r="S218">
            <v>89.02</v>
          </cell>
        </row>
        <row r="219">
          <cell r="K219" t="str">
            <v>5-1-201</v>
          </cell>
          <cell r="L219" t="str">
            <v>李春花、田汇川</v>
          </cell>
          <cell r="M219">
            <v>107.56</v>
          </cell>
          <cell r="N219">
            <v>89.49</v>
          </cell>
          <cell r="O219">
            <v>29029</v>
          </cell>
          <cell r="P219">
            <v>34890.59112750028</v>
          </cell>
          <cell r="Q219">
            <v>3122359</v>
          </cell>
          <cell r="R219">
            <v>107.65</v>
          </cell>
          <cell r="S219">
            <v>89.52</v>
          </cell>
        </row>
        <row r="220">
          <cell r="K220" t="str">
            <v>5-1-202</v>
          </cell>
          <cell r="L220" t="str">
            <v>马昌盛、王雪妹</v>
          </cell>
          <cell r="M220">
            <v>106.96</v>
          </cell>
          <cell r="N220">
            <v>88.99</v>
          </cell>
          <cell r="O220">
            <v>29174</v>
          </cell>
          <cell r="P220">
            <v>35065.18709967412</v>
          </cell>
          <cell r="Q220">
            <v>3120451</v>
          </cell>
          <cell r="R220">
            <v>107.05</v>
          </cell>
          <cell r="S220">
            <v>89.02</v>
          </cell>
        </row>
        <row r="221">
          <cell r="K221" t="str">
            <v>5-1-301</v>
          </cell>
          <cell r="L221" t="str">
            <v>王汉驰、赵冬</v>
          </cell>
          <cell r="M221">
            <v>107.56</v>
          </cell>
          <cell r="N221">
            <v>89.49</v>
          </cell>
          <cell r="O221">
            <v>29231.99</v>
          </cell>
          <cell r="P221">
            <v>35134.573695384963</v>
          </cell>
          <cell r="Q221">
            <v>3144193</v>
          </cell>
          <cell r="R221">
            <v>107.65</v>
          </cell>
          <cell r="S221">
            <v>89.52</v>
          </cell>
        </row>
        <row r="222">
          <cell r="K222" t="str">
            <v>5-1-302</v>
          </cell>
          <cell r="L222" t="str">
            <v>张素华</v>
          </cell>
          <cell r="M222">
            <v>106.96</v>
          </cell>
          <cell r="N222">
            <v>88.99</v>
          </cell>
          <cell r="O222">
            <v>29376.99</v>
          </cell>
          <cell r="P222">
            <v>35309.169569614569</v>
          </cell>
          <cell r="Q222">
            <v>3142163</v>
          </cell>
          <cell r="R222">
            <v>107.05</v>
          </cell>
          <cell r="S222">
            <v>89.02</v>
          </cell>
        </row>
        <row r="223">
          <cell r="K223" t="str">
            <v>5-1-401</v>
          </cell>
          <cell r="L223" t="str">
            <v>冯俊森</v>
          </cell>
          <cell r="M223">
            <v>107.56</v>
          </cell>
          <cell r="N223">
            <v>89.49</v>
          </cell>
          <cell r="O223">
            <v>29377</v>
          </cell>
          <cell r="P223">
            <v>35308.86132528774</v>
          </cell>
          <cell r="Q223">
            <v>3159790</v>
          </cell>
          <cell r="R223">
            <v>107.65</v>
          </cell>
          <cell r="S223">
            <v>89.52</v>
          </cell>
        </row>
        <row r="224">
          <cell r="K224" t="str">
            <v>5-1-402</v>
          </cell>
          <cell r="L224" t="str">
            <v>陈煦</v>
          </cell>
          <cell r="M224">
            <v>106.96</v>
          </cell>
          <cell r="N224">
            <v>88.99</v>
          </cell>
          <cell r="O224">
            <v>29522</v>
          </cell>
          <cell r="P224">
            <v>35483.45881559726</v>
          </cell>
          <cell r="Q224">
            <v>3157673</v>
          </cell>
          <cell r="R224">
            <v>107.05</v>
          </cell>
          <cell r="S224">
            <v>89.02</v>
          </cell>
        </row>
        <row r="225">
          <cell r="K225" t="str">
            <v>5-1-501</v>
          </cell>
          <cell r="L225" t="str">
            <v>贾珊珊、王奋</v>
          </cell>
          <cell r="M225">
            <v>107.56</v>
          </cell>
          <cell r="N225">
            <v>89.49</v>
          </cell>
          <cell r="O225">
            <v>29667</v>
          </cell>
          <cell r="P225">
            <v>35657.414236227516</v>
          </cell>
          <cell r="Q225">
            <v>3190982</v>
          </cell>
          <cell r="R225">
            <v>107.65</v>
          </cell>
          <cell r="S225">
            <v>89.52</v>
          </cell>
        </row>
        <row r="226">
          <cell r="K226" t="str">
            <v>5-1-502</v>
          </cell>
          <cell r="L226" t="str">
            <v>化凤芳</v>
          </cell>
          <cell r="M226">
            <v>106.96</v>
          </cell>
          <cell r="N226">
            <v>88.99</v>
          </cell>
          <cell r="O226">
            <v>29667</v>
          </cell>
          <cell r="P226">
            <v>35657.736824362291</v>
          </cell>
          <cell r="Q226">
            <v>3173182</v>
          </cell>
          <cell r="R226">
            <v>107.05</v>
          </cell>
          <cell r="S226">
            <v>89.02</v>
          </cell>
        </row>
        <row r="227">
          <cell r="K227" t="str">
            <v>5-1-601</v>
          </cell>
          <cell r="L227" t="str">
            <v>杨明锐、冯峰</v>
          </cell>
          <cell r="M227">
            <v>107.56</v>
          </cell>
          <cell r="N227">
            <v>89.49</v>
          </cell>
          <cell r="O227">
            <v>29811.99</v>
          </cell>
          <cell r="P227">
            <v>35831.690691697397</v>
          </cell>
          <cell r="Q227">
            <v>3206578</v>
          </cell>
          <cell r="R227">
            <v>107.65</v>
          </cell>
          <cell r="S227">
            <v>89.52</v>
          </cell>
        </row>
        <row r="228">
          <cell r="K228" t="str">
            <v>5-1-602</v>
          </cell>
          <cell r="L228" t="str">
            <v>张丽媛、孟扬</v>
          </cell>
          <cell r="M228">
            <v>106.96</v>
          </cell>
          <cell r="N228">
            <v>88.99</v>
          </cell>
          <cell r="O228">
            <v>29812</v>
          </cell>
          <cell r="P228">
            <v>35832.014833127323</v>
          </cell>
          <cell r="Q228">
            <v>3188691</v>
          </cell>
          <cell r="R228">
            <v>107.05</v>
          </cell>
          <cell r="S228">
            <v>89.02</v>
          </cell>
        </row>
        <row r="229">
          <cell r="K229" t="str">
            <v>5-1-701</v>
          </cell>
          <cell r="L229" t="str">
            <v>史玲玲、单明贺</v>
          </cell>
          <cell r="M229">
            <v>107.56</v>
          </cell>
          <cell r="N229">
            <v>89.49</v>
          </cell>
          <cell r="O229">
            <v>30188.99</v>
          </cell>
          <cell r="P229">
            <v>36284.813945692258</v>
          </cell>
          <cell r="Q229">
            <v>3247128</v>
          </cell>
          <cell r="R229">
            <v>107.65</v>
          </cell>
          <cell r="S229">
            <v>89.52</v>
          </cell>
        </row>
        <row r="230">
          <cell r="K230" t="str">
            <v>5-1-702</v>
          </cell>
          <cell r="L230" t="str">
            <v>余程巍、崔倩月</v>
          </cell>
          <cell r="M230">
            <v>106.96</v>
          </cell>
          <cell r="N230">
            <v>88.99</v>
          </cell>
          <cell r="O230">
            <v>29899</v>
          </cell>
          <cell r="P230">
            <v>35936.588380716938</v>
          </cell>
          <cell r="Q230">
            <v>3197997</v>
          </cell>
          <cell r="R230">
            <v>107.05</v>
          </cell>
          <cell r="S230">
            <v>89.02</v>
          </cell>
        </row>
        <row r="231">
          <cell r="K231" t="str">
            <v>5-1-801</v>
          </cell>
          <cell r="L231" t="str">
            <v>陈宇辉、江淼</v>
          </cell>
          <cell r="M231">
            <v>107.56</v>
          </cell>
          <cell r="N231">
            <v>89.49</v>
          </cell>
          <cell r="O231">
            <v>30218</v>
          </cell>
          <cell r="P231">
            <v>36319.678176332556</v>
          </cell>
          <cell r="Q231">
            <v>3250248</v>
          </cell>
          <cell r="R231">
            <v>107.65</v>
          </cell>
          <cell r="S231">
            <v>89.52</v>
          </cell>
        </row>
        <row r="232">
          <cell r="K232" t="str">
            <v>5-1-802</v>
          </cell>
          <cell r="L232" t="str">
            <v>张超</v>
          </cell>
          <cell r="M232">
            <v>106.96</v>
          </cell>
          <cell r="N232">
            <v>88.99</v>
          </cell>
          <cell r="O232">
            <v>29956.99</v>
          </cell>
          <cell r="P232">
            <v>36006.292841892347</v>
          </cell>
          <cell r="Q232">
            <v>3204200</v>
          </cell>
          <cell r="R232">
            <v>107.05</v>
          </cell>
          <cell r="S232">
            <v>89.02</v>
          </cell>
        </row>
        <row r="233">
          <cell r="K233" t="str">
            <v>5-1-901</v>
          </cell>
          <cell r="L233" t="str">
            <v>戚殿兴、陈英丽</v>
          </cell>
          <cell r="M233">
            <v>107.56</v>
          </cell>
          <cell r="N233">
            <v>89.49</v>
          </cell>
          <cell r="O233">
            <v>30392</v>
          </cell>
          <cell r="P233">
            <v>36528.807688009838</v>
          </cell>
          <cell r="Q233">
            <v>3268963</v>
          </cell>
          <cell r="R233">
            <v>107.65</v>
          </cell>
          <cell r="S233">
            <v>89.52</v>
          </cell>
        </row>
        <row r="234">
          <cell r="K234" t="str">
            <v>5-1-902</v>
          </cell>
          <cell r="L234" t="str">
            <v>周鑫、刘源鑫</v>
          </cell>
          <cell r="M234">
            <v>106.96</v>
          </cell>
          <cell r="N234">
            <v>88.99</v>
          </cell>
          <cell r="O234">
            <v>30101.99</v>
          </cell>
          <cell r="P234">
            <v>36180.570850657379</v>
          </cell>
          <cell r="Q234">
            <v>3219709</v>
          </cell>
          <cell r="R234">
            <v>107.05</v>
          </cell>
          <cell r="S234">
            <v>89.02</v>
          </cell>
        </row>
        <row r="235">
          <cell r="K235" t="str">
            <v>5-1-1001</v>
          </cell>
          <cell r="L235" t="str">
            <v>杨秀峰、雷声芳</v>
          </cell>
          <cell r="M235">
            <v>107.56</v>
          </cell>
          <cell r="N235">
            <v>89.49</v>
          </cell>
          <cell r="O235">
            <v>28797</v>
          </cell>
          <cell r="P235">
            <v>34611.744328975306</v>
          </cell>
          <cell r="Q235">
            <v>3097405</v>
          </cell>
          <cell r="R235">
            <v>107.65</v>
          </cell>
          <cell r="S235">
            <v>89.52</v>
          </cell>
        </row>
        <row r="236">
          <cell r="K236" t="str">
            <v>5-1-1002</v>
          </cell>
          <cell r="L236" t="str">
            <v>张乐、付璠</v>
          </cell>
          <cell r="M236">
            <v>106.96</v>
          </cell>
          <cell r="N236">
            <v>88.99</v>
          </cell>
          <cell r="O236">
            <v>28651.99</v>
          </cell>
          <cell r="P236">
            <v>34437.768288571751</v>
          </cell>
          <cell r="Q236">
            <v>3064617</v>
          </cell>
          <cell r="R236">
            <v>107.05</v>
          </cell>
          <cell r="S236">
            <v>89.02</v>
          </cell>
        </row>
        <row r="237">
          <cell r="K237" t="str">
            <v>5-2-101</v>
          </cell>
          <cell r="L237" t="str">
            <v>王来、赵敏</v>
          </cell>
          <cell r="M237">
            <v>106.96</v>
          </cell>
          <cell r="N237">
            <v>88.99</v>
          </cell>
          <cell r="O237">
            <v>28709.99</v>
          </cell>
          <cell r="P237">
            <v>34507.483986964828</v>
          </cell>
          <cell r="Q237">
            <v>3070821</v>
          </cell>
          <cell r="R237">
            <v>107.05</v>
          </cell>
          <cell r="S237">
            <v>89.02</v>
          </cell>
        </row>
        <row r="238">
          <cell r="K238" t="str">
            <v>5-2-102</v>
          </cell>
          <cell r="L238" t="str">
            <v>陈峰、庞青青</v>
          </cell>
          <cell r="M238">
            <v>106.96</v>
          </cell>
          <cell r="N238">
            <v>88.99</v>
          </cell>
          <cell r="O238">
            <v>28709.99</v>
          </cell>
          <cell r="P238">
            <v>34507.483986964828</v>
          </cell>
          <cell r="Q238">
            <v>3070821</v>
          </cell>
          <cell r="R238">
            <v>107.05</v>
          </cell>
          <cell r="S238">
            <v>89.02</v>
          </cell>
        </row>
        <row r="239">
          <cell r="K239" t="str">
            <v>5-2-201</v>
          </cell>
          <cell r="L239" t="str">
            <v>张艳华、马志远</v>
          </cell>
          <cell r="M239">
            <v>106.96</v>
          </cell>
          <cell r="N239">
            <v>88.99</v>
          </cell>
          <cell r="O239">
            <v>29087</v>
          </cell>
          <cell r="P239">
            <v>34960.613552084505</v>
          </cell>
          <cell r="Q239">
            <v>3111145</v>
          </cell>
          <cell r="R239">
            <v>107.05</v>
          </cell>
          <cell r="S239">
            <v>89.02</v>
          </cell>
        </row>
        <row r="240">
          <cell r="K240" t="str">
            <v>5-2-202</v>
          </cell>
          <cell r="L240" t="str">
            <v>柳朋、符海玲</v>
          </cell>
          <cell r="M240">
            <v>106.96</v>
          </cell>
          <cell r="N240">
            <v>88.99</v>
          </cell>
          <cell r="O240">
            <v>29087</v>
          </cell>
          <cell r="P240">
            <v>34960.613552084505</v>
          </cell>
          <cell r="Q240">
            <v>3111145</v>
          </cell>
          <cell r="R240">
            <v>107.05</v>
          </cell>
          <cell r="S240">
            <v>89.02</v>
          </cell>
        </row>
        <row r="241">
          <cell r="K241" t="str">
            <v>5-2-301</v>
          </cell>
          <cell r="L241" t="str">
            <v>王世玉</v>
          </cell>
          <cell r="M241">
            <v>106.96</v>
          </cell>
          <cell r="N241">
            <v>88.99</v>
          </cell>
          <cell r="O241">
            <v>29290</v>
          </cell>
          <cell r="P241">
            <v>35204.607259242614</v>
          </cell>
          <cell r="Q241">
            <v>3132858</v>
          </cell>
          <cell r="R241">
            <v>107.05</v>
          </cell>
          <cell r="S241">
            <v>89.02</v>
          </cell>
        </row>
        <row r="242">
          <cell r="K242" t="str">
            <v>5-2-302</v>
          </cell>
          <cell r="L242" t="str">
            <v>张阳阳、李辛</v>
          </cell>
          <cell r="M242">
            <v>106.96</v>
          </cell>
          <cell r="N242">
            <v>88.99</v>
          </cell>
          <cell r="O242">
            <v>29290</v>
          </cell>
          <cell r="P242">
            <v>35204.607259242614</v>
          </cell>
          <cell r="Q242">
            <v>3132858</v>
          </cell>
          <cell r="R242">
            <v>107.05</v>
          </cell>
          <cell r="S242">
            <v>89.02</v>
          </cell>
        </row>
        <row r="243">
          <cell r="K243" t="str">
            <v>5-2-401</v>
          </cell>
          <cell r="L243" t="str">
            <v>张晗飞、张爱婷</v>
          </cell>
          <cell r="M243">
            <v>106.96</v>
          </cell>
          <cell r="N243">
            <v>88.99</v>
          </cell>
          <cell r="O243">
            <v>29434.99</v>
          </cell>
          <cell r="P243">
            <v>35378.885268007645</v>
          </cell>
          <cell r="Q243">
            <v>3148367</v>
          </cell>
          <cell r="R243">
            <v>107.05</v>
          </cell>
          <cell r="S243">
            <v>89.02</v>
          </cell>
        </row>
        <row r="244">
          <cell r="K244" t="str">
            <v>5-2-402</v>
          </cell>
          <cell r="L244" t="str">
            <v>陈其洲、黄安琪</v>
          </cell>
          <cell r="M244">
            <v>106.96</v>
          </cell>
          <cell r="N244">
            <v>88.99</v>
          </cell>
          <cell r="O244">
            <v>29434.99</v>
          </cell>
          <cell r="P244">
            <v>35378.885268007645</v>
          </cell>
          <cell r="Q244">
            <v>3148367</v>
          </cell>
          <cell r="R244">
            <v>107.05</v>
          </cell>
          <cell r="S244">
            <v>89.02</v>
          </cell>
        </row>
        <row r="245">
          <cell r="K245" t="str">
            <v>5-2-501</v>
          </cell>
          <cell r="L245" t="str">
            <v>孟希、高超</v>
          </cell>
          <cell r="M245">
            <v>106.96</v>
          </cell>
          <cell r="N245">
            <v>88.99</v>
          </cell>
          <cell r="O245">
            <v>29579.99</v>
          </cell>
          <cell r="P245">
            <v>35553.16327677267</v>
          </cell>
          <cell r="Q245">
            <v>3163876</v>
          </cell>
          <cell r="R245">
            <v>107.05</v>
          </cell>
          <cell r="S245">
            <v>89.02</v>
          </cell>
        </row>
        <row r="246">
          <cell r="K246" t="str">
            <v>5-2-502</v>
          </cell>
          <cell r="L246" t="str">
            <v>文乃荣、杨春生</v>
          </cell>
          <cell r="M246">
            <v>106.96</v>
          </cell>
          <cell r="N246">
            <v>88.99</v>
          </cell>
          <cell r="O246">
            <v>29579.99</v>
          </cell>
          <cell r="P246">
            <v>35553.16327677267</v>
          </cell>
          <cell r="Q246">
            <v>3163876</v>
          </cell>
          <cell r="R246">
            <v>107.05</v>
          </cell>
          <cell r="S246">
            <v>89.02</v>
          </cell>
        </row>
        <row r="247">
          <cell r="K247" t="str">
            <v>5-2-601</v>
          </cell>
          <cell r="L247" t="str">
            <v>齐宝华、辛建宏</v>
          </cell>
          <cell r="M247">
            <v>106.96</v>
          </cell>
          <cell r="N247">
            <v>88.99</v>
          </cell>
          <cell r="O247">
            <v>29725</v>
          </cell>
          <cell r="P247">
            <v>35727.452522755368</v>
          </cell>
          <cell r="Q247">
            <v>3179386</v>
          </cell>
          <cell r="R247">
            <v>107.05</v>
          </cell>
          <cell r="S247">
            <v>89.02</v>
          </cell>
        </row>
        <row r="248">
          <cell r="K248" t="str">
            <v>5-2-602</v>
          </cell>
          <cell r="L248" t="str">
            <v>游雷鸣、迟佳琦</v>
          </cell>
          <cell r="M248">
            <v>106.96</v>
          </cell>
          <cell r="N248">
            <v>88.99</v>
          </cell>
          <cell r="O248">
            <v>29725</v>
          </cell>
          <cell r="P248">
            <v>35727.452522755368</v>
          </cell>
          <cell r="Q248">
            <v>3179386</v>
          </cell>
          <cell r="R248">
            <v>107.05</v>
          </cell>
          <cell r="S248">
            <v>89.02</v>
          </cell>
        </row>
        <row r="249">
          <cell r="K249" t="str">
            <v>5-2-701</v>
          </cell>
          <cell r="L249" t="str">
            <v>李蕊、童小松</v>
          </cell>
          <cell r="M249">
            <v>106.96</v>
          </cell>
          <cell r="N249">
            <v>88.99</v>
          </cell>
          <cell r="O249">
            <v>29812</v>
          </cell>
          <cell r="P249">
            <v>35832.014833127323</v>
          </cell>
          <cell r="Q249">
            <v>3188691</v>
          </cell>
          <cell r="R249">
            <v>107.05</v>
          </cell>
          <cell r="S249">
            <v>89.02</v>
          </cell>
        </row>
        <row r="250">
          <cell r="K250" t="str">
            <v>5-2-702</v>
          </cell>
          <cell r="L250" t="str">
            <v>王婧宇、贺毅</v>
          </cell>
          <cell r="M250">
            <v>106.96</v>
          </cell>
          <cell r="N250">
            <v>88.99</v>
          </cell>
          <cell r="O250">
            <v>29812</v>
          </cell>
          <cell r="P250">
            <v>35832.014833127323</v>
          </cell>
          <cell r="Q250">
            <v>3188691</v>
          </cell>
          <cell r="R250">
            <v>107.05</v>
          </cell>
          <cell r="S250">
            <v>89.02</v>
          </cell>
        </row>
        <row r="251">
          <cell r="K251" t="str">
            <v>5-2-801</v>
          </cell>
          <cell r="L251" t="str">
            <v>钱晓松</v>
          </cell>
          <cell r="M251">
            <v>106.96</v>
          </cell>
          <cell r="N251">
            <v>88.99</v>
          </cell>
          <cell r="O251">
            <v>29870</v>
          </cell>
          <cell r="P251">
            <v>35901.730531520399</v>
          </cell>
          <cell r="Q251">
            <v>3194895</v>
          </cell>
          <cell r="R251">
            <v>107.05</v>
          </cell>
          <cell r="S251">
            <v>89.02</v>
          </cell>
        </row>
        <row r="252">
          <cell r="K252" t="str">
            <v>5-2-802</v>
          </cell>
          <cell r="L252" t="str">
            <v>李斯文、杨玉婷</v>
          </cell>
          <cell r="M252">
            <v>106.96</v>
          </cell>
          <cell r="N252">
            <v>88.99</v>
          </cell>
          <cell r="O252">
            <v>29870</v>
          </cell>
          <cell r="P252">
            <v>35901.730531520399</v>
          </cell>
          <cell r="Q252">
            <v>3194895</v>
          </cell>
          <cell r="R252">
            <v>107.05</v>
          </cell>
          <cell r="S252">
            <v>89.02</v>
          </cell>
        </row>
        <row r="253">
          <cell r="K253" t="str">
            <v>5-2-901</v>
          </cell>
          <cell r="L253" t="str">
            <v>孔令军、吴玉</v>
          </cell>
          <cell r="M253">
            <v>106.96</v>
          </cell>
          <cell r="N253">
            <v>88.99</v>
          </cell>
          <cell r="O253">
            <v>30015</v>
          </cell>
          <cell r="P253">
            <v>36076.008540285424</v>
          </cell>
          <cell r="Q253">
            <v>3210404</v>
          </cell>
          <cell r="R253">
            <v>107.05</v>
          </cell>
          <cell r="S253">
            <v>89.02</v>
          </cell>
        </row>
        <row r="254">
          <cell r="K254" t="str">
            <v>5-2-902</v>
          </cell>
          <cell r="L254" t="str">
            <v>吕珍涛、肖宇</v>
          </cell>
          <cell r="M254">
            <v>106.96</v>
          </cell>
          <cell r="N254">
            <v>88.99</v>
          </cell>
          <cell r="O254">
            <v>30015</v>
          </cell>
          <cell r="P254">
            <v>36076.008540285424</v>
          </cell>
          <cell r="Q254">
            <v>3210404</v>
          </cell>
          <cell r="R254">
            <v>107.05</v>
          </cell>
          <cell r="S254">
            <v>89.02</v>
          </cell>
        </row>
        <row r="255">
          <cell r="K255" t="str">
            <v>5-2-1001</v>
          </cell>
          <cell r="L255" t="str">
            <v>芦远、刘月</v>
          </cell>
          <cell r="M255">
            <v>106.96</v>
          </cell>
          <cell r="N255">
            <v>88.99</v>
          </cell>
          <cell r="O255">
            <v>28565</v>
          </cell>
          <cell r="P255">
            <v>34333.205978199803</v>
          </cell>
          <cell r="Q255">
            <v>3055312</v>
          </cell>
          <cell r="R255">
            <v>107.05</v>
          </cell>
          <cell r="S255">
            <v>89.02</v>
          </cell>
        </row>
        <row r="256">
          <cell r="K256" t="str">
            <v>5-2-1002</v>
          </cell>
          <cell r="L256" t="str">
            <v>左继伟、杨曼</v>
          </cell>
          <cell r="M256">
            <v>106.96</v>
          </cell>
          <cell r="N256">
            <v>88.99</v>
          </cell>
          <cell r="O256">
            <v>28565</v>
          </cell>
          <cell r="P256">
            <v>34333.205978199803</v>
          </cell>
          <cell r="Q256">
            <v>3055312</v>
          </cell>
          <cell r="R256">
            <v>107.05</v>
          </cell>
          <cell r="S256">
            <v>89.02</v>
          </cell>
        </row>
        <row r="257">
          <cell r="K257" t="str">
            <v>5-3-101</v>
          </cell>
          <cell r="L257" t="str">
            <v>莫文博</v>
          </cell>
          <cell r="M257">
            <v>106.96</v>
          </cell>
          <cell r="N257">
            <v>88.99</v>
          </cell>
          <cell r="O257">
            <v>29087</v>
          </cell>
          <cell r="P257">
            <v>34960.613552084505</v>
          </cell>
          <cell r="Q257">
            <v>3111145</v>
          </cell>
          <cell r="R257">
            <v>107.05</v>
          </cell>
          <cell r="S257">
            <v>89.02</v>
          </cell>
        </row>
        <row r="258">
          <cell r="K258" t="str">
            <v>5-3-102</v>
          </cell>
          <cell r="L258" t="str">
            <v>付伟、王曼</v>
          </cell>
          <cell r="M258">
            <v>107.56</v>
          </cell>
          <cell r="N258">
            <v>89.49</v>
          </cell>
          <cell r="O258">
            <v>29522</v>
          </cell>
          <cell r="P258">
            <v>35483.137780757628</v>
          </cell>
          <cell r="Q258">
            <v>3175386</v>
          </cell>
          <cell r="R258">
            <v>107.65</v>
          </cell>
          <cell r="S258">
            <v>89.52</v>
          </cell>
        </row>
        <row r="259">
          <cell r="K259" t="str">
            <v>5-3-201</v>
          </cell>
          <cell r="L259" t="str">
            <v>田林</v>
          </cell>
          <cell r="M259">
            <v>106.96</v>
          </cell>
          <cell r="N259">
            <v>88.99</v>
          </cell>
          <cell r="O259">
            <v>29174</v>
          </cell>
          <cell r="P259">
            <v>35065.18709967412</v>
          </cell>
          <cell r="Q259">
            <v>3120451</v>
          </cell>
          <cell r="R259">
            <v>107.05</v>
          </cell>
          <cell r="S259">
            <v>89.02</v>
          </cell>
        </row>
        <row r="260">
          <cell r="K260" t="str">
            <v>5-3-202</v>
          </cell>
          <cell r="L260" t="str">
            <v>司轶衡</v>
          </cell>
          <cell r="M260">
            <v>107.56</v>
          </cell>
          <cell r="N260">
            <v>89.49</v>
          </cell>
          <cell r="O260">
            <v>29754</v>
          </cell>
          <cell r="P260">
            <v>35761.984579282602</v>
          </cell>
          <cell r="Q260">
            <v>3200340</v>
          </cell>
          <cell r="R260">
            <v>107.65</v>
          </cell>
          <cell r="S260">
            <v>89.52</v>
          </cell>
        </row>
        <row r="261">
          <cell r="K261" t="str">
            <v>5-3-301</v>
          </cell>
          <cell r="L261" t="str">
            <v>李琪、张辰琛</v>
          </cell>
          <cell r="M261">
            <v>106.96</v>
          </cell>
          <cell r="N261">
            <v>88.99</v>
          </cell>
          <cell r="O261">
            <v>29376.99</v>
          </cell>
          <cell r="P261">
            <v>35309.169569614569</v>
          </cell>
          <cell r="Q261">
            <v>3142163</v>
          </cell>
          <cell r="R261">
            <v>107.05</v>
          </cell>
          <cell r="S261">
            <v>89.02</v>
          </cell>
        </row>
        <row r="262">
          <cell r="K262" t="str">
            <v>5-3-302</v>
          </cell>
          <cell r="L262" t="str">
            <v>李海、廉靖靖</v>
          </cell>
          <cell r="M262">
            <v>107.56</v>
          </cell>
          <cell r="N262">
            <v>89.49</v>
          </cell>
          <cell r="O262">
            <v>29956.99</v>
          </cell>
          <cell r="P262">
            <v>36005.967147167285</v>
          </cell>
          <cell r="Q262">
            <v>3222174</v>
          </cell>
          <cell r="R262">
            <v>107.65</v>
          </cell>
          <cell r="S262">
            <v>89.52</v>
          </cell>
        </row>
        <row r="263">
          <cell r="K263" t="str">
            <v>5-3-401</v>
          </cell>
          <cell r="L263" t="str">
            <v>马宝良、李贺</v>
          </cell>
          <cell r="M263">
            <v>106.96</v>
          </cell>
          <cell r="N263">
            <v>88.99</v>
          </cell>
          <cell r="O263">
            <v>29522</v>
          </cell>
          <cell r="P263">
            <v>35483.45881559726</v>
          </cell>
          <cell r="Q263">
            <v>3157673</v>
          </cell>
          <cell r="R263">
            <v>107.05</v>
          </cell>
          <cell r="S263">
            <v>89.02</v>
          </cell>
        </row>
        <row r="264">
          <cell r="K264" t="str">
            <v>5-3-402</v>
          </cell>
          <cell r="L264" t="str">
            <v>张晓辉、赵荣</v>
          </cell>
          <cell r="M264">
            <v>107.56</v>
          </cell>
          <cell r="N264">
            <v>89.49</v>
          </cell>
          <cell r="O264">
            <v>30102</v>
          </cell>
          <cell r="P264">
            <v>36180.254777070069</v>
          </cell>
          <cell r="Q264">
            <v>3237771</v>
          </cell>
          <cell r="R264">
            <v>107.65</v>
          </cell>
          <cell r="S264">
            <v>89.52</v>
          </cell>
        </row>
        <row r="265">
          <cell r="K265" t="str">
            <v>5-3-501</v>
          </cell>
          <cell r="L265" t="str">
            <v>宋梦茹、何远明</v>
          </cell>
          <cell r="M265">
            <v>106.96</v>
          </cell>
          <cell r="N265">
            <v>88.99</v>
          </cell>
          <cell r="O265">
            <v>29667</v>
          </cell>
          <cell r="P265">
            <v>35657.736824362291</v>
          </cell>
          <cell r="Q265">
            <v>3173182</v>
          </cell>
          <cell r="R265">
            <v>107.05</v>
          </cell>
          <cell r="S265">
            <v>89.02</v>
          </cell>
        </row>
        <row r="266">
          <cell r="K266" t="str">
            <v>5-3-502</v>
          </cell>
          <cell r="L266" t="str">
            <v>张蔚暄、刘峥</v>
          </cell>
          <cell r="M266">
            <v>107.56</v>
          </cell>
          <cell r="N266">
            <v>89.49</v>
          </cell>
          <cell r="O266">
            <v>30247</v>
          </cell>
          <cell r="P266">
            <v>36354.53123253995</v>
          </cell>
          <cell r="Q266">
            <v>3253367</v>
          </cell>
          <cell r="R266">
            <v>107.65</v>
          </cell>
          <cell r="S266">
            <v>89.52</v>
          </cell>
        </row>
        <row r="267">
          <cell r="K267" t="str">
            <v>5-3-601</v>
          </cell>
          <cell r="L267" t="str">
            <v>王东博、张琳</v>
          </cell>
          <cell r="M267">
            <v>106.96</v>
          </cell>
          <cell r="N267">
            <v>88.99</v>
          </cell>
          <cell r="O267">
            <v>29812</v>
          </cell>
          <cell r="P267">
            <v>35832.014833127323</v>
          </cell>
          <cell r="Q267">
            <v>3188691</v>
          </cell>
          <cell r="R267">
            <v>107.05</v>
          </cell>
          <cell r="S267">
            <v>89.02</v>
          </cell>
        </row>
        <row r="268">
          <cell r="K268" t="str">
            <v>5-3-602</v>
          </cell>
          <cell r="L268" t="str">
            <v>曹晶</v>
          </cell>
          <cell r="M268">
            <v>107.56</v>
          </cell>
          <cell r="N268">
            <v>89.49</v>
          </cell>
          <cell r="O268">
            <v>30102</v>
          </cell>
          <cell r="P268">
            <v>36180.254777070069</v>
          </cell>
          <cell r="Q268">
            <v>3237771</v>
          </cell>
          <cell r="R268">
            <v>107.65</v>
          </cell>
          <cell r="S268">
            <v>89.52</v>
          </cell>
        </row>
        <row r="269">
          <cell r="K269" t="str">
            <v>5-3-701</v>
          </cell>
          <cell r="L269" t="str">
            <v>王丽雯、贾超</v>
          </cell>
          <cell r="M269">
            <v>106.96</v>
          </cell>
          <cell r="N269">
            <v>88.99</v>
          </cell>
          <cell r="O269">
            <v>29899</v>
          </cell>
          <cell r="P269">
            <v>35936.588380716938</v>
          </cell>
          <cell r="Q269">
            <v>3197997</v>
          </cell>
          <cell r="R269">
            <v>107.05</v>
          </cell>
          <cell r="S269">
            <v>89.02</v>
          </cell>
        </row>
        <row r="270">
          <cell r="K270" t="str">
            <v>5-3-702</v>
          </cell>
          <cell r="L270" t="str">
            <v>尹子贺、孙雪艳</v>
          </cell>
          <cell r="M270">
            <v>107.56</v>
          </cell>
          <cell r="N270">
            <v>89.49</v>
          </cell>
          <cell r="O270">
            <v>30188.99</v>
          </cell>
          <cell r="P270">
            <v>36284.813945692258</v>
          </cell>
          <cell r="Q270">
            <v>3247128</v>
          </cell>
          <cell r="R270">
            <v>107.65</v>
          </cell>
          <cell r="S270">
            <v>89.52</v>
          </cell>
        </row>
        <row r="271">
          <cell r="K271" t="str">
            <v>5-3-801</v>
          </cell>
          <cell r="L271" t="str">
            <v>赵岩</v>
          </cell>
          <cell r="M271">
            <v>106.96</v>
          </cell>
          <cell r="N271">
            <v>88.99</v>
          </cell>
          <cell r="O271">
            <v>29956.99</v>
          </cell>
          <cell r="P271">
            <v>36006.292841892347</v>
          </cell>
          <cell r="Q271">
            <v>3204200</v>
          </cell>
          <cell r="R271">
            <v>107.05</v>
          </cell>
          <cell r="S271">
            <v>89.02</v>
          </cell>
        </row>
        <row r="272">
          <cell r="K272" t="str">
            <v>5-3-802</v>
          </cell>
          <cell r="L272" t="str">
            <v>刘畅、朱磊</v>
          </cell>
          <cell r="M272">
            <v>107.56</v>
          </cell>
          <cell r="N272">
            <v>89.49</v>
          </cell>
          <cell r="O272">
            <v>30247</v>
          </cell>
          <cell r="P272">
            <v>36354.53123253995</v>
          </cell>
          <cell r="Q272">
            <v>3253367</v>
          </cell>
          <cell r="R272">
            <v>107.65</v>
          </cell>
          <cell r="S272">
            <v>89.52</v>
          </cell>
        </row>
        <row r="273">
          <cell r="K273" t="str">
            <v>5-3-901</v>
          </cell>
          <cell r="L273" t="str">
            <v>赵中睿</v>
          </cell>
          <cell r="M273">
            <v>106.96</v>
          </cell>
          <cell r="N273">
            <v>88.99</v>
          </cell>
          <cell r="O273">
            <v>30101.99</v>
          </cell>
          <cell r="P273">
            <v>36180.570850657379</v>
          </cell>
          <cell r="Q273">
            <v>3219709</v>
          </cell>
          <cell r="R273">
            <v>107.05</v>
          </cell>
          <cell r="S273">
            <v>89.02</v>
          </cell>
        </row>
        <row r="274">
          <cell r="K274" t="str">
            <v>5-3-902</v>
          </cell>
          <cell r="L274" t="str">
            <v>葛平、陈倩</v>
          </cell>
          <cell r="M274">
            <v>107.56</v>
          </cell>
          <cell r="N274">
            <v>89.49</v>
          </cell>
          <cell r="O274">
            <v>30392</v>
          </cell>
          <cell r="P274">
            <v>36528.807688009838</v>
          </cell>
          <cell r="Q274">
            <v>3268963</v>
          </cell>
          <cell r="R274">
            <v>107.65</v>
          </cell>
          <cell r="S274">
            <v>89.52</v>
          </cell>
        </row>
        <row r="275">
          <cell r="K275" t="str">
            <v>5-3-1001</v>
          </cell>
          <cell r="L275" t="str">
            <v>金琳、乔聿</v>
          </cell>
          <cell r="M275">
            <v>106.96</v>
          </cell>
          <cell r="N275">
            <v>88.99</v>
          </cell>
          <cell r="O275">
            <v>28651.99</v>
          </cell>
          <cell r="P275">
            <v>34437.768288571751</v>
          </cell>
          <cell r="Q275">
            <v>3064617</v>
          </cell>
          <cell r="R275">
            <v>107.05</v>
          </cell>
          <cell r="S275">
            <v>89.02</v>
          </cell>
        </row>
        <row r="276">
          <cell r="K276" t="str">
            <v>5-3-1002</v>
          </cell>
          <cell r="L276" t="str">
            <v>陈之博、孙英士</v>
          </cell>
          <cell r="M276">
            <v>107.56</v>
          </cell>
          <cell r="N276">
            <v>89.49</v>
          </cell>
          <cell r="O276">
            <v>28942</v>
          </cell>
          <cell r="P276">
            <v>34786.020784445194</v>
          </cell>
          <cell r="Q276">
            <v>3113001</v>
          </cell>
          <cell r="R276">
            <v>107.65</v>
          </cell>
          <cell r="S276">
            <v>89.52</v>
          </cell>
        </row>
        <row r="277">
          <cell r="K277" t="str">
            <v>6-1-101</v>
          </cell>
          <cell r="L277" t="str">
            <v>翟远方、孔庆林</v>
          </cell>
          <cell r="M277">
            <v>88.4</v>
          </cell>
          <cell r="N277">
            <v>70.77</v>
          </cell>
          <cell r="O277">
            <v>28216.99</v>
          </cell>
          <cell r="P277">
            <v>35246.319061749331</v>
          </cell>
          <cell r="Q277">
            <v>2494382</v>
          </cell>
          <cell r="R277">
            <v>88.48</v>
          </cell>
          <cell r="S277">
            <v>70.8</v>
          </cell>
        </row>
        <row r="278">
          <cell r="K278" t="str">
            <v>6-1-102</v>
          </cell>
          <cell r="L278" t="str">
            <v>徐海丰、苏润冬</v>
          </cell>
          <cell r="M278">
            <v>88.4</v>
          </cell>
          <cell r="N278">
            <v>70.77</v>
          </cell>
          <cell r="O278">
            <v>28216.99</v>
          </cell>
          <cell r="P278">
            <v>35246.319061749331</v>
          </cell>
          <cell r="Q278">
            <v>2494382</v>
          </cell>
          <cell r="R278">
            <v>88.48</v>
          </cell>
          <cell r="S278">
            <v>70.8</v>
          </cell>
        </row>
        <row r="279">
          <cell r="K279" t="str">
            <v>6-1-201</v>
          </cell>
          <cell r="L279" t="str">
            <v>陈荣贵、张立军</v>
          </cell>
          <cell r="M279">
            <v>88.97</v>
          </cell>
          <cell r="N279">
            <v>71.23</v>
          </cell>
          <cell r="O279">
            <v>28797</v>
          </cell>
          <cell r="P279">
            <v>35968.959707988208</v>
          </cell>
          <cell r="Q279">
            <v>2562069</v>
          </cell>
          <cell r="R279">
            <v>89.05</v>
          </cell>
          <cell r="S279">
            <v>71.260000000000005</v>
          </cell>
        </row>
        <row r="280">
          <cell r="K280" t="str">
            <v>6-1-202</v>
          </cell>
          <cell r="L280" t="str">
            <v>王辰</v>
          </cell>
          <cell r="M280">
            <v>88.4</v>
          </cell>
          <cell r="N280">
            <v>70.77</v>
          </cell>
          <cell r="O280">
            <v>28651.99</v>
          </cell>
          <cell r="P280">
            <v>35789.684894729406</v>
          </cell>
          <cell r="Q280">
            <v>2532836</v>
          </cell>
          <cell r="R280">
            <v>88.48</v>
          </cell>
          <cell r="S280">
            <v>70.8</v>
          </cell>
        </row>
        <row r="281">
          <cell r="K281" t="str">
            <v>6-1-301</v>
          </cell>
          <cell r="L281" t="str">
            <v>杜小光、李晓杨</v>
          </cell>
          <cell r="M281">
            <v>88.97</v>
          </cell>
          <cell r="N281">
            <v>71.23</v>
          </cell>
          <cell r="O281">
            <v>29232</v>
          </cell>
          <cell r="P281">
            <v>36512.298188965324</v>
          </cell>
          <cell r="Q281">
            <v>2600771</v>
          </cell>
          <cell r="R281">
            <v>89.05</v>
          </cell>
          <cell r="S281">
            <v>71.260000000000005</v>
          </cell>
        </row>
        <row r="282">
          <cell r="K282" t="str">
            <v>6-1-302</v>
          </cell>
          <cell r="L282" t="str">
            <v>柴月、温嘉奇</v>
          </cell>
          <cell r="M282">
            <v>88.4</v>
          </cell>
          <cell r="N282">
            <v>70.77</v>
          </cell>
          <cell r="O282">
            <v>29086.99</v>
          </cell>
          <cell r="P282">
            <v>36333.05072770948</v>
          </cell>
          <cell r="Q282">
            <v>2571290</v>
          </cell>
          <cell r="R282">
            <v>88.48</v>
          </cell>
          <cell r="S282">
            <v>70.8</v>
          </cell>
        </row>
        <row r="283">
          <cell r="K283" t="str">
            <v>6-1-401</v>
          </cell>
          <cell r="L283" t="str">
            <v>刘文霞、任江飞</v>
          </cell>
          <cell r="M283">
            <v>88.97</v>
          </cell>
          <cell r="N283">
            <v>71.23</v>
          </cell>
          <cell r="O283">
            <v>29376.99</v>
          </cell>
          <cell r="P283">
            <v>36693.401656605361</v>
          </cell>
          <cell r="Q283">
            <v>2613671</v>
          </cell>
          <cell r="R283">
            <v>89.05</v>
          </cell>
          <cell r="S283">
            <v>71.260000000000005</v>
          </cell>
        </row>
        <row r="284">
          <cell r="K284" t="str">
            <v>6-1-402</v>
          </cell>
          <cell r="L284" t="str">
            <v>周超尘</v>
          </cell>
          <cell r="M284">
            <v>88.4</v>
          </cell>
          <cell r="N284">
            <v>70.77</v>
          </cell>
          <cell r="O284">
            <v>29231.99</v>
          </cell>
          <cell r="P284">
            <v>36514.172672036177</v>
          </cell>
          <cell r="Q284">
            <v>2584108</v>
          </cell>
          <cell r="R284">
            <v>88.48</v>
          </cell>
          <cell r="S284">
            <v>70.8</v>
          </cell>
        </row>
        <row r="285">
          <cell r="K285" t="str">
            <v>6-1-501</v>
          </cell>
          <cell r="L285" t="str">
            <v>霸建民、陈海燕</v>
          </cell>
          <cell r="M285">
            <v>88.97</v>
          </cell>
          <cell r="N285">
            <v>71.23</v>
          </cell>
          <cell r="O285">
            <v>29666.99</v>
          </cell>
          <cell r="P285">
            <v>37055.622630913938</v>
          </cell>
          <cell r="Q285">
            <v>2639472</v>
          </cell>
          <cell r="R285">
            <v>89.05</v>
          </cell>
          <cell r="S285">
            <v>71.260000000000005</v>
          </cell>
        </row>
        <row r="286">
          <cell r="K286" t="str">
            <v>6-1-502</v>
          </cell>
          <cell r="L286" t="str">
            <v>林安波、武凤珍</v>
          </cell>
          <cell r="M286">
            <v>88.4</v>
          </cell>
          <cell r="N286">
            <v>70.77</v>
          </cell>
          <cell r="O286">
            <v>29521.99</v>
          </cell>
          <cell r="P286">
            <v>36876.416560689562</v>
          </cell>
          <cell r="Q286">
            <v>2609744</v>
          </cell>
          <cell r="R286">
            <v>88.48</v>
          </cell>
          <cell r="S286">
            <v>70.8</v>
          </cell>
        </row>
        <row r="287">
          <cell r="K287" t="str">
            <v>6-1-601</v>
          </cell>
          <cell r="L287" t="str">
            <v>谭妙欣、刘霞</v>
          </cell>
          <cell r="M287">
            <v>88.97</v>
          </cell>
          <cell r="N287">
            <v>71.23</v>
          </cell>
          <cell r="O287">
            <v>29811.99</v>
          </cell>
          <cell r="P287">
            <v>37236.740137582477</v>
          </cell>
          <cell r="Q287">
            <v>2652373</v>
          </cell>
          <cell r="R287">
            <v>89.05</v>
          </cell>
          <cell r="S287">
            <v>71.260000000000005</v>
          </cell>
        </row>
        <row r="288">
          <cell r="K288" t="str">
            <v>6-1-602</v>
          </cell>
          <cell r="L288" t="str">
            <v>赵海萌、贾海潮</v>
          </cell>
          <cell r="M288">
            <v>88.4</v>
          </cell>
          <cell r="N288">
            <v>70.77</v>
          </cell>
          <cell r="O288">
            <v>29666.99</v>
          </cell>
          <cell r="P288">
            <v>37057.538505016251</v>
          </cell>
          <cell r="Q288">
            <v>2622562</v>
          </cell>
          <cell r="R288">
            <v>88.48</v>
          </cell>
          <cell r="S288">
            <v>70.8</v>
          </cell>
        </row>
        <row r="289">
          <cell r="K289" t="str">
            <v>6-1-701</v>
          </cell>
          <cell r="L289" t="str">
            <v>王恒、王晓蕾</v>
          </cell>
          <cell r="M289">
            <v>88.97</v>
          </cell>
          <cell r="N289">
            <v>71.23</v>
          </cell>
          <cell r="O289">
            <v>29957</v>
          </cell>
          <cell r="P289">
            <v>37417.857644251017</v>
          </cell>
          <cell r="Q289">
            <v>2665274</v>
          </cell>
          <cell r="R289">
            <v>89.05</v>
          </cell>
          <cell r="S289">
            <v>71.260000000000005</v>
          </cell>
        </row>
        <row r="290">
          <cell r="K290" t="str">
            <v>6-1-702</v>
          </cell>
          <cell r="L290" t="str">
            <v>杨颖颖、张浩淼</v>
          </cell>
          <cell r="M290">
            <v>88.4</v>
          </cell>
          <cell r="N290">
            <v>70.77</v>
          </cell>
          <cell r="O290">
            <v>29811.99</v>
          </cell>
          <cell r="P290">
            <v>37238.66044934294</v>
          </cell>
          <cell r="Q290">
            <v>2635380</v>
          </cell>
          <cell r="R290">
            <v>88.48</v>
          </cell>
          <cell r="S290">
            <v>70.8</v>
          </cell>
        </row>
        <row r="291">
          <cell r="K291" t="str">
            <v>6-1-801</v>
          </cell>
          <cell r="L291" t="str">
            <v>郭伟杰、赵佳玲</v>
          </cell>
          <cell r="M291">
            <v>88.97</v>
          </cell>
          <cell r="N291">
            <v>71.23</v>
          </cell>
          <cell r="O291">
            <v>30101.99</v>
          </cell>
          <cell r="P291">
            <v>37598.961111891054</v>
          </cell>
          <cell r="Q291">
            <v>2678174</v>
          </cell>
          <cell r="R291">
            <v>89.05</v>
          </cell>
          <cell r="S291">
            <v>71.260000000000005</v>
          </cell>
        </row>
        <row r="292">
          <cell r="K292" t="str">
            <v>6-1-802</v>
          </cell>
          <cell r="L292" t="str">
            <v>杨洁、刘天明</v>
          </cell>
          <cell r="M292">
            <v>88.4</v>
          </cell>
          <cell r="N292">
            <v>70.77</v>
          </cell>
          <cell r="O292">
            <v>29956.99</v>
          </cell>
          <cell r="P292">
            <v>37419.782393669637</v>
          </cell>
          <cell r="Q292">
            <v>2648198</v>
          </cell>
          <cell r="R292">
            <v>88.48</v>
          </cell>
          <cell r="S292">
            <v>70.8</v>
          </cell>
        </row>
        <row r="293">
          <cell r="K293" t="str">
            <v>6-1-901</v>
          </cell>
          <cell r="L293" t="str">
            <v>刘建智</v>
          </cell>
          <cell r="M293">
            <v>88.97</v>
          </cell>
          <cell r="N293">
            <v>71.23</v>
          </cell>
          <cell r="O293">
            <v>30246.99</v>
          </cell>
          <cell r="P293">
            <v>37780.078618559593</v>
          </cell>
          <cell r="Q293">
            <v>2691075</v>
          </cell>
          <cell r="R293">
            <v>89.05</v>
          </cell>
          <cell r="S293">
            <v>71.260000000000005</v>
          </cell>
        </row>
        <row r="294">
          <cell r="K294" t="str">
            <v>6-1-902</v>
          </cell>
          <cell r="L294" t="str">
            <v>周慧、王婉荣</v>
          </cell>
          <cell r="M294">
            <v>88.4</v>
          </cell>
          <cell r="N294">
            <v>70.77</v>
          </cell>
          <cell r="O294">
            <v>30101.99</v>
          </cell>
          <cell r="P294">
            <v>37600.904337996326</v>
          </cell>
          <cell r="Q294">
            <v>2661016</v>
          </cell>
          <cell r="R294">
            <v>88.48</v>
          </cell>
          <cell r="S294">
            <v>70.8</v>
          </cell>
        </row>
        <row r="295">
          <cell r="K295" t="str">
            <v>6-1-1001</v>
          </cell>
          <cell r="L295" t="str">
            <v>赵思琦、蔡圆</v>
          </cell>
          <cell r="M295">
            <v>88.97</v>
          </cell>
          <cell r="N295">
            <v>71.23</v>
          </cell>
          <cell r="O295">
            <v>28362</v>
          </cell>
          <cell r="P295">
            <v>35425.621227011092</v>
          </cell>
          <cell r="Q295">
            <v>2523367</v>
          </cell>
          <cell r="R295">
            <v>89.05</v>
          </cell>
          <cell r="S295">
            <v>71.260000000000005</v>
          </cell>
        </row>
        <row r="296">
          <cell r="K296" t="str">
            <v>6-1-1002</v>
          </cell>
          <cell r="L296" t="str">
            <v>王倩、张磊</v>
          </cell>
          <cell r="M296">
            <v>88.4</v>
          </cell>
          <cell r="N296">
            <v>70.77</v>
          </cell>
          <cell r="O296">
            <v>28216.99</v>
          </cell>
          <cell r="P296">
            <v>35246.319061749331</v>
          </cell>
          <cell r="Q296">
            <v>2494382</v>
          </cell>
          <cell r="R296">
            <v>88.48</v>
          </cell>
          <cell r="S296">
            <v>70.8</v>
          </cell>
        </row>
        <row r="297">
          <cell r="K297" t="str">
            <v>6-2-101</v>
          </cell>
          <cell r="L297" t="str">
            <v>牛敏敏</v>
          </cell>
          <cell r="M297">
            <v>88.4</v>
          </cell>
          <cell r="N297">
            <v>70.77</v>
          </cell>
          <cell r="O297">
            <v>27840</v>
          </cell>
          <cell r="P297">
            <v>34775.413310724885</v>
          </cell>
          <cell r="Q297">
            <v>2461056</v>
          </cell>
          <cell r="R297">
            <v>88.48</v>
          </cell>
          <cell r="S297">
            <v>70.8</v>
          </cell>
        </row>
        <row r="298">
          <cell r="K298" t="str">
            <v>6-2-102</v>
          </cell>
          <cell r="L298" t="str">
            <v>余良</v>
          </cell>
          <cell r="M298">
            <v>88.97</v>
          </cell>
          <cell r="N298">
            <v>71.23</v>
          </cell>
          <cell r="O298">
            <v>27839.99</v>
          </cell>
          <cell r="P298">
            <v>34773.606626421453</v>
          </cell>
          <cell r="Q298">
            <v>2476924</v>
          </cell>
          <cell r="R298">
            <v>89.05</v>
          </cell>
          <cell r="S298">
            <v>71.260000000000005</v>
          </cell>
        </row>
        <row r="299">
          <cell r="K299" t="str">
            <v>6-2-201</v>
          </cell>
          <cell r="L299" t="str">
            <v>焦鹏、肖亭亭</v>
          </cell>
          <cell r="M299">
            <v>88.4</v>
          </cell>
          <cell r="N299">
            <v>70.77</v>
          </cell>
          <cell r="O299">
            <v>28565</v>
          </cell>
          <cell r="P299">
            <v>35681.023032358346</v>
          </cell>
          <cell r="Q299">
            <v>2525146</v>
          </cell>
          <cell r="R299">
            <v>88.48</v>
          </cell>
          <cell r="S299">
            <v>70.8</v>
          </cell>
        </row>
        <row r="300">
          <cell r="K300" t="str">
            <v>6-2-202</v>
          </cell>
          <cell r="L300" t="str">
            <v>单维晓、尹利国</v>
          </cell>
          <cell r="M300">
            <v>88.97</v>
          </cell>
          <cell r="N300">
            <v>71.23</v>
          </cell>
          <cell r="O300">
            <v>28709.99</v>
          </cell>
          <cell r="P300">
            <v>35860.283588375685</v>
          </cell>
          <cell r="Q300">
            <v>2554328</v>
          </cell>
          <cell r="R300">
            <v>89.05</v>
          </cell>
          <cell r="S300">
            <v>71.260000000000005</v>
          </cell>
        </row>
        <row r="301">
          <cell r="K301" t="str">
            <v>6-2-301</v>
          </cell>
          <cell r="L301" t="str">
            <v>高翠霞、王启祥</v>
          </cell>
          <cell r="M301">
            <v>88.4</v>
          </cell>
          <cell r="N301">
            <v>70.77</v>
          </cell>
          <cell r="O301">
            <v>29000</v>
          </cell>
          <cell r="P301">
            <v>36224.38886533842</v>
          </cell>
          <cell r="Q301">
            <v>2563600</v>
          </cell>
          <cell r="R301">
            <v>88.48</v>
          </cell>
          <cell r="S301">
            <v>70.8</v>
          </cell>
        </row>
        <row r="302">
          <cell r="K302" t="str">
            <v>6-2-302</v>
          </cell>
          <cell r="L302" t="str">
            <v>窦长征、顾秀梅</v>
          </cell>
          <cell r="M302">
            <v>88.97</v>
          </cell>
          <cell r="N302">
            <v>71.23</v>
          </cell>
          <cell r="O302">
            <v>29144.99</v>
          </cell>
          <cell r="P302">
            <v>36403.622069352801</v>
          </cell>
          <cell r="Q302">
            <v>2593030</v>
          </cell>
          <cell r="R302">
            <v>89.05</v>
          </cell>
          <cell r="S302">
            <v>71.260000000000005</v>
          </cell>
        </row>
        <row r="303">
          <cell r="K303" t="str">
            <v>6-2-401</v>
          </cell>
          <cell r="L303" t="str">
            <v>李宝生、才凤英</v>
          </cell>
          <cell r="M303">
            <v>88.4</v>
          </cell>
          <cell r="N303">
            <v>70.77</v>
          </cell>
          <cell r="O303">
            <v>29145</v>
          </cell>
          <cell r="P303">
            <v>36405.510809665117</v>
          </cell>
          <cell r="Q303">
            <v>2576418</v>
          </cell>
          <cell r="R303">
            <v>88.48</v>
          </cell>
          <cell r="S303">
            <v>70.8</v>
          </cell>
        </row>
        <row r="304">
          <cell r="K304" t="str">
            <v>6-2-402</v>
          </cell>
          <cell r="L304" t="str">
            <v>魏政浩、刘晓晨</v>
          </cell>
          <cell r="M304">
            <v>88.97</v>
          </cell>
          <cell r="N304">
            <v>71.23</v>
          </cell>
          <cell r="O304">
            <v>29290</v>
          </cell>
          <cell r="P304">
            <v>36584.73957602134</v>
          </cell>
          <cell r="Q304">
            <v>2605931</v>
          </cell>
          <cell r="R304">
            <v>89.05</v>
          </cell>
          <cell r="S304">
            <v>71.260000000000005</v>
          </cell>
        </row>
        <row r="305">
          <cell r="K305" t="str">
            <v>6-2-501</v>
          </cell>
          <cell r="L305" t="str">
            <v>胡洋、李梦梦</v>
          </cell>
          <cell r="M305">
            <v>88.4</v>
          </cell>
          <cell r="N305">
            <v>70.77</v>
          </cell>
          <cell r="O305">
            <v>29435</v>
          </cell>
          <cell r="P305">
            <v>36767.754698318502</v>
          </cell>
          <cell r="Q305">
            <v>2602054</v>
          </cell>
          <cell r="R305">
            <v>88.48</v>
          </cell>
          <cell r="S305">
            <v>70.8</v>
          </cell>
        </row>
        <row r="306">
          <cell r="K306" t="str">
            <v>6-2-502</v>
          </cell>
          <cell r="L306" t="str">
            <v>张媛媛、左孝立</v>
          </cell>
          <cell r="M306">
            <v>88.97</v>
          </cell>
          <cell r="N306">
            <v>71.23</v>
          </cell>
          <cell r="O306">
            <v>29579.99</v>
          </cell>
          <cell r="P306">
            <v>36946.960550329917</v>
          </cell>
          <cell r="Q306">
            <v>2631732</v>
          </cell>
          <cell r="R306">
            <v>89.05</v>
          </cell>
          <cell r="S306">
            <v>71.260000000000005</v>
          </cell>
        </row>
        <row r="307">
          <cell r="K307" t="str">
            <v>6-2-601</v>
          </cell>
          <cell r="L307" t="str">
            <v>瞿庆义</v>
          </cell>
          <cell r="M307">
            <v>88.4</v>
          </cell>
          <cell r="N307">
            <v>70.77</v>
          </cell>
          <cell r="O307">
            <v>29580</v>
          </cell>
          <cell r="P307">
            <v>36948.876642645191</v>
          </cell>
          <cell r="Q307">
            <v>2614872</v>
          </cell>
          <cell r="R307">
            <v>88.48</v>
          </cell>
          <cell r="S307">
            <v>70.8</v>
          </cell>
        </row>
        <row r="308">
          <cell r="K308" t="str">
            <v>6-2-602</v>
          </cell>
          <cell r="L308" t="str">
            <v>窦金山、刘红娜</v>
          </cell>
          <cell r="M308">
            <v>88.97</v>
          </cell>
          <cell r="N308">
            <v>71.23</v>
          </cell>
          <cell r="O308">
            <v>29725</v>
          </cell>
          <cell r="P308">
            <v>37128.078056998456</v>
          </cell>
          <cell r="Q308">
            <v>2644633</v>
          </cell>
          <cell r="R308">
            <v>89.05</v>
          </cell>
          <cell r="S308">
            <v>71.260000000000005</v>
          </cell>
        </row>
        <row r="309">
          <cell r="K309" t="str">
            <v>6-2-701</v>
          </cell>
          <cell r="L309" t="str">
            <v>许慧、宋晓龙</v>
          </cell>
          <cell r="M309">
            <v>88.4</v>
          </cell>
          <cell r="N309">
            <v>70.77</v>
          </cell>
          <cell r="O309">
            <v>29725</v>
          </cell>
          <cell r="P309">
            <v>37129.99858697188</v>
          </cell>
          <cell r="Q309">
            <v>2627690</v>
          </cell>
          <cell r="R309">
            <v>88.48</v>
          </cell>
          <cell r="S309">
            <v>70.8</v>
          </cell>
        </row>
        <row r="310">
          <cell r="K310" t="str">
            <v>6-2-702</v>
          </cell>
          <cell r="L310" t="str">
            <v>陈曦</v>
          </cell>
          <cell r="M310">
            <v>88.97</v>
          </cell>
          <cell r="N310">
            <v>71.23</v>
          </cell>
          <cell r="O310">
            <v>29869.99</v>
          </cell>
          <cell r="P310">
            <v>37309.181524638494</v>
          </cell>
          <cell r="Q310">
            <v>2657533</v>
          </cell>
          <cell r="R310">
            <v>89.05</v>
          </cell>
          <cell r="S310">
            <v>71.260000000000005</v>
          </cell>
        </row>
        <row r="311">
          <cell r="K311" t="str">
            <v>6-2-801</v>
          </cell>
          <cell r="L311" t="str">
            <v>张靖姬、周建彪</v>
          </cell>
          <cell r="M311">
            <v>88.4</v>
          </cell>
          <cell r="N311">
            <v>70.77</v>
          </cell>
          <cell r="O311">
            <v>29870</v>
          </cell>
          <cell r="P311">
            <v>37311.120531298577</v>
          </cell>
          <cell r="Q311">
            <v>2640508</v>
          </cell>
          <cell r="R311">
            <v>88.48</v>
          </cell>
          <cell r="S311">
            <v>70.8</v>
          </cell>
        </row>
        <row r="312">
          <cell r="K312" t="str">
            <v>6-2-802</v>
          </cell>
          <cell r="L312" t="str">
            <v>郭鹏飞</v>
          </cell>
          <cell r="M312">
            <v>88.97</v>
          </cell>
          <cell r="N312">
            <v>71.23</v>
          </cell>
          <cell r="O312">
            <v>30015.01</v>
          </cell>
          <cell r="P312">
            <v>37490.313070335527</v>
          </cell>
          <cell r="Q312">
            <v>2670435</v>
          </cell>
          <cell r="R312">
            <v>89.05</v>
          </cell>
          <cell r="S312">
            <v>71.260000000000005</v>
          </cell>
        </row>
        <row r="313">
          <cell r="K313" t="str">
            <v>6-2-901</v>
          </cell>
          <cell r="L313" t="str">
            <v>夏霞</v>
          </cell>
          <cell r="M313">
            <v>88.4</v>
          </cell>
          <cell r="N313">
            <v>70.77</v>
          </cell>
          <cell r="O313">
            <v>30015</v>
          </cell>
          <cell r="P313">
            <v>37492.242475625266</v>
          </cell>
          <cell r="Q313">
            <v>2653326</v>
          </cell>
          <cell r="R313">
            <v>88.48</v>
          </cell>
          <cell r="S313">
            <v>70.8</v>
          </cell>
        </row>
        <row r="314">
          <cell r="K314" t="str">
            <v>6-2-902</v>
          </cell>
          <cell r="L314" t="str">
            <v>葛建蕊、孙怀珠</v>
          </cell>
          <cell r="M314">
            <v>88.97</v>
          </cell>
          <cell r="N314">
            <v>71.23</v>
          </cell>
          <cell r="O314">
            <v>30160</v>
          </cell>
          <cell r="P314">
            <v>37671.416537975572</v>
          </cell>
          <cell r="Q314">
            <v>2683335</v>
          </cell>
          <cell r="R314">
            <v>89.05</v>
          </cell>
          <cell r="S314">
            <v>71.260000000000005</v>
          </cell>
        </row>
        <row r="315">
          <cell r="K315" t="str">
            <v>6-2-1001</v>
          </cell>
          <cell r="L315" t="str">
            <v>史秋晨、袁晴晴</v>
          </cell>
          <cell r="M315">
            <v>88.4</v>
          </cell>
          <cell r="N315">
            <v>70.77</v>
          </cell>
          <cell r="O315">
            <v>28130</v>
          </cell>
          <cell r="P315">
            <v>35137.657199378271</v>
          </cell>
          <cell r="Q315">
            <v>2486692</v>
          </cell>
          <cell r="R315">
            <v>88.48</v>
          </cell>
          <cell r="S315">
            <v>70.8</v>
          </cell>
        </row>
        <row r="316">
          <cell r="K316" t="str">
            <v>6-2-1002</v>
          </cell>
          <cell r="L316" t="str">
            <v>穆宇生</v>
          </cell>
          <cell r="M316">
            <v>88.97</v>
          </cell>
          <cell r="N316">
            <v>71.23</v>
          </cell>
          <cell r="O316">
            <v>28130</v>
          </cell>
          <cell r="P316">
            <v>35135.841639758524</v>
          </cell>
          <cell r="Q316">
            <v>2502726</v>
          </cell>
          <cell r="R316">
            <v>89.05</v>
          </cell>
          <cell r="S316">
            <v>71.260000000000005</v>
          </cell>
        </row>
        <row r="317">
          <cell r="K317" t="str">
            <v>7-1-101</v>
          </cell>
          <cell r="L317" t="str">
            <v/>
          </cell>
          <cell r="M317">
            <v>89.47</v>
          </cell>
          <cell r="N317">
            <v>71.23</v>
          </cell>
          <cell r="O317">
            <v>27550.01</v>
          </cell>
          <cell r="P317">
            <v>34604.787308718238</v>
          </cell>
          <cell r="Q317">
            <v>2464899</v>
          </cell>
          <cell r="R317">
            <v>89.55</v>
          </cell>
          <cell r="S317">
            <v>71.260000000000005</v>
          </cell>
        </row>
        <row r="318">
          <cell r="K318" t="str">
            <v>7-1-102</v>
          </cell>
          <cell r="L318" t="str">
            <v>袁江、彭培凤</v>
          </cell>
          <cell r="M318">
            <v>78.75</v>
          </cell>
          <cell r="N318">
            <v>62.7</v>
          </cell>
          <cell r="O318">
            <v>27550.01</v>
          </cell>
          <cell r="P318">
            <v>34602.280701754382</v>
          </cell>
          <cell r="Q318">
            <v>2169563</v>
          </cell>
          <cell r="R318">
            <v>78.83</v>
          </cell>
          <cell r="S318">
            <v>62.73</v>
          </cell>
        </row>
        <row r="319">
          <cell r="K319" t="str">
            <v>7-1-201</v>
          </cell>
          <cell r="L319" t="str">
            <v>苗阳康、周秀秀</v>
          </cell>
          <cell r="M319">
            <v>89.47</v>
          </cell>
          <cell r="N319">
            <v>71.23</v>
          </cell>
          <cell r="O319">
            <v>27752.99</v>
          </cell>
          <cell r="P319">
            <v>34859.750105292711</v>
          </cell>
          <cell r="Q319">
            <v>2483060</v>
          </cell>
          <cell r="R319">
            <v>89.55</v>
          </cell>
          <cell r="S319">
            <v>71.260000000000005</v>
          </cell>
        </row>
        <row r="320">
          <cell r="K320" t="str">
            <v>7-1-202</v>
          </cell>
          <cell r="L320" t="str">
            <v>刘金玲</v>
          </cell>
          <cell r="M320">
            <v>78.75</v>
          </cell>
          <cell r="N320">
            <v>62.7</v>
          </cell>
          <cell r="O320">
            <v>27752.99</v>
          </cell>
          <cell r="P320">
            <v>34857.224880382775</v>
          </cell>
          <cell r="Q320">
            <v>2185548</v>
          </cell>
          <cell r="R320">
            <v>78.83</v>
          </cell>
          <cell r="S320">
            <v>62.73</v>
          </cell>
        </row>
        <row r="321">
          <cell r="K321" t="str">
            <v>7-1-301</v>
          </cell>
          <cell r="L321" t="str">
            <v>张晓曼、朱雨</v>
          </cell>
          <cell r="M321">
            <v>89.47</v>
          </cell>
          <cell r="N321">
            <v>71.23</v>
          </cell>
          <cell r="O321">
            <v>28130</v>
          </cell>
          <cell r="P321">
            <v>35333.300575600166</v>
          </cell>
          <cell r="Q321">
            <v>2516791</v>
          </cell>
          <cell r="R321">
            <v>89.55</v>
          </cell>
          <cell r="S321">
            <v>71.260000000000005</v>
          </cell>
        </row>
        <row r="322">
          <cell r="K322" t="str">
            <v>7-1-302</v>
          </cell>
          <cell r="L322" t="str">
            <v>任振华、张鑫宇</v>
          </cell>
          <cell r="M322">
            <v>78.75</v>
          </cell>
          <cell r="N322">
            <v>62.7</v>
          </cell>
          <cell r="O322">
            <v>28130.01</v>
          </cell>
          <cell r="P322">
            <v>35330.749601275915</v>
          </cell>
          <cell r="Q322">
            <v>2215238</v>
          </cell>
          <cell r="R322">
            <v>78.83</v>
          </cell>
          <cell r="S322">
            <v>62.73</v>
          </cell>
        </row>
        <row r="323">
          <cell r="K323" t="str">
            <v>7-1-401</v>
          </cell>
          <cell r="L323" t="str">
            <v>姜立伟、王丽杰</v>
          </cell>
          <cell r="M323">
            <v>89.47</v>
          </cell>
          <cell r="N323">
            <v>71.23</v>
          </cell>
          <cell r="O323">
            <v>28188</v>
          </cell>
          <cell r="P323">
            <v>35406.149094482658</v>
          </cell>
          <cell r="Q323">
            <v>2521980</v>
          </cell>
          <cell r="R323">
            <v>89.55</v>
          </cell>
          <cell r="S323">
            <v>71.260000000000005</v>
          </cell>
        </row>
        <row r="324">
          <cell r="K324" t="str">
            <v>7-1-402</v>
          </cell>
          <cell r="L324" t="str">
            <v>刘尚民</v>
          </cell>
          <cell r="M324">
            <v>78.75</v>
          </cell>
          <cell r="N324">
            <v>62.7</v>
          </cell>
          <cell r="O324">
            <v>28188</v>
          </cell>
          <cell r="P324">
            <v>35403.588516746408</v>
          </cell>
          <cell r="Q324">
            <v>2219805</v>
          </cell>
          <cell r="R324">
            <v>78.83</v>
          </cell>
          <cell r="S324">
            <v>62.73</v>
          </cell>
        </row>
        <row r="325">
          <cell r="K325" t="str">
            <v>7-1-501</v>
          </cell>
          <cell r="L325" t="str">
            <v>谢婷、漆家庆</v>
          </cell>
          <cell r="M325">
            <v>89.47</v>
          </cell>
          <cell r="N325">
            <v>71.23</v>
          </cell>
          <cell r="O325">
            <v>28245.99</v>
          </cell>
          <cell r="P325">
            <v>35478.997613365151</v>
          </cell>
          <cell r="Q325">
            <v>2527169</v>
          </cell>
          <cell r="R325">
            <v>89.55</v>
          </cell>
          <cell r="S325">
            <v>71.260000000000005</v>
          </cell>
        </row>
        <row r="326">
          <cell r="K326" t="str">
            <v>7-1-502</v>
          </cell>
          <cell r="L326" t="str">
            <v>刘尚斌、何苏华</v>
          </cell>
          <cell r="M326">
            <v>78.75</v>
          </cell>
          <cell r="N326">
            <v>62.7</v>
          </cell>
          <cell r="O326">
            <v>28246.01</v>
          </cell>
          <cell r="P326">
            <v>35476.443381180223</v>
          </cell>
          <cell r="Q326">
            <v>2224373</v>
          </cell>
          <cell r="R326">
            <v>78.83</v>
          </cell>
          <cell r="S326">
            <v>62.73</v>
          </cell>
        </row>
        <row r="327">
          <cell r="K327" t="str">
            <v>7-1-601</v>
          </cell>
          <cell r="L327" t="str">
            <v>王静、魏雪飞</v>
          </cell>
          <cell r="M327">
            <v>89.47</v>
          </cell>
          <cell r="N327">
            <v>71.23</v>
          </cell>
          <cell r="O327">
            <v>28622.99</v>
          </cell>
          <cell r="P327">
            <v>35952.534044644111</v>
          </cell>
          <cell r="Q327">
            <v>2560899</v>
          </cell>
          <cell r="R327">
            <v>89.55</v>
          </cell>
          <cell r="S327">
            <v>71.260000000000005</v>
          </cell>
        </row>
        <row r="328">
          <cell r="K328" t="str">
            <v>7-1-602</v>
          </cell>
          <cell r="L328" t="str">
            <v>田雨</v>
          </cell>
          <cell r="M328">
            <v>78.75</v>
          </cell>
          <cell r="N328">
            <v>62.7</v>
          </cell>
          <cell r="O328">
            <v>28623</v>
          </cell>
          <cell r="P328">
            <v>35949.936204146732</v>
          </cell>
          <cell r="Q328">
            <v>2254061</v>
          </cell>
          <cell r="R328">
            <v>78.83</v>
          </cell>
          <cell r="S328">
            <v>62.73</v>
          </cell>
        </row>
        <row r="329">
          <cell r="K329" t="str">
            <v>7-1-701</v>
          </cell>
          <cell r="L329" t="str">
            <v>金剑峰</v>
          </cell>
          <cell r="M329">
            <v>89.47</v>
          </cell>
          <cell r="N329">
            <v>71.23</v>
          </cell>
          <cell r="O329">
            <v>28709.99</v>
          </cell>
          <cell r="P329">
            <v>36061.813842482101</v>
          </cell>
          <cell r="Q329">
            <v>2568683</v>
          </cell>
          <cell r="R329">
            <v>89.55</v>
          </cell>
          <cell r="S329">
            <v>71.260000000000005</v>
          </cell>
        </row>
        <row r="330">
          <cell r="K330" t="str">
            <v>7-1-702</v>
          </cell>
          <cell r="L330" t="str">
            <v>王振荣</v>
          </cell>
          <cell r="M330">
            <v>78.75</v>
          </cell>
          <cell r="N330">
            <v>62.7</v>
          </cell>
          <cell r="O330">
            <v>28710.01</v>
          </cell>
          <cell r="P330">
            <v>36059.218500797448</v>
          </cell>
          <cell r="Q330">
            <v>2260913</v>
          </cell>
          <cell r="R330">
            <v>78.83</v>
          </cell>
          <cell r="S330">
            <v>62.73</v>
          </cell>
        </row>
        <row r="331">
          <cell r="K331" t="str">
            <v>7-1-801</v>
          </cell>
          <cell r="L331" t="str">
            <v>窦亚楠、李继邦</v>
          </cell>
          <cell r="M331">
            <v>89.47</v>
          </cell>
          <cell r="N331">
            <v>71.23</v>
          </cell>
          <cell r="O331">
            <v>28767.99</v>
          </cell>
          <cell r="P331">
            <v>36134.662361364593</v>
          </cell>
          <cell r="Q331">
            <v>2573872</v>
          </cell>
          <cell r="R331">
            <v>89.55</v>
          </cell>
          <cell r="S331">
            <v>71.260000000000005</v>
          </cell>
        </row>
        <row r="332">
          <cell r="K332" t="str">
            <v>7-1-802</v>
          </cell>
          <cell r="L332" t="str">
            <v>常卫华、张超美</v>
          </cell>
          <cell r="M332">
            <v>78.75</v>
          </cell>
          <cell r="N332">
            <v>62.7</v>
          </cell>
          <cell r="O332">
            <v>28768</v>
          </cell>
          <cell r="P332">
            <v>36132.05741626794</v>
          </cell>
          <cell r="Q332">
            <v>2265480</v>
          </cell>
          <cell r="R332">
            <v>78.83</v>
          </cell>
          <cell r="S332">
            <v>62.73</v>
          </cell>
        </row>
        <row r="333">
          <cell r="K333" t="str">
            <v>7-1-901</v>
          </cell>
          <cell r="L333" t="str">
            <v>张伟强、高乐</v>
          </cell>
          <cell r="M333">
            <v>89.47</v>
          </cell>
          <cell r="N333">
            <v>71.23</v>
          </cell>
          <cell r="O333">
            <v>28854.99</v>
          </cell>
          <cell r="P333">
            <v>36243.942159202583</v>
          </cell>
          <cell r="Q333">
            <v>2581656</v>
          </cell>
          <cell r="R333">
            <v>89.55</v>
          </cell>
          <cell r="S333">
            <v>71.260000000000005</v>
          </cell>
        </row>
        <row r="334">
          <cell r="K334" t="str">
            <v>7-1-902</v>
          </cell>
          <cell r="L334" t="str">
            <v>赵立楠</v>
          </cell>
          <cell r="M334">
            <v>78.75</v>
          </cell>
          <cell r="N334">
            <v>62.7</v>
          </cell>
          <cell r="O334">
            <v>28855</v>
          </cell>
          <cell r="P334">
            <v>36241.323763955341</v>
          </cell>
          <cell r="Q334">
            <v>2272331</v>
          </cell>
          <cell r="R334">
            <v>78.83</v>
          </cell>
          <cell r="S334">
            <v>62.73</v>
          </cell>
        </row>
        <row r="335">
          <cell r="K335" t="str">
            <v>7-1-1001</v>
          </cell>
          <cell r="L335" t="str">
            <v>王紫溪、谢大川</v>
          </cell>
          <cell r="M335">
            <v>89.47</v>
          </cell>
          <cell r="N335">
            <v>71.23</v>
          </cell>
          <cell r="O335">
            <v>28188</v>
          </cell>
          <cell r="P335">
            <v>35406.149094482658</v>
          </cell>
          <cell r="Q335">
            <v>2521980</v>
          </cell>
          <cell r="R335">
            <v>89.55</v>
          </cell>
          <cell r="S335">
            <v>71.260000000000005</v>
          </cell>
        </row>
        <row r="336">
          <cell r="K336" t="str">
            <v>7-1-1002</v>
          </cell>
          <cell r="L336" t="str">
            <v>王冲、潘晶晶</v>
          </cell>
          <cell r="M336">
            <v>78.75</v>
          </cell>
          <cell r="N336">
            <v>62.7</v>
          </cell>
          <cell r="O336">
            <v>28188</v>
          </cell>
          <cell r="P336">
            <v>35403.588516746408</v>
          </cell>
          <cell r="Q336">
            <v>2219805</v>
          </cell>
          <cell r="R336">
            <v>78.83</v>
          </cell>
          <cell r="S336">
            <v>62.73</v>
          </cell>
        </row>
        <row r="337">
          <cell r="K337" t="str">
            <v>7-2-101</v>
          </cell>
          <cell r="L337" t="str">
            <v>马强</v>
          </cell>
          <cell r="M337">
            <v>78.75</v>
          </cell>
          <cell r="N337">
            <v>62.7</v>
          </cell>
          <cell r="O337">
            <v>27550.01</v>
          </cell>
          <cell r="P337">
            <v>34602.280701754382</v>
          </cell>
          <cell r="Q337">
            <v>2169563</v>
          </cell>
          <cell r="R337">
            <v>78.83</v>
          </cell>
          <cell r="S337">
            <v>62.73</v>
          </cell>
        </row>
        <row r="338">
          <cell r="K338" t="str">
            <v>7-2-102</v>
          </cell>
          <cell r="L338" t="str">
            <v>张凯、赵翠娟</v>
          </cell>
          <cell r="M338">
            <v>89.47</v>
          </cell>
          <cell r="N338">
            <v>71.23</v>
          </cell>
          <cell r="O338">
            <v>27550.01</v>
          </cell>
          <cell r="P338">
            <v>34604.787308718238</v>
          </cell>
          <cell r="Q338">
            <v>2464899</v>
          </cell>
          <cell r="R338">
            <v>89.55</v>
          </cell>
          <cell r="S338">
            <v>71.260000000000005</v>
          </cell>
        </row>
        <row r="339">
          <cell r="K339" t="str">
            <v>7-2-201</v>
          </cell>
          <cell r="L339" t="str">
            <v>张志良、赵宏伟</v>
          </cell>
          <cell r="M339">
            <v>78.75</v>
          </cell>
          <cell r="N339">
            <v>62.7</v>
          </cell>
          <cell r="O339">
            <v>27840</v>
          </cell>
          <cell r="P339">
            <v>34966.507177033491</v>
          </cell>
          <cell r="Q339">
            <v>2192400</v>
          </cell>
          <cell r="R339">
            <v>78.83</v>
          </cell>
          <cell r="S339">
            <v>62.73</v>
          </cell>
        </row>
        <row r="340">
          <cell r="K340" t="str">
            <v>7-2-202</v>
          </cell>
          <cell r="L340" t="str">
            <v>王丙华、郑红维</v>
          </cell>
          <cell r="M340">
            <v>89.47</v>
          </cell>
          <cell r="N340">
            <v>71.23</v>
          </cell>
          <cell r="O340">
            <v>27839.99</v>
          </cell>
          <cell r="P340">
            <v>34969.0299031307</v>
          </cell>
          <cell r="Q340">
            <v>2490844</v>
          </cell>
          <cell r="R340">
            <v>89.55</v>
          </cell>
          <cell r="S340">
            <v>71.260000000000005</v>
          </cell>
        </row>
        <row r="341">
          <cell r="K341" t="str">
            <v>7-2-301</v>
          </cell>
          <cell r="L341" t="str">
            <v>李娜</v>
          </cell>
          <cell r="M341">
            <v>78.75</v>
          </cell>
          <cell r="N341">
            <v>62.7</v>
          </cell>
          <cell r="O341">
            <v>28216.99</v>
          </cell>
          <cell r="P341">
            <v>35440</v>
          </cell>
          <cell r="Q341">
            <v>2222088</v>
          </cell>
          <cell r="R341">
            <v>78.83</v>
          </cell>
          <cell r="S341">
            <v>62.73</v>
          </cell>
        </row>
        <row r="342">
          <cell r="K342" t="str">
            <v>7-2-302</v>
          </cell>
          <cell r="L342" t="str">
            <v>窦征</v>
          </cell>
          <cell r="M342">
            <v>89.47</v>
          </cell>
          <cell r="N342">
            <v>71.23</v>
          </cell>
          <cell r="O342">
            <v>28216.99</v>
          </cell>
          <cell r="P342">
            <v>35442.566334409654</v>
          </cell>
          <cell r="Q342">
            <v>2524574</v>
          </cell>
          <cell r="R342">
            <v>89.55</v>
          </cell>
          <cell r="S342">
            <v>71.260000000000005</v>
          </cell>
        </row>
        <row r="343">
          <cell r="K343" t="str">
            <v>7-2-401</v>
          </cell>
          <cell r="L343" t="str">
            <v>曹淼泉</v>
          </cell>
          <cell r="M343">
            <v>78.75</v>
          </cell>
          <cell r="N343">
            <v>62.7</v>
          </cell>
          <cell r="O343">
            <v>28275</v>
          </cell>
          <cell r="P343">
            <v>35512.854864433808</v>
          </cell>
          <cell r="Q343">
            <v>2226656</v>
          </cell>
          <cell r="R343">
            <v>78.83</v>
          </cell>
          <cell r="S343">
            <v>62.73</v>
          </cell>
        </row>
        <row r="344">
          <cell r="K344" t="str">
            <v>7-2-402</v>
          </cell>
          <cell r="L344" t="str">
            <v>黄凌湘、李际平</v>
          </cell>
          <cell r="M344">
            <v>89.47</v>
          </cell>
          <cell r="N344">
            <v>71.23</v>
          </cell>
          <cell r="O344">
            <v>28275</v>
          </cell>
          <cell r="P344">
            <v>35515.428892320648</v>
          </cell>
          <cell r="Q344">
            <v>2529764</v>
          </cell>
          <cell r="R344">
            <v>89.55</v>
          </cell>
          <cell r="S344">
            <v>71.260000000000005</v>
          </cell>
        </row>
        <row r="345">
          <cell r="K345" t="str">
            <v>7-2-501</v>
          </cell>
          <cell r="L345" t="str">
            <v>牛月朋、连正翠</v>
          </cell>
          <cell r="M345">
            <v>78.75</v>
          </cell>
          <cell r="N345">
            <v>62.7</v>
          </cell>
          <cell r="O345">
            <v>28332.99</v>
          </cell>
          <cell r="P345">
            <v>35585.693779904308</v>
          </cell>
          <cell r="Q345">
            <v>2231223</v>
          </cell>
          <cell r="R345">
            <v>78.83</v>
          </cell>
          <cell r="S345">
            <v>62.73</v>
          </cell>
        </row>
        <row r="346">
          <cell r="K346" t="str">
            <v>7-2-502</v>
          </cell>
          <cell r="L346" t="str">
            <v>赵辉</v>
          </cell>
          <cell r="M346">
            <v>89.47</v>
          </cell>
          <cell r="N346">
            <v>71.23</v>
          </cell>
          <cell r="O346">
            <v>28333.01</v>
          </cell>
          <cell r="P346">
            <v>35588.291450231642</v>
          </cell>
          <cell r="Q346">
            <v>2534954</v>
          </cell>
          <cell r="R346">
            <v>89.55</v>
          </cell>
          <cell r="S346">
            <v>71.260000000000005</v>
          </cell>
        </row>
        <row r="347">
          <cell r="K347" t="str">
            <v>7-2-601</v>
          </cell>
          <cell r="L347" t="str">
            <v>单玉平</v>
          </cell>
          <cell r="M347">
            <v>78.75</v>
          </cell>
          <cell r="N347">
            <v>62.7</v>
          </cell>
          <cell r="O347">
            <v>28710.01</v>
          </cell>
          <cell r="P347">
            <v>36059.218500797448</v>
          </cell>
          <cell r="Q347">
            <v>2260913</v>
          </cell>
          <cell r="R347">
            <v>78.83</v>
          </cell>
          <cell r="S347">
            <v>62.73</v>
          </cell>
        </row>
        <row r="348">
          <cell r="K348" t="str">
            <v>7-2-602</v>
          </cell>
          <cell r="L348" t="str">
            <v>刘子辉、王凯彦</v>
          </cell>
          <cell r="M348">
            <v>89.47</v>
          </cell>
          <cell r="N348">
            <v>71.23</v>
          </cell>
          <cell r="O348">
            <v>28709.99</v>
          </cell>
          <cell r="P348">
            <v>36061.813842482101</v>
          </cell>
          <cell r="Q348">
            <v>2568683</v>
          </cell>
          <cell r="R348">
            <v>89.55</v>
          </cell>
          <cell r="S348">
            <v>71.260000000000005</v>
          </cell>
        </row>
        <row r="349">
          <cell r="K349" t="str">
            <v>7-2-701</v>
          </cell>
          <cell r="L349" t="str">
            <v>王兢、张剑</v>
          </cell>
          <cell r="M349">
            <v>78.75</v>
          </cell>
          <cell r="N349">
            <v>62.7</v>
          </cell>
          <cell r="O349">
            <v>28796.99</v>
          </cell>
          <cell r="P349">
            <v>36168.468899521533</v>
          </cell>
          <cell r="Q349">
            <v>2267763</v>
          </cell>
          <cell r="R349">
            <v>78.83</v>
          </cell>
          <cell r="S349">
            <v>62.73</v>
          </cell>
        </row>
        <row r="350">
          <cell r="K350" t="str">
            <v>7-2-702</v>
          </cell>
          <cell r="L350" t="str">
            <v>杜金宝、王亚红</v>
          </cell>
          <cell r="M350">
            <v>89.47</v>
          </cell>
          <cell r="N350">
            <v>71.23</v>
          </cell>
          <cell r="O350">
            <v>28796.99</v>
          </cell>
          <cell r="P350">
            <v>36171.09364032009</v>
          </cell>
          <cell r="Q350">
            <v>2576467</v>
          </cell>
          <cell r="R350">
            <v>89.55</v>
          </cell>
          <cell r="S350">
            <v>71.260000000000005</v>
          </cell>
        </row>
        <row r="351">
          <cell r="K351" t="str">
            <v>7-2-801</v>
          </cell>
          <cell r="L351" t="str">
            <v>杨海建、田仲深</v>
          </cell>
          <cell r="M351">
            <v>78.75</v>
          </cell>
          <cell r="N351">
            <v>62.7</v>
          </cell>
          <cell r="O351">
            <v>28855</v>
          </cell>
          <cell r="P351">
            <v>36241.323763955341</v>
          </cell>
          <cell r="Q351">
            <v>2272331</v>
          </cell>
          <cell r="R351">
            <v>78.83</v>
          </cell>
          <cell r="S351">
            <v>62.73</v>
          </cell>
        </row>
        <row r="352">
          <cell r="K352" t="str">
            <v>7-2-802</v>
          </cell>
          <cell r="L352" t="str">
            <v>徐晖、亢云燕</v>
          </cell>
          <cell r="M352">
            <v>89.47</v>
          </cell>
          <cell r="N352">
            <v>71.23</v>
          </cell>
          <cell r="O352">
            <v>28854.99</v>
          </cell>
          <cell r="P352">
            <v>36243.942159202583</v>
          </cell>
          <cell r="Q352">
            <v>2581656</v>
          </cell>
          <cell r="R352">
            <v>89.55</v>
          </cell>
          <cell r="S352">
            <v>71.260000000000005</v>
          </cell>
        </row>
        <row r="353">
          <cell r="K353" t="str">
            <v>7-2-901</v>
          </cell>
          <cell r="L353" t="str">
            <v>刚枫</v>
          </cell>
          <cell r="M353">
            <v>78.75</v>
          </cell>
          <cell r="N353">
            <v>62.7</v>
          </cell>
          <cell r="O353">
            <v>28942.01</v>
          </cell>
          <cell r="P353">
            <v>36350.606060606056</v>
          </cell>
          <cell r="Q353">
            <v>2279183</v>
          </cell>
          <cell r="R353">
            <v>78.83</v>
          </cell>
          <cell r="S353">
            <v>62.73</v>
          </cell>
        </row>
        <row r="354">
          <cell r="K354" t="str">
            <v>7-2-902</v>
          </cell>
          <cell r="L354" t="str">
            <v>王怀龙、安桂然</v>
          </cell>
          <cell r="M354">
            <v>89.47</v>
          </cell>
          <cell r="N354">
            <v>71.23</v>
          </cell>
          <cell r="O354">
            <v>28941.99</v>
          </cell>
          <cell r="P354">
            <v>36353.221957040572</v>
          </cell>
          <cell r="Q354">
            <v>2589440</v>
          </cell>
          <cell r="R354">
            <v>89.55</v>
          </cell>
          <cell r="S354">
            <v>71.260000000000005</v>
          </cell>
        </row>
        <row r="355">
          <cell r="K355" t="str">
            <v>7-2-1001</v>
          </cell>
          <cell r="L355" t="str">
            <v>苑彬、王从珊</v>
          </cell>
          <cell r="M355">
            <v>78.75</v>
          </cell>
          <cell r="N355">
            <v>62.7</v>
          </cell>
          <cell r="O355">
            <v>28275</v>
          </cell>
          <cell r="P355">
            <v>35512.854864433808</v>
          </cell>
          <cell r="Q355">
            <v>2226656</v>
          </cell>
          <cell r="R355">
            <v>78.83</v>
          </cell>
          <cell r="S355">
            <v>62.73</v>
          </cell>
        </row>
        <row r="356">
          <cell r="K356" t="str">
            <v>7-2-1002</v>
          </cell>
          <cell r="L356" t="str">
            <v>幺强、张金璐</v>
          </cell>
          <cell r="M356">
            <v>89.47</v>
          </cell>
          <cell r="N356">
            <v>71.23</v>
          </cell>
          <cell r="O356">
            <v>28275</v>
          </cell>
          <cell r="P356">
            <v>35515.428892320648</v>
          </cell>
          <cell r="Q356">
            <v>2529764</v>
          </cell>
          <cell r="R356">
            <v>89.55</v>
          </cell>
          <cell r="S356">
            <v>71.260000000000005</v>
          </cell>
        </row>
        <row r="357">
          <cell r="K357" t="str">
            <v>8-1-101</v>
          </cell>
          <cell r="L357" t="str">
            <v>张文彬、韩磊</v>
          </cell>
          <cell r="M357">
            <v>88.22</v>
          </cell>
          <cell r="N357">
            <v>71.23</v>
          </cell>
          <cell r="O357">
            <v>28565</v>
          </cell>
          <cell r="P357">
            <v>35378.407974168185</v>
          </cell>
          <cell r="Q357">
            <v>2520004</v>
          </cell>
          <cell r="R357">
            <v>88.29</v>
          </cell>
          <cell r="S357">
            <v>71.260000000000005</v>
          </cell>
        </row>
        <row r="358">
          <cell r="K358" t="str">
            <v>8-1-102</v>
          </cell>
          <cell r="L358" t="str">
            <v>高莉莉、王鑫磊</v>
          </cell>
          <cell r="M358">
            <v>87.65</v>
          </cell>
          <cell r="N358">
            <v>70.77</v>
          </cell>
          <cell r="O358">
            <v>28420</v>
          </cell>
          <cell r="P358">
            <v>35198.714144411475</v>
          </cell>
          <cell r="Q358">
            <v>2491013</v>
          </cell>
          <cell r="R358">
            <v>87.72</v>
          </cell>
          <cell r="S358">
            <v>70.8</v>
          </cell>
        </row>
        <row r="359">
          <cell r="K359" t="str">
            <v>8-1-201</v>
          </cell>
          <cell r="L359" t="str">
            <v>余方召、李慧芳</v>
          </cell>
          <cell r="M359">
            <v>88.22</v>
          </cell>
          <cell r="N359">
            <v>71.23</v>
          </cell>
          <cell r="O359">
            <v>28855</v>
          </cell>
          <cell r="P359">
            <v>35737.582479292432</v>
          </cell>
          <cell r="Q359">
            <v>2545588</v>
          </cell>
          <cell r="R359">
            <v>88.29</v>
          </cell>
          <cell r="S359">
            <v>71.260000000000005</v>
          </cell>
        </row>
        <row r="360">
          <cell r="K360" t="str">
            <v>8-1-202</v>
          </cell>
          <cell r="L360" t="str">
            <v>梁彦</v>
          </cell>
          <cell r="M360">
            <v>87.65</v>
          </cell>
          <cell r="N360">
            <v>70.77</v>
          </cell>
          <cell r="O360">
            <v>28710.01</v>
          </cell>
          <cell r="P360">
            <v>35557.891762046063</v>
          </cell>
          <cell r="Q360">
            <v>2516432</v>
          </cell>
          <cell r="R360">
            <v>87.72</v>
          </cell>
          <cell r="S360">
            <v>70.8</v>
          </cell>
        </row>
        <row r="361">
          <cell r="K361" t="str">
            <v>8-1-301</v>
          </cell>
          <cell r="L361" t="str">
            <v>沈如焕、付国春</v>
          </cell>
          <cell r="M361">
            <v>88.22</v>
          </cell>
          <cell r="N361">
            <v>71.23</v>
          </cell>
          <cell r="O361">
            <v>29638</v>
          </cell>
          <cell r="P361">
            <v>36707.342411905091</v>
          </cell>
          <cell r="Q361">
            <v>2614664</v>
          </cell>
          <cell r="R361">
            <v>88.29</v>
          </cell>
          <cell r="S361">
            <v>71.260000000000005</v>
          </cell>
        </row>
        <row r="362">
          <cell r="K362" t="str">
            <v>8-1-302</v>
          </cell>
          <cell r="L362" t="str">
            <v>吴彩芳</v>
          </cell>
          <cell r="M362">
            <v>87.65</v>
          </cell>
          <cell r="N362">
            <v>70.77</v>
          </cell>
          <cell r="O362">
            <v>29492.98</v>
          </cell>
          <cell r="P362">
            <v>36527.624699731525</v>
          </cell>
          <cell r="Q362">
            <v>2585060</v>
          </cell>
          <cell r="R362">
            <v>87.72</v>
          </cell>
          <cell r="S362">
            <v>70.8</v>
          </cell>
        </row>
        <row r="363">
          <cell r="K363" t="str">
            <v>8-1-401</v>
          </cell>
          <cell r="L363" t="str">
            <v>柴雪静、黄继兵</v>
          </cell>
          <cell r="M363">
            <v>88.22</v>
          </cell>
          <cell r="N363">
            <v>71.23</v>
          </cell>
          <cell r="O363">
            <v>30015</v>
          </cell>
          <cell r="P363">
            <v>37174.266460760911</v>
          </cell>
          <cell r="Q363">
            <v>2647923</v>
          </cell>
          <cell r="R363">
            <v>88.29</v>
          </cell>
          <cell r="S363">
            <v>71.260000000000005</v>
          </cell>
        </row>
        <row r="364">
          <cell r="K364" t="str">
            <v>8-1-402</v>
          </cell>
          <cell r="L364" t="str">
            <v>钱菊华</v>
          </cell>
          <cell r="M364">
            <v>87.65</v>
          </cell>
          <cell r="N364">
            <v>70.77</v>
          </cell>
          <cell r="O364">
            <v>29870.01</v>
          </cell>
          <cell r="P364">
            <v>36994.573972022044</v>
          </cell>
          <cell r="Q364">
            <v>2618106</v>
          </cell>
          <cell r="R364">
            <v>87.72</v>
          </cell>
          <cell r="S364">
            <v>70.8</v>
          </cell>
        </row>
        <row r="365">
          <cell r="K365" t="str">
            <v>8-1-501</v>
          </cell>
          <cell r="L365" t="str">
            <v>张友利、冯志敏</v>
          </cell>
          <cell r="M365">
            <v>88.22</v>
          </cell>
          <cell r="N365">
            <v>71.23</v>
          </cell>
          <cell r="O365">
            <v>30160</v>
          </cell>
          <cell r="P365">
            <v>37353.853713323035</v>
          </cell>
          <cell r="Q365">
            <v>2660715</v>
          </cell>
          <cell r="R365">
            <v>88.29</v>
          </cell>
          <cell r="S365">
            <v>71.260000000000005</v>
          </cell>
        </row>
        <row r="366">
          <cell r="K366" t="str">
            <v>8-1-502</v>
          </cell>
          <cell r="L366" t="str">
            <v>秦光宇、李晓蕾</v>
          </cell>
          <cell r="M366">
            <v>87.65</v>
          </cell>
          <cell r="N366">
            <v>70.77</v>
          </cell>
          <cell r="O366">
            <v>30014.99</v>
          </cell>
          <cell r="P366">
            <v>37174.14158541755</v>
          </cell>
          <cell r="Q366">
            <v>2630814</v>
          </cell>
          <cell r="R366">
            <v>87.72</v>
          </cell>
          <cell r="S366">
            <v>70.8</v>
          </cell>
        </row>
        <row r="367">
          <cell r="K367" t="str">
            <v>8-1-601</v>
          </cell>
          <cell r="L367" t="str">
            <v>杨颜钢、相坤</v>
          </cell>
          <cell r="M367">
            <v>88.22</v>
          </cell>
          <cell r="N367">
            <v>71.23</v>
          </cell>
          <cell r="O367">
            <v>30450</v>
          </cell>
          <cell r="P367">
            <v>37713.028218447282</v>
          </cell>
          <cell r="Q367">
            <v>2686299</v>
          </cell>
          <cell r="R367">
            <v>88.29</v>
          </cell>
          <cell r="S367">
            <v>71.260000000000005</v>
          </cell>
        </row>
        <row r="368">
          <cell r="K368" t="str">
            <v>8-1-602</v>
          </cell>
          <cell r="L368" t="str">
            <v>吕素花、韩小云</v>
          </cell>
          <cell r="M368">
            <v>87.65</v>
          </cell>
          <cell r="N368">
            <v>70.77</v>
          </cell>
          <cell r="O368">
            <v>30188.99</v>
          </cell>
          <cell r="P368">
            <v>37389.642503885829</v>
          </cell>
          <cell r="Q368">
            <v>2646065</v>
          </cell>
          <cell r="R368">
            <v>87.72</v>
          </cell>
          <cell r="S368">
            <v>70.8</v>
          </cell>
        </row>
        <row r="369">
          <cell r="K369" t="str">
            <v>8-1-701</v>
          </cell>
          <cell r="L369" t="str">
            <v>庞保雪、焦瑞萍</v>
          </cell>
          <cell r="M369">
            <v>88.22</v>
          </cell>
          <cell r="N369">
            <v>71.23</v>
          </cell>
          <cell r="O369">
            <v>30450</v>
          </cell>
          <cell r="P369">
            <v>37713.028218447282</v>
          </cell>
          <cell r="Q369">
            <v>2686299</v>
          </cell>
          <cell r="R369">
            <v>88.29</v>
          </cell>
          <cell r="S369">
            <v>71.260000000000005</v>
          </cell>
        </row>
        <row r="370">
          <cell r="K370" t="str">
            <v>8-1-702</v>
          </cell>
          <cell r="L370" t="str">
            <v>白杨、王宏宇</v>
          </cell>
          <cell r="M370">
            <v>87.65</v>
          </cell>
          <cell r="N370">
            <v>70.77</v>
          </cell>
          <cell r="O370">
            <v>30217.99</v>
          </cell>
          <cell r="P370">
            <v>37425.561678677404</v>
          </cell>
          <cell r="Q370">
            <v>2648607</v>
          </cell>
          <cell r="R370">
            <v>87.72</v>
          </cell>
          <cell r="S370">
            <v>70.8</v>
          </cell>
        </row>
        <row r="371">
          <cell r="K371" t="str">
            <v>8-1-801</v>
          </cell>
          <cell r="L371" t="str">
            <v>隋炜锋</v>
          </cell>
          <cell r="M371">
            <v>88.22</v>
          </cell>
          <cell r="N371">
            <v>71.23</v>
          </cell>
          <cell r="O371">
            <v>29289.99</v>
          </cell>
          <cell r="P371">
            <v>36276.330197950301</v>
          </cell>
          <cell r="Q371">
            <v>2583963</v>
          </cell>
          <cell r="R371">
            <v>88.29</v>
          </cell>
          <cell r="S371">
            <v>71.260000000000005</v>
          </cell>
        </row>
        <row r="372">
          <cell r="K372" t="str">
            <v>8-1-802</v>
          </cell>
          <cell r="L372" t="str">
            <v>李海桃、仝红雷</v>
          </cell>
          <cell r="M372">
            <v>87.65</v>
          </cell>
          <cell r="N372">
            <v>70.77</v>
          </cell>
          <cell r="O372">
            <v>29145</v>
          </cell>
          <cell r="P372">
            <v>36096.636993076165</v>
          </cell>
          <cell r="Q372">
            <v>2554559</v>
          </cell>
          <cell r="R372">
            <v>87.72</v>
          </cell>
          <cell r="S372">
            <v>70.8</v>
          </cell>
        </row>
        <row r="373">
          <cell r="K373" t="str">
            <v>8-2-101</v>
          </cell>
          <cell r="L373" t="str">
            <v>孟庆晨、何爽</v>
          </cell>
          <cell r="M373">
            <v>87.65</v>
          </cell>
          <cell r="N373">
            <v>70.77</v>
          </cell>
          <cell r="O373">
            <v>28797</v>
          </cell>
          <cell r="P373">
            <v>35665.635156139608</v>
          </cell>
          <cell r="Q373">
            <v>2524057</v>
          </cell>
          <cell r="R373">
            <v>87.72</v>
          </cell>
          <cell r="S373">
            <v>70.8</v>
          </cell>
        </row>
        <row r="374">
          <cell r="K374" t="str">
            <v>8-2-102</v>
          </cell>
          <cell r="L374" t="str">
            <v>郭卫、何雅</v>
          </cell>
          <cell r="M374">
            <v>87.65</v>
          </cell>
          <cell r="N374">
            <v>70.77</v>
          </cell>
          <cell r="O374">
            <v>28797</v>
          </cell>
          <cell r="P374">
            <v>35665.635156139608</v>
          </cell>
          <cell r="Q374">
            <v>2524057</v>
          </cell>
          <cell r="R374">
            <v>87.72</v>
          </cell>
          <cell r="S374">
            <v>70.8</v>
          </cell>
        </row>
        <row r="375">
          <cell r="K375" t="str">
            <v>8-2-201</v>
          </cell>
          <cell r="L375" t="str">
            <v>黄政、李玉莲</v>
          </cell>
          <cell r="M375">
            <v>87.65</v>
          </cell>
          <cell r="N375">
            <v>70.77</v>
          </cell>
          <cell r="O375">
            <v>29145</v>
          </cell>
          <cell r="P375">
            <v>36096.636993076165</v>
          </cell>
          <cell r="Q375">
            <v>2554559</v>
          </cell>
          <cell r="R375">
            <v>87.72</v>
          </cell>
          <cell r="S375">
            <v>70.8</v>
          </cell>
        </row>
        <row r="376">
          <cell r="K376" t="str">
            <v>8-2-202</v>
          </cell>
          <cell r="L376" t="str">
            <v>刘铭、刘静</v>
          </cell>
          <cell r="M376">
            <v>87.65</v>
          </cell>
          <cell r="N376">
            <v>70.77</v>
          </cell>
          <cell r="O376">
            <v>29145</v>
          </cell>
          <cell r="P376">
            <v>36096.636993076165</v>
          </cell>
          <cell r="Q376">
            <v>2554559</v>
          </cell>
          <cell r="R376">
            <v>87.72</v>
          </cell>
          <cell r="S376">
            <v>70.8</v>
          </cell>
        </row>
        <row r="377">
          <cell r="K377" t="str">
            <v>8-2-301</v>
          </cell>
          <cell r="L377" t="str">
            <v>徐豹、刘融冰</v>
          </cell>
          <cell r="M377">
            <v>87.65</v>
          </cell>
          <cell r="N377">
            <v>70.77</v>
          </cell>
          <cell r="O377">
            <v>29637.99</v>
          </cell>
          <cell r="P377">
            <v>36707.220573689418</v>
          </cell>
          <cell r="Q377">
            <v>2597770</v>
          </cell>
          <cell r="R377">
            <v>87.72</v>
          </cell>
          <cell r="S377">
            <v>70.8</v>
          </cell>
        </row>
        <row r="378">
          <cell r="K378" t="str">
            <v>8-2-302</v>
          </cell>
          <cell r="L378" t="str">
            <v>刘加兴、邓薇</v>
          </cell>
          <cell r="M378">
            <v>87.65</v>
          </cell>
          <cell r="N378">
            <v>70.77</v>
          </cell>
          <cell r="O378">
            <v>29637.99</v>
          </cell>
          <cell r="P378">
            <v>36707.220573689418</v>
          </cell>
          <cell r="Q378">
            <v>2597770</v>
          </cell>
          <cell r="R378">
            <v>87.72</v>
          </cell>
          <cell r="S378">
            <v>70.8</v>
          </cell>
        </row>
        <row r="379">
          <cell r="K379" t="str">
            <v>8-2-401</v>
          </cell>
          <cell r="L379" t="str">
            <v>古莹</v>
          </cell>
          <cell r="M379">
            <v>87.65</v>
          </cell>
          <cell r="N379">
            <v>70.77</v>
          </cell>
          <cell r="O379">
            <v>29870.01</v>
          </cell>
          <cell r="P379">
            <v>36994.573972022044</v>
          </cell>
          <cell r="Q379">
            <v>2618106</v>
          </cell>
          <cell r="R379">
            <v>87.72</v>
          </cell>
          <cell r="S379">
            <v>70.8</v>
          </cell>
        </row>
        <row r="380">
          <cell r="K380" t="str">
            <v>8-2-402</v>
          </cell>
          <cell r="L380" t="str">
            <v>程梦然、方永亮</v>
          </cell>
          <cell r="M380">
            <v>87.65</v>
          </cell>
          <cell r="N380">
            <v>70.77</v>
          </cell>
          <cell r="O380">
            <v>29870.01</v>
          </cell>
          <cell r="P380">
            <v>36994.573972022044</v>
          </cell>
          <cell r="Q380">
            <v>2618106</v>
          </cell>
          <cell r="R380">
            <v>87.72</v>
          </cell>
          <cell r="S380">
            <v>70.8</v>
          </cell>
        </row>
        <row r="381">
          <cell r="K381" t="str">
            <v>8-2-501</v>
          </cell>
          <cell r="L381" t="str">
            <v>王凯、郭晶晶</v>
          </cell>
          <cell r="M381">
            <v>87.65</v>
          </cell>
          <cell r="N381">
            <v>70.77</v>
          </cell>
          <cell r="O381">
            <v>30014.99</v>
          </cell>
          <cell r="P381">
            <v>37174.14158541755</v>
          </cell>
          <cell r="Q381">
            <v>2630814</v>
          </cell>
          <cell r="R381">
            <v>87.72</v>
          </cell>
          <cell r="S381">
            <v>70.8</v>
          </cell>
        </row>
        <row r="382">
          <cell r="K382" t="str">
            <v>8-2-502</v>
          </cell>
          <cell r="L382" t="str">
            <v>于荣华、徐颖</v>
          </cell>
          <cell r="M382">
            <v>87.65</v>
          </cell>
          <cell r="N382">
            <v>70.77</v>
          </cell>
          <cell r="O382">
            <v>30014.99</v>
          </cell>
          <cell r="P382">
            <v>37174.14158541755</v>
          </cell>
          <cell r="Q382">
            <v>2630814</v>
          </cell>
          <cell r="R382">
            <v>87.72</v>
          </cell>
          <cell r="S382">
            <v>70.8</v>
          </cell>
        </row>
        <row r="383">
          <cell r="K383" t="str">
            <v>8-2-601</v>
          </cell>
          <cell r="L383" t="str">
            <v>宋潇云</v>
          </cell>
          <cell r="M383">
            <v>87.65</v>
          </cell>
          <cell r="N383">
            <v>70.77</v>
          </cell>
          <cell r="O383">
            <v>30160</v>
          </cell>
          <cell r="P383">
            <v>37353.737459375443</v>
          </cell>
          <cell r="Q383">
            <v>2643524</v>
          </cell>
          <cell r="R383">
            <v>87.72</v>
          </cell>
          <cell r="S383">
            <v>70.8</v>
          </cell>
        </row>
        <row r="384">
          <cell r="K384" t="str">
            <v>8-2-602</v>
          </cell>
          <cell r="L384" t="str">
            <v>雷达</v>
          </cell>
          <cell r="M384">
            <v>87.65</v>
          </cell>
          <cell r="N384">
            <v>70.77</v>
          </cell>
          <cell r="O384">
            <v>30160</v>
          </cell>
          <cell r="P384">
            <v>37353.737459375443</v>
          </cell>
          <cell r="Q384">
            <v>2643524</v>
          </cell>
          <cell r="R384">
            <v>87.72</v>
          </cell>
          <cell r="S384">
            <v>70.8</v>
          </cell>
        </row>
        <row r="385">
          <cell r="K385" t="str">
            <v>8-2-701</v>
          </cell>
          <cell r="L385" t="str">
            <v>甘振坤、邱实</v>
          </cell>
          <cell r="M385">
            <v>87.65</v>
          </cell>
          <cell r="N385">
            <v>70.77</v>
          </cell>
          <cell r="O385">
            <v>30305</v>
          </cell>
          <cell r="P385">
            <v>37533.319203052146</v>
          </cell>
          <cell r="Q385">
            <v>2656233</v>
          </cell>
          <cell r="R385">
            <v>87.72</v>
          </cell>
          <cell r="S385">
            <v>70.8</v>
          </cell>
        </row>
        <row r="386">
          <cell r="K386" t="str">
            <v>8-2-702</v>
          </cell>
          <cell r="L386" t="str">
            <v>陈慧超、王樥</v>
          </cell>
          <cell r="M386">
            <v>87.65</v>
          </cell>
          <cell r="N386">
            <v>70.77</v>
          </cell>
          <cell r="O386">
            <v>30305</v>
          </cell>
          <cell r="P386">
            <v>37533.319203052146</v>
          </cell>
          <cell r="Q386">
            <v>2656233</v>
          </cell>
          <cell r="R386">
            <v>87.72</v>
          </cell>
          <cell r="S386">
            <v>70.8</v>
          </cell>
        </row>
        <row r="387">
          <cell r="K387" t="str">
            <v>8-2-801</v>
          </cell>
          <cell r="L387" t="str">
            <v>李扬</v>
          </cell>
          <cell r="M387">
            <v>87.65</v>
          </cell>
          <cell r="N387">
            <v>70.77</v>
          </cell>
          <cell r="O387">
            <v>29145</v>
          </cell>
          <cell r="P387">
            <v>36096.636993076165</v>
          </cell>
          <cell r="Q387">
            <v>2554559</v>
          </cell>
          <cell r="R387">
            <v>87.72</v>
          </cell>
          <cell r="S387">
            <v>70.8</v>
          </cell>
        </row>
        <row r="388">
          <cell r="K388" t="str">
            <v>8-2-802</v>
          </cell>
          <cell r="L388" t="str">
            <v>马晓磊</v>
          </cell>
          <cell r="M388">
            <v>87.65</v>
          </cell>
          <cell r="N388">
            <v>70.77</v>
          </cell>
          <cell r="O388">
            <v>29145</v>
          </cell>
          <cell r="P388">
            <v>36096.636993076165</v>
          </cell>
          <cell r="Q388">
            <v>2554559</v>
          </cell>
          <cell r="R388">
            <v>87.72</v>
          </cell>
          <cell r="S388">
            <v>70.8</v>
          </cell>
        </row>
        <row r="389">
          <cell r="K389" t="str">
            <v>8-3-101</v>
          </cell>
          <cell r="L389" t="str">
            <v>程茜茜</v>
          </cell>
          <cell r="M389">
            <v>87.65</v>
          </cell>
          <cell r="N389">
            <v>70.77</v>
          </cell>
          <cell r="O389">
            <v>28797</v>
          </cell>
          <cell r="P389">
            <v>35665.635156139608</v>
          </cell>
          <cell r="Q389">
            <v>2524057</v>
          </cell>
          <cell r="R389">
            <v>87.72</v>
          </cell>
          <cell r="S389">
            <v>70.8</v>
          </cell>
        </row>
        <row r="390">
          <cell r="K390" t="str">
            <v>8-3-102</v>
          </cell>
          <cell r="L390" t="str">
            <v>马春红、齐鹏飞</v>
          </cell>
          <cell r="M390">
            <v>87.65</v>
          </cell>
          <cell r="N390">
            <v>70.77</v>
          </cell>
          <cell r="O390">
            <v>28797</v>
          </cell>
          <cell r="P390">
            <v>35665.635156139608</v>
          </cell>
          <cell r="Q390">
            <v>2524057</v>
          </cell>
          <cell r="R390">
            <v>87.72</v>
          </cell>
          <cell r="S390">
            <v>70.8</v>
          </cell>
        </row>
        <row r="391">
          <cell r="K391" t="str">
            <v>8-3-201</v>
          </cell>
          <cell r="L391" t="str">
            <v>孙兆蔚</v>
          </cell>
          <cell r="M391">
            <v>87.65</v>
          </cell>
          <cell r="N391">
            <v>70.77</v>
          </cell>
          <cell r="O391">
            <v>29145</v>
          </cell>
          <cell r="P391">
            <v>36096.636993076165</v>
          </cell>
          <cell r="Q391">
            <v>2554559</v>
          </cell>
          <cell r="R391">
            <v>87.72</v>
          </cell>
          <cell r="S391">
            <v>70.8</v>
          </cell>
        </row>
        <row r="392">
          <cell r="K392" t="str">
            <v>8-3-202</v>
          </cell>
          <cell r="L392" t="str">
            <v>李传俊</v>
          </cell>
          <cell r="M392">
            <v>87.65</v>
          </cell>
          <cell r="N392">
            <v>70.77</v>
          </cell>
          <cell r="O392">
            <v>29145</v>
          </cell>
          <cell r="P392">
            <v>36096.636993076165</v>
          </cell>
          <cell r="Q392">
            <v>2554559</v>
          </cell>
          <cell r="R392">
            <v>87.72</v>
          </cell>
          <cell r="S392">
            <v>70.8</v>
          </cell>
        </row>
        <row r="393">
          <cell r="K393" t="str">
            <v>8-3-301</v>
          </cell>
          <cell r="L393" t="str">
            <v>王京、晋子怡</v>
          </cell>
          <cell r="M393">
            <v>87.65</v>
          </cell>
          <cell r="N393">
            <v>70.77</v>
          </cell>
          <cell r="O393">
            <v>29637.99</v>
          </cell>
          <cell r="P393">
            <v>36707.220573689418</v>
          </cell>
          <cell r="Q393">
            <v>2597770</v>
          </cell>
          <cell r="R393">
            <v>87.72</v>
          </cell>
          <cell r="S393">
            <v>70.8</v>
          </cell>
        </row>
        <row r="394">
          <cell r="K394" t="str">
            <v>8-3-302</v>
          </cell>
          <cell r="L394" t="str">
            <v>朱德润、张玉林</v>
          </cell>
          <cell r="M394">
            <v>87.65</v>
          </cell>
          <cell r="N394">
            <v>70.77</v>
          </cell>
          <cell r="O394">
            <v>29637.99</v>
          </cell>
          <cell r="P394">
            <v>36707.220573689418</v>
          </cell>
          <cell r="Q394">
            <v>2597770</v>
          </cell>
          <cell r="R394">
            <v>87.72</v>
          </cell>
          <cell r="S394">
            <v>70.8</v>
          </cell>
        </row>
        <row r="395">
          <cell r="K395" t="str">
            <v>8-3-401</v>
          </cell>
          <cell r="L395" t="str">
            <v>陈方、赵学军</v>
          </cell>
          <cell r="M395">
            <v>87.65</v>
          </cell>
          <cell r="N395">
            <v>70.77</v>
          </cell>
          <cell r="O395">
            <v>29870.01</v>
          </cell>
          <cell r="P395">
            <v>36994.573972022044</v>
          </cell>
          <cell r="Q395">
            <v>2618106</v>
          </cell>
          <cell r="R395">
            <v>87.72</v>
          </cell>
          <cell r="S395">
            <v>70.8</v>
          </cell>
        </row>
        <row r="396">
          <cell r="K396" t="str">
            <v>8-3-402</v>
          </cell>
          <cell r="L396" t="str">
            <v>王博伟、孙明月</v>
          </cell>
          <cell r="M396">
            <v>87.65</v>
          </cell>
          <cell r="N396">
            <v>70.77</v>
          </cell>
          <cell r="O396">
            <v>29870.01</v>
          </cell>
          <cell r="P396">
            <v>36994.573972022044</v>
          </cell>
          <cell r="Q396">
            <v>2618106</v>
          </cell>
          <cell r="R396">
            <v>87.72</v>
          </cell>
          <cell r="S396">
            <v>70.8</v>
          </cell>
        </row>
        <row r="397">
          <cell r="K397" t="str">
            <v>8-3-501</v>
          </cell>
          <cell r="L397" t="str">
            <v>姚京妹、李腾飞</v>
          </cell>
          <cell r="M397">
            <v>87.65</v>
          </cell>
          <cell r="N397">
            <v>70.77</v>
          </cell>
          <cell r="O397">
            <v>30014.99</v>
          </cell>
          <cell r="P397">
            <v>37174.14158541755</v>
          </cell>
          <cell r="Q397">
            <v>2630814</v>
          </cell>
          <cell r="R397">
            <v>87.72</v>
          </cell>
          <cell r="S397">
            <v>70.8</v>
          </cell>
        </row>
        <row r="398">
          <cell r="K398" t="str">
            <v>8-3-502</v>
          </cell>
          <cell r="L398" t="str">
            <v>杨宝、卢晓宁</v>
          </cell>
          <cell r="M398">
            <v>87.65</v>
          </cell>
          <cell r="N398">
            <v>70.77</v>
          </cell>
          <cell r="O398">
            <v>30014.99</v>
          </cell>
          <cell r="P398">
            <v>37174.14158541755</v>
          </cell>
          <cell r="Q398">
            <v>2630814</v>
          </cell>
          <cell r="R398">
            <v>87.72</v>
          </cell>
          <cell r="S398">
            <v>70.8</v>
          </cell>
        </row>
        <row r="399">
          <cell r="K399" t="str">
            <v>8-3-601</v>
          </cell>
          <cell r="L399" t="str">
            <v>武金龙、贾啊文</v>
          </cell>
          <cell r="M399">
            <v>87.65</v>
          </cell>
          <cell r="N399">
            <v>70.77</v>
          </cell>
          <cell r="O399">
            <v>30160</v>
          </cell>
          <cell r="P399">
            <v>37353.737459375443</v>
          </cell>
          <cell r="Q399">
            <v>2643524</v>
          </cell>
          <cell r="R399">
            <v>87.72</v>
          </cell>
          <cell r="S399">
            <v>70.8</v>
          </cell>
        </row>
        <row r="400">
          <cell r="K400" t="str">
            <v>8-3-602</v>
          </cell>
          <cell r="L400" t="str">
            <v>曹甫春、赵彦涵</v>
          </cell>
          <cell r="M400">
            <v>87.65</v>
          </cell>
          <cell r="N400">
            <v>70.77</v>
          </cell>
          <cell r="O400">
            <v>30160</v>
          </cell>
          <cell r="P400">
            <v>37353.737459375443</v>
          </cell>
          <cell r="Q400">
            <v>2643524</v>
          </cell>
          <cell r="R400">
            <v>87.72</v>
          </cell>
          <cell r="S400">
            <v>70.8</v>
          </cell>
        </row>
        <row r="401">
          <cell r="K401" t="str">
            <v>8-3-701</v>
          </cell>
          <cell r="L401" t="str">
            <v>彭金虎、侯婧远</v>
          </cell>
          <cell r="M401">
            <v>87.65</v>
          </cell>
          <cell r="N401">
            <v>70.77</v>
          </cell>
          <cell r="O401">
            <v>30305</v>
          </cell>
          <cell r="P401">
            <v>37533.319203052146</v>
          </cell>
          <cell r="Q401">
            <v>2656233</v>
          </cell>
          <cell r="R401">
            <v>87.72</v>
          </cell>
          <cell r="S401">
            <v>70.8</v>
          </cell>
        </row>
        <row r="402">
          <cell r="K402" t="str">
            <v>8-3-702</v>
          </cell>
          <cell r="L402" t="str">
            <v>曹茜</v>
          </cell>
          <cell r="M402">
            <v>87.65</v>
          </cell>
          <cell r="N402">
            <v>70.77</v>
          </cell>
          <cell r="O402">
            <v>30305</v>
          </cell>
          <cell r="P402">
            <v>37533.319203052146</v>
          </cell>
          <cell r="Q402">
            <v>2656233</v>
          </cell>
          <cell r="R402">
            <v>87.72</v>
          </cell>
          <cell r="S402">
            <v>70.8</v>
          </cell>
        </row>
        <row r="403">
          <cell r="K403" t="str">
            <v>8-3-801</v>
          </cell>
          <cell r="L403" t="str">
            <v>王丹丹</v>
          </cell>
          <cell r="M403">
            <v>87.65</v>
          </cell>
          <cell r="N403">
            <v>70.77</v>
          </cell>
          <cell r="O403">
            <v>29145</v>
          </cell>
          <cell r="P403">
            <v>36096.636993076165</v>
          </cell>
          <cell r="Q403">
            <v>2554559</v>
          </cell>
          <cell r="R403">
            <v>87.72</v>
          </cell>
          <cell r="S403">
            <v>70.8</v>
          </cell>
        </row>
        <row r="404">
          <cell r="K404" t="str">
            <v>8-3-802</v>
          </cell>
          <cell r="L404" t="str">
            <v>许艳萍、苑克鹏</v>
          </cell>
          <cell r="M404">
            <v>87.65</v>
          </cell>
          <cell r="N404">
            <v>70.77</v>
          </cell>
          <cell r="O404">
            <v>29145</v>
          </cell>
          <cell r="P404">
            <v>36096.636993076165</v>
          </cell>
          <cell r="Q404">
            <v>2554559</v>
          </cell>
          <cell r="R404">
            <v>87.72</v>
          </cell>
          <cell r="S404">
            <v>70.8</v>
          </cell>
        </row>
        <row r="405">
          <cell r="K405" t="str">
            <v>8-4-101</v>
          </cell>
          <cell r="L405" t="str">
            <v>程庆宇</v>
          </cell>
          <cell r="M405">
            <v>87.65</v>
          </cell>
          <cell r="N405">
            <v>70.77</v>
          </cell>
          <cell r="O405">
            <v>28710.01</v>
          </cell>
          <cell r="P405">
            <v>35557.891762046063</v>
          </cell>
          <cell r="Q405">
            <v>2516432</v>
          </cell>
          <cell r="R405">
            <v>87.72</v>
          </cell>
          <cell r="S405">
            <v>70.8</v>
          </cell>
        </row>
        <row r="406">
          <cell r="K406" t="str">
            <v>8-4-102</v>
          </cell>
          <cell r="L406" t="str">
            <v>杨中周、张利文</v>
          </cell>
          <cell r="M406">
            <v>88.22</v>
          </cell>
          <cell r="N406">
            <v>71.23</v>
          </cell>
          <cell r="O406">
            <v>28855</v>
          </cell>
          <cell r="P406">
            <v>35737.582479292432</v>
          </cell>
          <cell r="Q406">
            <v>2545588</v>
          </cell>
          <cell r="R406">
            <v>88.29</v>
          </cell>
          <cell r="S406">
            <v>71.260000000000005</v>
          </cell>
        </row>
        <row r="407">
          <cell r="K407" t="str">
            <v>8-4-201</v>
          </cell>
          <cell r="L407" t="str">
            <v>唐永华、蔡君</v>
          </cell>
          <cell r="M407">
            <v>87.65</v>
          </cell>
          <cell r="N407">
            <v>70.77</v>
          </cell>
          <cell r="O407">
            <v>29000</v>
          </cell>
          <cell r="P407">
            <v>35917.055249399462</v>
          </cell>
          <cell r="Q407">
            <v>2541850</v>
          </cell>
          <cell r="R407">
            <v>87.72</v>
          </cell>
          <cell r="S407">
            <v>70.8</v>
          </cell>
        </row>
        <row r="408">
          <cell r="K408" t="str">
            <v>8-4-202</v>
          </cell>
          <cell r="L408" t="str">
            <v>唐世民</v>
          </cell>
          <cell r="M408">
            <v>88.22</v>
          </cell>
          <cell r="N408">
            <v>71.23</v>
          </cell>
          <cell r="O408">
            <v>29144.99</v>
          </cell>
          <cell r="P408">
            <v>36096.742945388178</v>
          </cell>
          <cell r="Q408">
            <v>2571171</v>
          </cell>
          <cell r="R408">
            <v>88.29</v>
          </cell>
          <cell r="S408">
            <v>71.260000000000005</v>
          </cell>
        </row>
        <row r="409">
          <cell r="K409" t="str">
            <v>8-4-301</v>
          </cell>
          <cell r="L409" t="str">
            <v>刘志、范蕊</v>
          </cell>
          <cell r="M409">
            <v>87.65</v>
          </cell>
          <cell r="N409">
            <v>70.77</v>
          </cell>
          <cell r="O409">
            <v>29782.99</v>
          </cell>
          <cell r="P409">
            <v>36886.80231736612</v>
          </cell>
          <cell r="Q409">
            <v>2610479</v>
          </cell>
          <cell r="R409">
            <v>87.72</v>
          </cell>
          <cell r="S409">
            <v>70.8</v>
          </cell>
        </row>
        <row r="410">
          <cell r="K410" t="str">
            <v>8-4-302</v>
          </cell>
          <cell r="L410" t="str">
            <v>李思远、彭雪</v>
          </cell>
          <cell r="M410">
            <v>88.22</v>
          </cell>
          <cell r="N410">
            <v>71.23</v>
          </cell>
          <cell r="O410">
            <v>29928</v>
          </cell>
          <cell r="P410">
            <v>37066.516917029337</v>
          </cell>
          <cell r="Q410">
            <v>2640248</v>
          </cell>
          <cell r="R410">
            <v>88.29</v>
          </cell>
          <cell r="S410">
            <v>71.260000000000005</v>
          </cell>
        </row>
        <row r="411">
          <cell r="K411" t="str">
            <v>8-4-401</v>
          </cell>
          <cell r="L411" t="str">
            <v>王硕、李昊杰</v>
          </cell>
          <cell r="M411">
            <v>87.65</v>
          </cell>
          <cell r="N411">
            <v>70.77</v>
          </cell>
          <cell r="O411">
            <v>29870.01</v>
          </cell>
          <cell r="P411">
            <v>36994.573972022044</v>
          </cell>
          <cell r="Q411">
            <v>2618106</v>
          </cell>
          <cell r="R411">
            <v>87.72</v>
          </cell>
          <cell r="S411">
            <v>70.8</v>
          </cell>
        </row>
        <row r="412">
          <cell r="K412" t="str">
            <v>8-4-402</v>
          </cell>
          <cell r="L412" t="str">
            <v>李建锋、石小杰</v>
          </cell>
          <cell r="M412">
            <v>88.22</v>
          </cell>
          <cell r="N412">
            <v>71.23</v>
          </cell>
          <cell r="O412">
            <v>30015</v>
          </cell>
          <cell r="P412">
            <v>37174.266460760911</v>
          </cell>
          <cell r="Q412">
            <v>2647923</v>
          </cell>
          <cell r="R412">
            <v>88.29</v>
          </cell>
          <cell r="S412">
            <v>71.260000000000005</v>
          </cell>
        </row>
        <row r="413">
          <cell r="K413" t="str">
            <v>8-4-501</v>
          </cell>
          <cell r="L413" t="str">
            <v>梁振芳、姜京</v>
          </cell>
          <cell r="M413">
            <v>87.65</v>
          </cell>
          <cell r="N413">
            <v>70.77</v>
          </cell>
          <cell r="O413">
            <v>30014.99</v>
          </cell>
          <cell r="P413">
            <v>37174.14158541755</v>
          </cell>
          <cell r="Q413">
            <v>2630814</v>
          </cell>
          <cell r="R413">
            <v>87.72</v>
          </cell>
          <cell r="S413">
            <v>70.8</v>
          </cell>
        </row>
        <row r="414">
          <cell r="K414" t="str">
            <v>8-4-502</v>
          </cell>
          <cell r="L414" t="str">
            <v>叶腾</v>
          </cell>
          <cell r="M414">
            <v>88.22</v>
          </cell>
          <cell r="N414">
            <v>71.23</v>
          </cell>
          <cell r="O414">
            <v>30073</v>
          </cell>
          <cell r="P414">
            <v>37246.104169591461</v>
          </cell>
          <cell r="Q414">
            <v>2653040</v>
          </cell>
          <cell r="R414">
            <v>88.29</v>
          </cell>
          <cell r="S414">
            <v>71.260000000000005</v>
          </cell>
        </row>
        <row r="415">
          <cell r="K415" t="str">
            <v>8-4-601</v>
          </cell>
          <cell r="L415" t="str">
            <v>宗浩、付永韦</v>
          </cell>
          <cell r="M415">
            <v>87.65</v>
          </cell>
          <cell r="N415">
            <v>70.77</v>
          </cell>
          <cell r="O415">
            <v>30188.99</v>
          </cell>
          <cell r="P415">
            <v>37389.642503885829</v>
          </cell>
          <cell r="Q415">
            <v>2646065</v>
          </cell>
          <cell r="R415">
            <v>87.72</v>
          </cell>
          <cell r="S415">
            <v>70.8</v>
          </cell>
        </row>
        <row r="416">
          <cell r="K416" t="str">
            <v>8-4-602</v>
          </cell>
          <cell r="L416" t="str">
            <v>曾吉祥、赵明华</v>
          </cell>
          <cell r="M416">
            <v>88.22</v>
          </cell>
          <cell r="N416">
            <v>71.23</v>
          </cell>
          <cell r="O416">
            <v>30450</v>
          </cell>
          <cell r="P416">
            <v>37713.028218447282</v>
          </cell>
          <cell r="Q416">
            <v>2686299</v>
          </cell>
          <cell r="R416">
            <v>88.29</v>
          </cell>
          <cell r="S416">
            <v>71.260000000000005</v>
          </cell>
        </row>
        <row r="417">
          <cell r="K417" t="str">
            <v>8-4-701</v>
          </cell>
          <cell r="L417" t="str">
            <v>骆海洋、易尧</v>
          </cell>
          <cell r="M417">
            <v>87.65</v>
          </cell>
          <cell r="N417">
            <v>70.77</v>
          </cell>
          <cell r="O417">
            <v>30217.99</v>
          </cell>
          <cell r="P417">
            <v>37425.561678677404</v>
          </cell>
          <cell r="Q417">
            <v>2648607</v>
          </cell>
          <cell r="R417">
            <v>87.72</v>
          </cell>
          <cell r="S417">
            <v>70.8</v>
          </cell>
        </row>
        <row r="418">
          <cell r="K418" t="str">
            <v>8-4-702</v>
          </cell>
          <cell r="L418" t="str">
            <v>张立军、胡娟</v>
          </cell>
          <cell r="M418">
            <v>88.22</v>
          </cell>
          <cell r="N418">
            <v>71.23</v>
          </cell>
          <cell r="O418">
            <v>30450</v>
          </cell>
          <cell r="P418">
            <v>37713.028218447282</v>
          </cell>
          <cell r="Q418">
            <v>2686299</v>
          </cell>
          <cell r="R418">
            <v>88.29</v>
          </cell>
          <cell r="S418">
            <v>71.260000000000005</v>
          </cell>
        </row>
        <row r="419">
          <cell r="K419" t="str">
            <v>8-4-801</v>
          </cell>
          <cell r="L419" t="str">
            <v>郎哲、李亚瑾</v>
          </cell>
          <cell r="M419">
            <v>87.65</v>
          </cell>
          <cell r="N419">
            <v>70.77</v>
          </cell>
          <cell r="O419">
            <v>29145</v>
          </cell>
          <cell r="P419">
            <v>36096.636993076165</v>
          </cell>
          <cell r="Q419">
            <v>2554559</v>
          </cell>
          <cell r="R419">
            <v>87.72</v>
          </cell>
          <cell r="S419">
            <v>70.8</v>
          </cell>
        </row>
        <row r="420">
          <cell r="K420" t="str">
            <v>8-4-802</v>
          </cell>
          <cell r="L420" t="str">
            <v>杜天龙、苏娜</v>
          </cell>
          <cell r="M420">
            <v>88.22</v>
          </cell>
          <cell r="N420">
            <v>71.23</v>
          </cell>
          <cell r="O420">
            <v>29289.99</v>
          </cell>
          <cell r="P420">
            <v>36276.330197950301</v>
          </cell>
          <cell r="Q420">
            <v>2583963</v>
          </cell>
          <cell r="R420">
            <v>88.29</v>
          </cell>
          <cell r="S420">
            <v>71.260000000000005</v>
          </cell>
        </row>
        <row r="421">
          <cell r="K421" t="str">
            <v>9-1-101</v>
          </cell>
          <cell r="L421" t="str">
            <v>赵紫光、李婧峥</v>
          </cell>
          <cell r="M421">
            <v>88.34</v>
          </cell>
          <cell r="N421">
            <v>70.77</v>
          </cell>
          <cell r="O421">
            <v>27636.99</v>
          </cell>
          <cell r="P421">
            <v>34498.40327822524</v>
          </cell>
          <cell r="Q421">
            <v>2441452</v>
          </cell>
          <cell r="R421">
            <v>88.41</v>
          </cell>
          <cell r="S421">
            <v>70.8</v>
          </cell>
        </row>
        <row r="422">
          <cell r="K422" t="str">
            <v>9-1-102</v>
          </cell>
          <cell r="L422" t="str">
            <v>许翠芬、杨广青</v>
          </cell>
          <cell r="M422">
            <v>88.34</v>
          </cell>
          <cell r="N422">
            <v>70.77</v>
          </cell>
          <cell r="O422">
            <v>27636.99</v>
          </cell>
          <cell r="P422">
            <v>34498.40327822524</v>
          </cell>
          <cell r="Q422">
            <v>2441452</v>
          </cell>
          <cell r="R422">
            <v>88.41</v>
          </cell>
          <cell r="S422">
            <v>70.8</v>
          </cell>
        </row>
        <row r="423">
          <cell r="K423" t="str">
            <v>9-1-201</v>
          </cell>
          <cell r="L423" t="str">
            <v>宋佳佳、常敬明</v>
          </cell>
          <cell r="M423">
            <v>88.91</v>
          </cell>
          <cell r="N423">
            <v>71.23</v>
          </cell>
          <cell r="O423">
            <v>28507</v>
          </cell>
          <cell r="P423">
            <v>35582.717955917447</v>
          </cell>
          <cell r="Q423">
            <v>2534557</v>
          </cell>
          <cell r="R423">
            <v>88.99</v>
          </cell>
          <cell r="S423">
            <v>71.260000000000005</v>
          </cell>
        </row>
        <row r="424">
          <cell r="K424" t="str">
            <v>9-1-202</v>
          </cell>
          <cell r="L424" t="str">
            <v>李润珍、傅先亮</v>
          </cell>
          <cell r="M424">
            <v>88.34</v>
          </cell>
          <cell r="N424">
            <v>70.77</v>
          </cell>
          <cell r="O424">
            <v>28362</v>
          </cell>
          <cell r="P424">
            <v>35403.405397767419</v>
          </cell>
          <cell r="Q424">
            <v>2505499</v>
          </cell>
          <cell r="R424">
            <v>88.41</v>
          </cell>
          <cell r="S424">
            <v>70.8</v>
          </cell>
        </row>
        <row r="425">
          <cell r="K425" t="str">
            <v>9-1-301</v>
          </cell>
          <cell r="L425" t="str">
            <v>石俊丽</v>
          </cell>
          <cell r="M425">
            <v>88.91</v>
          </cell>
          <cell r="N425">
            <v>71.23</v>
          </cell>
          <cell r="O425">
            <v>29232</v>
          </cell>
          <cell r="P425">
            <v>36487.673732977673</v>
          </cell>
          <cell r="Q425">
            <v>2599017</v>
          </cell>
          <cell r="R425">
            <v>88.99</v>
          </cell>
          <cell r="S425">
            <v>71.260000000000005</v>
          </cell>
        </row>
        <row r="426">
          <cell r="K426" t="str">
            <v>9-1-302</v>
          </cell>
          <cell r="L426" t="str">
            <v>张幸、娄敬</v>
          </cell>
          <cell r="M426">
            <v>88.34</v>
          </cell>
          <cell r="N426">
            <v>70.77</v>
          </cell>
          <cell r="O426">
            <v>29086.99</v>
          </cell>
          <cell r="P426">
            <v>36308.393387028402</v>
          </cell>
          <cell r="Q426">
            <v>2569545</v>
          </cell>
          <cell r="R426">
            <v>88.41</v>
          </cell>
          <cell r="S426">
            <v>70.8</v>
          </cell>
        </row>
        <row r="427">
          <cell r="K427" t="str">
            <v>9-1-401</v>
          </cell>
          <cell r="L427" t="str">
            <v>朱贤录、吕蓉</v>
          </cell>
          <cell r="M427">
            <v>88.91</v>
          </cell>
          <cell r="N427">
            <v>71.23</v>
          </cell>
          <cell r="O427">
            <v>29434.99</v>
          </cell>
          <cell r="P427">
            <v>36741.05011933174</v>
          </cell>
          <cell r="Q427">
            <v>2617065</v>
          </cell>
          <cell r="R427">
            <v>88.99</v>
          </cell>
          <cell r="S427">
            <v>71.260000000000005</v>
          </cell>
        </row>
        <row r="428">
          <cell r="K428" t="str">
            <v>9-1-402</v>
          </cell>
          <cell r="L428" t="str">
            <v>佟佳</v>
          </cell>
          <cell r="M428">
            <v>88.34</v>
          </cell>
          <cell r="N428">
            <v>70.77</v>
          </cell>
          <cell r="O428">
            <v>29289.99</v>
          </cell>
          <cell r="P428">
            <v>36561.791719655223</v>
          </cell>
          <cell r="Q428">
            <v>2587478</v>
          </cell>
          <cell r="R428">
            <v>88.41</v>
          </cell>
          <cell r="S428">
            <v>70.8</v>
          </cell>
        </row>
        <row r="429">
          <cell r="K429" t="str">
            <v>9-1-501</v>
          </cell>
          <cell r="L429" t="str">
            <v>张佐、冉月</v>
          </cell>
          <cell r="M429">
            <v>88.91</v>
          </cell>
          <cell r="N429">
            <v>71.23</v>
          </cell>
          <cell r="O429">
            <v>29666.99</v>
          </cell>
          <cell r="P429">
            <v>37030.633160185316</v>
          </cell>
          <cell r="Q429">
            <v>2637692</v>
          </cell>
          <cell r="R429">
            <v>88.99</v>
          </cell>
          <cell r="S429">
            <v>71.260000000000005</v>
          </cell>
        </row>
        <row r="430">
          <cell r="K430" t="str">
            <v>9-1-502</v>
          </cell>
          <cell r="L430" t="str">
            <v>高伦、王子怡</v>
          </cell>
          <cell r="M430">
            <v>88.34</v>
          </cell>
          <cell r="N430">
            <v>70.77</v>
          </cell>
          <cell r="O430">
            <v>29521.98</v>
          </cell>
          <cell r="P430">
            <v>36851.377702416277</v>
          </cell>
          <cell r="Q430">
            <v>2607972</v>
          </cell>
          <cell r="R430">
            <v>88.41</v>
          </cell>
          <cell r="S430">
            <v>70.8</v>
          </cell>
        </row>
        <row r="431">
          <cell r="K431" t="str">
            <v>9-1-601</v>
          </cell>
          <cell r="L431" t="str">
            <v>赵月娇</v>
          </cell>
          <cell r="M431">
            <v>88.91</v>
          </cell>
          <cell r="N431">
            <v>71.23</v>
          </cell>
          <cell r="O431">
            <v>29811.99</v>
          </cell>
          <cell r="P431">
            <v>37211.624315597357</v>
          </cell>
          <cell r="Q431">
            <v>2650584</v>
          </cell>
          <cell r="R431">
            <v>88.99</v>
          </cell>
          <cell r="S431">
            <v>71.260000000000005</v>
          </cell>
        </row>
        <row r="432">
          <cell r="K432" t="str">
            <v>9-1-602</v>
          </cell>
          <cell r="L432" t="str">
            <v>周连仓、冯玉梅</v>
          </cell>
          <cell r="M432">
            <v>88.34</v>
          </cell>
          <cell r="N432">
            <v>70.77</v>
          </cell>
          <cell r="O432">
            <v>29666.99</v>
          </cell>
          <cell r="P432">
            <v>37032.386604493433</v>
          </cell>
          <cell r="Q432">
            <v>2620782</v>
          </cell>
          <cell r="R432">
            <v>88.41</v>
          </cell>
          <cell r="S432">
            <v>70.8</v>
          </cell>
        </row>
        <row r="433">
          <cell r="K433" t="str">
            <v>9-1-701</v>
          </cell>
          <cell r="L433" t="str">
            <v>王梦飞、赵欣</v>
          </cell>
          <cell r="M433">
            <v>88.91</v>
          </cell>
          <cell r="N433">
            <v>71.23</v>
          </cell>
          <cell r="O433">
            <v>29956.99</v>
          </cell>
          <cell r="P433">
            <v>37392.615471009405</v>
          </cell>
          <cell r="Q433">
            <v>2663476</v>
          </cell>
          <cell r="R433">
            <v>88.99</v>
          </cell>
          <cell r="S433">
            <v>71.260000000000005</v>
          </cell>
        </row>
        <row r="434">
          <cell r="K434" t="str">
            <v>9-1-702</v>
          </cell>
          <cell r="L434" t="str">
            <v>杨晓娜</v>
          </cell>
          <cell r="M434">
            <v>88.34</v>
          </cell>
          <cell r="N434">
            <v>70.77</v>
          </cell>
          <cell r="O434">
            <v>29812</v>
          </cell>
          <cell r="P434">
            <v>37213.395506570581</v>
          </cell>
          <cell r="Q434">
            <v>2633592</v>
          </cell>
          <cell r="R434">
            <v>88.41</v>
          </cell>
          <cell r="S434">
            <v>70.8</v>
          </cell>
        </row>
        <row r="435">
          <cell r="K435" t="str">
            <v>9-1-801</v>
          </cell>
          <cell r="L435" t="str">
            <v>陆学龙、丁红雅</v>
          </cell>
          <cell r="M435">
            <v>88.91</v>
          </cell>
          <cell r="N435">
            <v>71.23</v>
          </cell>
          <cell r="O435">
            <v>30101.99</v>
          </cell>
          <cell r="P435">
            <v>37573.606626421446</v>
          </cell>
          <cell r="Q435">
            <v>2676368</v>
          </cell>
          <cell r="R435">
            <v>88.99</v>
          </cell>
          <cell r="S435">
            <v>71.260000000000005</v>
          </cell>
        </row>
        <row r="436">
          <cell r="K436" t="str">
            <v>9-1-802</v>
          </cell>
          <cell r="L436" t="str">
            <v>张鹏辉、郭宇航</v>
          </cell>
          <cell r="M436">
            <v>88.34</v>
          </cell>
          <cell r="N436">
            <v>70.77</v>
          </cell>
          <cell r="O436">
            <v>29957</v>
          </cell>
          <cell r="P436">
            <v>37394.39027836654</v>
          </cell>
          <cell r="Q436">
            <v>2646401</v>
          </cell>
          <cell r="R436">
            <v>88.41</v>
          </cell>
          <cell r="S436">
            <v>70.8</v>
          </cell>
        </row>
        <row r="437">
          <cell r="K437" t="str">
            <v>9-1-901</v>
          </cell>
          <cell r="L437" t="str">
            <v>王秩伟、贾丽</v>
          </cell>
          <cell r="M437">
            <v>88.91</v>
          </cell>
          <cell r="N437">
            <v>71.23</v>
          </cell>
          <cell r="O437">
            <v>30246.99</v>
          </cell>
          <cell r="P437">
            <v>37754.597781833494</v>
          </cell>
          <cell r="Q437">
            <v>2689260</v>
          </cell>
          <cell r="R437">
            <v>88.99</v>
          </cell>
          <cell r="S437">
            <v>71.260000000000005</v>
          </cell>
        </row>
        <row r="438">
          <cell r="K438" t="str">
            <v>9-1-902</v>
          </cell>
          <cell r="L438" t="str">
            <v>张林佳、徐江</v>
          </cell>
          <cell r="M438">
            <v>88.34</v>
          </cell>
          <cell r="N438">
            <v>70.77</v>
          </cell>
          <cell r="O438">
            <v>30101.99</v>
          </cell>
          <cell r="P438">
            <v>37575.385050162498</v>
          </cell>
          <cell r="Q438">
            <v>2659210</v>
          </cell>
          <cell r="R438">
            <v>88.41</v>
          </cell>
          <cell r="S438">
            <v>70.8</v>
          </cell>
        </row>
        <row r="439">
          <cell r="K439" t="str">
            <v>9-1-1001</v>
          </cell>
          <cell r="L439" t="str">
            <v>鲁昌宇、许迪</v>
          </cell>
          <cell r="M439">
            <v>88.91</v>
          </cell>
          <cell r="N439">
            <v>71.23</v>
          </cell>
          <cell r="O439">
            <v>28362</v>
          </cell>
          <cell r="P439">
            <v>35401.726800505407</v>
          </cell>
          <cell r="Q439">
            <v>2521665</v>
          </cell>
          <cell r="R439">
            <v>88.99</v>
          </cell>
          <cell r="S439">
            <v>71.260000000000005</v>
          </cell>
        </row>
        <row r="440">
          <cell r="K440" t="str">
            <v>9-1-1002</v>
          </cell>
          <cell r="L440" t="str">
            <v>任鹏</v>
          </cell>
          <cell r="M440">
            <v>88.34</v>
          </cell>
          <cell r="N440">
            <v>70.77</v>
          </cell>
          <cell r="O440">
            <v>28216.99</v>
          </cell>
          <cell r="P440">
            <v>35222.396495690264</v>
          </cell>
          <cell r="Q440">
            <v>2492689</v>
          </cell>
          <cell r="R440">
            <v>88.41</v>
          </cell>
          <cell r="S440">
            <v>70.8</v>
          </cell>
        </row>
        <row r="441">
          <cell r="K441" t="str">
            <v>9-2-101</v>
          </cell>
          <cell r="L441" t="str">
            <v>周京辉</v>
          </cell>
          <cell r="M441">
            <v>88.34</v>
          </cell>
          <cell r="N441">
            <v>70.77</v>
          </cell>
          <cell r="O441">
            <v>27607.99</v>
          </cell>
          <cell r="P441">
            <v>34462.201497809809</v>
          </cell>
          <cell r="Q441">
            <v>2438890</v>
          </cell>
          <cell r="R441">
            <v>88.41</v>
          </cell>
          <cell r="S441">
            <v>70.8</v>
          </cell>
        </row>
        <row r="442">
          <cell r="K442" t="str">
            <v>9-2-102</v>
          </cell>
          <cell r="L442" t="str">
            <v>张玮琦</v>
          </cell>
          <cell r="M442">
            <v>88.91</v>
          </cell>
          <cell r="N442">
            <v>71.23</v>
          </cell>
          <cell r="O442">
            <v>27608</v>
          </cell>
          <cell r="P442">
            <v>34460.578407974164</v>
          </cell>
          <cell r="Q442">
            <v>2454627</v>
          </cell>
          <cell r="R442">
            <v>88.99</v>
          </cell>
          <cell r="S442">
            <v>71.260000000000005</v>
          </cell>
        </row>
        <row r="443">
          <cell r="K443" t="str">
            <v>9-2-201</v>
          </cell>
          <cell r="L443" t="str">
            <v>崔伟巍、牛杰</v>
          </cell>
          <cell r="M443">
            <v>88.34</v>
          </cell>
          <cell r="N443">
            <v>70.77</v>
          </cell>
          <cell r="O443">
            <v>28478.01</v>
          </cell>
          <cell r="P443">
            <v>35548.212519429137</v>
          </cell>
          <cell r="Q443">
            <v>2515747</v>
          </cell>
          <cell r="R443">
            <v>88.41</v>
          </cell>
          <cell r="S443">
            <v>70.8</v>
          </cell>
        </row>
        <row r="444">
          <cell r="K444" t="str">
            <v>9-2-202</v>
          </cell>
          <cell r="L444" t="str">
            <v>宋宇、李雪</v>
          </cell>
          <cell r="M444">
            <v>88.91</v>
          </cell>
          <cell r="N444">
            <v>71.23</v>
          </cell>
          <cell r="O444">
            <v>28333</v>
          </cell>
          <cell r="P444">
            <v>35365.53418503439</v>
          </cell>
          <cell r="Q444">
            <v>2519087</v>
          </cell>
          <cell r="R444">
            <v>88.99</v>
          </cell>
          <cell r="S444">
            <v>71.260000000000005</v>
          </cell>
        </row>
        <row r="445">
          <cell r="K445" t="str">
            <v>9-2-301</v>
          </cell>
          <cell r="L445" t="str">
            <v>王浩、吕鑫鑫</v>
          </cell>
          <cell r="M445">
            <v>88.34</v>
          </cell>
          <cell r="N445">
            <v>70.77</v>
          </cell>
          <cell r="O445">
            <v>29057.99</v>
          </cell>
          <cell r="P445">
            <v>36272.191606612971</v>
          </cell>
          <cell r="Q445">
            <v>2566983</v>
          </cell>
          <cell r="R445">
            <v>88.41</v>
          </cell>
          <cell r="S445">
            <v>70.8</v>
          </cell>
        </row>
        <row r="446">
          <cell r="K446" t="str">
            <v>9-2-302</v>
          </cell>
          <cell r="L446" t="str">
            <v>赵晓静、韩鹏飞</v>
          </cell>
          <cell r="M446">
            <v>88.91</v>
          </cell>
          <cell r="N446">
            <v>71.23</v>
          </cell>
          <cell r="O446">
            <v>29202.99</v>
          </cell>
          <cell r="P446">
            <v>36451.46707847817</v>
          </cell>
          <cell r="Q446">
            <v>2596438</v>
          </cell>
          <cell r="R446">
            <v>88.99</v>
          </cell>
          <cell r="S446">
            <v>71.260000000000005</v>
          </cell>
        </row>
        <row r="447">
          <cell r="K447" t="str">
            <v>9-2-401</v>
          </cell>
          <cell r="L447" t="str">
            <v>李佳伟、史凌宇</v>
          </cell>
          <cell r="M447">
            <v>88.34</v>
          </cell>
          <cell r="N447">
            <v>70.77</v>
          </cell>
          <cell r="O447">
            <v>29203</v>
          </cell>
          <cell r="P447">
            <v>36453.200508690126</v>
          </cell>
          <cell r="Q447">
            <v>2579793</v>
          </cell>
          <cell r="R447">
            <v>88.41</v>
          </cell>
          <cell r="S447">
            <v>70.8</v>
          </cell>
        </row>
        <row r="448">
          <cell r="K448" t="str">
            <v>9-2-402</v>
          </cell>
          <cell r="L448" t="str">
            <v>郭林、刘晓娜</v>
          </cell>
          <cell r="M448">
            <v>88.91</v>
          </cell>
          <cell r="N448">
            <v>71.23</v>
          </cell>
          <cell r="O448">
            <v>29347.99</v>
          </cell>
          <cell r="P448">
            <v>36632.458233890211</v>
          </cell>
          <cell r="Q448">
            <v>2609330</v>
          </cell>
          <cell r="R448">
            <v>88.99</v>
          </cell>
          <cell r="S448">
            <v>71.260000000000005</v>
          </cell>
        </row>
        <row r="449">
          <cell r="K449" t="str">
            <v>9-2-501</v>
          </cell>
          <cell r="L449" t="str">
            <v>王昆杰</v>
          </cell>
          <cell r="M449">
            <v>88.34</v>
          </cell>
          <cell r="N449">
            <v>70.77</v>
          </cell>
          <cell r="O449">
            <v>29492.99</v>
          </cell>
          <cell r="P449">
            <v>36815.190052282043</v>
          </cell>
          <cell r="Q449">
            <v>2605411</v>
          </cell>
          <cell r="R449">
            <v>88.41</v>
          </cell>
          <cell r="S449">
            <v>70.8</v>
          </cell>
        </row>
        <row r="450">
          <cell r="K450" t="str">
            <v>9-2-502</v>
          </cell>
          <cell r="L450" t="str">
            <v>李祎笑、蒋立朋</v>
          </cell>
          <cell r="M450">
            <v>88.91</v>
          </cell>
          <cell r="N450">
            <v>71.23</v>
          </cell>
          <cell r="O450">
            <v>29637.99</v>
          </cell>
          <cell r="P450">
            <v>36994.440544714307</v>
          </cell>
          <cell r="Q450">
            <v>2635114</v>
          </cell>
          <cell r="R450">
            <v>88.99</v>
          </cell>
          <cell r="S450">
            <v>71.260000000000005</v>
          </cell>
        </row>
        <row r="451">
          <cell r="K451" t="str">
            <v>9-2-601</v>
          </cell>
          <cell r="L451" t="str">
            <v>李楠、邢延更</v>
          </cell>
          <cell r="M451">
            <v>88.34</v>
          </cell>
          <cell r="N451">
            <v>70.77</v>
          </cell>
          <cell r="O451">
            <v>29637.99</v>
          </cell>
          <cell r="P451">
            <v>36996.184824078002</v>
          </cell>
          <cell r="Q451">
            <v>2618220</v>
          </cell>
          <cell r="R451">
            <v>88.41</v>
          </cell>
          <cell r="S451">
            <v>70.8</v>
          </cell>
        </row>
        <row r="452">
          <cell r="K452" t="str">
            <v>9-2-602</v>
          </cell>
          <cell r="L452" t="str">
            <v>王海杰</v>
          </cell>
          <cell r="M452">
            <v>88.91</v>
          </cell>
          <cell r="N452">
            <v>71.23</v>
          </cell>
          <cell r="O452">
            <v>29783.01</v>
          </cell>
          <cell r="P452">
            <v>37175.445739154849</v>
          </cell>
          <cell r="Q452">
            <v>2648007</v>
          </cell>
          <cell r="R452">
            <v>88.99</v>
          </cell>
          <cell r="S452">
            <v>71.260000000000005</v>
          </cell>
        </row>
        <row r="453">
          <cell r="K453" t="str">
            <v>9-2-701</v>
          </cell>
          <cell r="L453" t="str">
            <v>马连志、屠永泉</v>
          </cell>
          <cell r="M453">
            <v>88.34</v>
          </cell>
          <cell r="N453">
            <v>70.77</v>
          </cell>
          <cell r="O453">
            <v>29783</v>
          </cell>
          <cell r="P453">
            <v>37177.19372615515</v>
          </cell>
          <cell r="Q453">
            <v>2631030</v>
          </cell>
          <cell r="R453">
            <v>88.41</v>
          </cell>
          <cell r="S453">
            <v>70.8</v>
          </cell>
        </row>
        <row r="454">
          <cell r="K454" t="str">
            <v>9-2-702</v>
          </cell>
          <cell r="L454" t="str">
            <v>刘增加、苏立霞</v>
          </cell>
          <cell r="M454">
            <v>88.91</v>
          </cell>
          <cell r="N454">
            <v>71.23</v>
          </cell>
          <cell r="O454">
            <v>29927.98</v>
          </cell>
          <cell r="P454">
            <v>37356.408816509895</v>
          </cell>
          <cell r="Q454">
            <v>2660897</v>
          </cell>
          <cell r="R454">
            <v>88.99</v>
          </cell>
          <cell r="S454">
            <v>71.260000000000005</v>
          </cell>
        </row>
        <row r="455">
          <cell r="K455" t="str">
            <v>9-2-801</v>
          </cell>
          <cell r="L455" t="str">
            <v>云亮、郭珍</v>
          </cell>
          <cell r="M455">
            <v>88.34</v>
          </cell>
          <cell r="N455">
            <v>70.77</v>
          </cell>
          <cell r="O455">
            <v>29928.01</v>
          </cell>
          <cell r="P455">
            <v>37358.202628232306</v>
          </cell>
          <cell r="Q455">
            <v>2643840</v>
          </cell>
          <cell r="R455">
            <v>88.41</v>
          </cell>
          <cell r="S455">
            <v>70.8</v>
          </cell>
        </row>
        <row r="456">
          <cell r="K456" t="str">
            <v>9-2-802</v>
          </cell>
          <cell r="L456" t="str">
            <v>张子横、马群</v>
          </cell>
          <cell r="M456">
            <v>88.91</v>
          </cell>
          <cell r="N456">
            <v>71.23</v>
          </cell>
          <cell r="O456">
            <v>30073</v>
          </cell>
          <cell r="P456">
            <v>37537.414010950437</v>
          </cell>
          <cell r="Q456">
            <v>2673790</v>
          </cell>
          <cell r="R456">
            <v>88.99</v>
          </cell>
          <cell r="S456">
            <v>71.260000000000005</v>
          </cell>
        </row>
        <row r="457">
          <cell r="K457" t="str">
            <v>9-2-901</v>
          </cell>
          <cell r="L457" t="str">
            <v>果亚楠、成航</v>
          </cell>
          <cell r="M457">
            <v>88.34</v>
          </cell>
          <cell r="N457">
            <v>70.77</v>
          </cell>
          <cell r="O457">
            <v>30072.99</v>
          </cell>
          <cell r="P457">
            <v>37539.183269747067</v>
          </cell>
          <cell r="Q457">
            <v>2656648</v>
          </cell>
          <cell r="R457">
            <v>88.41</v>
          </cell>
          <cell r="S457">
            <v>70.8</v>
          </cell>
        </row>
        <row r="458">
          <cell r="K458" t="str">
            <v>9-2-902</v>
          </cell>
          <cell r="L458" t="str">
            <v>李响、郭照昀</v>
          </cell>
          <cell r="M458">
            <v>88.91</v>
          </cell>
          <cell r="N458">
            <v>71.23</v>
          </cell>
          <cell r="O458">
            <v>30218</v>
          </cell>
          <cell r="P458">
            <v>37718.405166362485</v>
          </cell>
          <cell r="Q458">
            <v>2686682</v>
          </cell>
          <cell r="R458">
            <v>88.99</v>
          </cell>
          <cell r="S458">
            <v>71.260000000000005</v>
          </cell>
        </row>
        <row r="459">
          <cell r="K459" t="str">
            <v>9-2-1001</v>
          </cell>
          <cell r="L459" t="str">
            <v>李超、蘧文涛</v>
          </cell>
          <cell r="M459">
            <v>88.34</v>
          </cell>
          <cell r="N459">
            <v>70.77</v>
          </cell>
          <cell r="O459">
            <v>28187.99</v>
          </cell>
          <cell r="P459">
            <v>35186.194715274833</v>
          </cell>
          <cell r="Q459">
            <v>2490127</v>
          </cell>
          <cell r="R459">
            <v>88.41</v>
          </cell>
          <cell r="S459">
            <v>70.8</v>
          </cell>
        </row>
        <row r="460">
          <cell r="K460" t="str">
            <v>9-2-1002</v>
          </cell>
          <cell r="L460" t="str">
            <v>纪彤、许士伟</v>
          </cell>
          <cell r="M460">
            <v>88.91</v>
          </cell>
          <cell r="N460">
            <v>71.23</v>
          </cell>
          <cell r="O460">
            <v>28188</v>
          </cell>
          <cell r="P460">
            <v>35184.543029622349</v>
          </cell>
          <cell r="Q460">
            <v>2506195</v>
          </cell>
          <cell r="R460">
            <v>88.99</v>
          </cell>
          <cell r="S460">
            <v>71.260000000000005</v>
          </cell>
        </row>
        <row r="461">
          <cell r="K461" t="str">
            <v>10-1-101</v>
          </cell>
          <cell r="L461" t="str">
            <v>高攀</v>
          </cell>
          <cell r="M461">
            <v>89.47</v>
          </cell>
          <cell r="N461">
            <v>71.23</v>
          </cell>
          <cell r="O461">
            <v>27550.01</v>
          </cell>
          <cell r="P461">
            <v>34604.787308718238</v>
          </cell>
          <cell r="Q461">
            <v>2464899</v>
          </cell>
          <cell r="R461">
            <v>89.55</v>
          </cell>
          <cell r="S461">
            <v>71.260000000000005</v>
          </cell>
        </row>
        <row r="462">
          <cell r="K462" t="str">
            <v>10-1-102</v>
          </cell>
          <cell r="L462" t="str">
            <v>佟春阳、刘欢</v>
          </cell>
          <cell r="M462">
            <v>78.75</v>
          </cell>
          <cell r="N462">
            <v>62.7</v>
          </cell>
          <cell r="O462">
            <v>27550.01</v>
          </cell>
          <cell r="P462">
            <v>34602.280701754382</v>
          </cell>
          <cell r="Q462">
            <v>2169563</v>
          </cell>
          <cell r="R462">
            <v>78.83</v>
          </cell>
          <cell r="S462">
            <v>62.73</v>
          </cell>
        </row>
        <row r="463">
          <cell r="K463" t="str">
            <v>10-1-201</v>
          </cell>
          <cell r="L463" t="str">
            <v>左泽韬、翟梦瑶</v>
          </cell>
          <cell r="M463">
            <v>89.47</v>
          </cell>
          <cell r="N463">
            <v>71.23</v>
          </cell>
          <cell r="O463">
            <v>27694.99</v>
          </cell>
          <cell r="P463">
            <v>34786.901586410218</v>
          </cell>
          <cell r="Q463">
            <v>2477871</v>
          </cell>
          <cell r="R463">
            <v>89.55</v>
          </cell>
          <cell r="S463">
            <v>71.260000000000005</v>
          </cell>
        </row>
        <row r="464">
          <cell r="K464" t="str">
            <v>10-1-202</v>
          </cell>
          <cell r="L464" t="str">
            <v>金梅兰</v>
          </cell>
          <cell r="M464">
            <v>78.75</v>
          </cell>
          <cell r="N464">
            <v>62.7</v>
          </cell>
          <cell r="O464">
            <v>27752.99</v>
          </cell>
          <cell r="P464">
            <v>34857.224880382775</v>
          </cell>
          <cell r="Q464">
            <v>2185548</v>
          </cell>
          <cell r="R464">
            <v>78.83</v>
          </cell>
          <cell r="S464">
            <v>62.73</v>
          </cell>
        </row>
        <row r="465">
          <cell r="K465" t="str">
            <v>10-1-301</v>
          </cell>
          <cell r="L465" t="str">
            <v>王兆楠、李梨</v>
          </cell>
          <cell r="M465">
            <v>89.47</v>
          </cell>
          <cell r="N465">
            <v>71.23</v>
          </cell>
          <cell r="O465">
            <v>28100.98</v>
          </cell>
          <cell r="P465">
            <v>35296.855257616167</v>
          </cell>
          <cell r="Q465">
            <v>2514195</v>
          </cell>
          <cell r="R465">
            <v>89.55</v>
          </cell>
          <cell r="S465">
            <v>71.260000000000005</v>
          </cell>
        </row>
        <row r="466">
          <cell r="K466" t="str">
            <v>10-1-302</v>
          </cell>
          <cell r="L466" t="str">
            <v>刘仍平、王瑞平</v>
          </cell>
          <cell r="M466">
            <v>78.75</v>
          </cell>
          <cell r="N466">
            <v>62.7</v>
          </cell>
          <cell r="O466">
            <v>28100.99</v>
          </cell>
          <cell r="P466">
            <v>35294.306220095692</v>
          </cell>
          <cell r="Q466">
            <v>2212953</v>
          </cell>
          <cell r="R466">
            <v>78.83</v>
          </cell>
          <cell r="S466">
            <v>62.73</v>
          </cell>
        </row>
        <row r="467">
          <cell r="K467" t="str">
            <v>10-1-401</v>
          </cell>
          <cell r="L467" t="str">
            <v>李景原、王海娇</v>
          </cell>
          <cell r="M467">
            <v>89.47</v>
          </cell>
          <cell r="N467">
            <v>71.23</v>
          </cell>
          <cell r="O467">
            <v>28188</v>
          </cell>
          <cell r="P467">
            <v>35406.149094482658</v>
          </cell>
          <cell r="Q467">
            <v>2521980</v>
          </cell>
          <cell r="R467">
            <v>89.55</v>
          </cell>
          <cell r="S467">
            <v>71.260000000000005</v>
          </cell>
        </row>
        <row r="468">
          <cell r="K468" t="str">
            <v>10-1-402</v>
          </cell>
          <cell r="L468" t="str">
            <v>李才</v>
          </cell>
          <cell r="M468">
            <v>78.75</v>
          </cell>
          <cell r="N468">
            <v>62.7</v>
          </cell>
          <cell r="O468">
            <v>28188</v>
          </cell>
          <cell r="P468">
            <v>35403.588516746408</v>
          </cell>
          <cell r="Q468">
            <v>2219805</v>
          </cell>
          <cell r="R468">
            <v>78.83</v>
          </cell>
          <cell r="S468">
            <v>62.73</v>
          </cell>
        </row>
        <row r="469">
          <cell r="K469" t="str">
            <v>10-1-501</v>
          </cell>
          <cell r="L469" t="str">
            <v>沙振辉、于凤媛</v>
          </cell>
          <cell r="M469">
            <v>89.47</v>
          </cell>
          <cell r="N469">
            <v>71.23</v>
          </cell>
          <cell r="O469">
            <v>28245.99</v>
          </cell>
          <cell r="P469">
            <v>35478.997613365151</v>
          </cell>
          <cell r="Q469">
            <v>2527169</v>
          </cell>
          <cell r="R469">
            <v>89.55</v>
          </cell>
          <cell r="S469">
            <v>71.260000000000005</v>
          </cell>
        </row>
        <row r="470">
          <cell r="K470" t="str">
            <v>10-1-502</v>
          </cell>
          <cell r="L470" t="str">
            <v>吕文娟</v>
          </cell>
          <cell r="M470">
            <v>78.75</v>
          </cell>
          <cell r="N470">
            <v>62.7</v>
          </cell>
          <cell r="O470">
            <v>28246.01</v>
          </cell>
          <cell r="P470">
            <v>35476.443381180223</v>
          </cell>
          <cell r="Q470">
            <v>2224373</v>
          </cell>
          <cell r="R470">
            <v>78.83</v>
          </cell>
          <cell r="S470">
            <v>62.73</v>
          </cell>
        </row>
        <row r="471">
          <cell r="K471" t="str">
            <v>10-1-601</v>
          </cell>
          <cell r="L471" t="str">
            <v>刘爽、孙燕</v>
          </cell>
          <cell r="M471">
            <v>89.47</v>
          </cell>
          <cell r="N471">
            <v>71.23</v>
          </cell>
          <cell r="O471">
            <v>28622.99</v>
          </cell>
          <cell r="P471">
            <v>35952.534044644111</v>
          </cell>
          <cell r="Q471">
            <v>2560899</v>
          </cell>
          <cell r="R471">
            <v>89.55</v>
          </cell>
          <cell r="S471">
            <v>71.260000000000005</v>
          </cell>
        </row>
        <row r="472">
          <cell r="K472" t="str">
            <v>10-1-602</v>
          </cell>
          <cell r="L472" t="str">
            <v>任海军、徐仁芳</v>
          </cell>
          <cell r="M472">
            <v>78.75</v>
          </cell>
          <cell r="N472">
            <v>62.7</v>
          </cell>
          <cell r="O472">
            <v>28623</v>
          </cell>
          <cell r="P472">
            <v>35949.936204146732</v>
          </cell>
          <cell r="Q472">
            <v>2254061</v>
          </cell>
          <cell r="R472">
            <v>78.83</v>
          </cell>
          <cell r="S472">
            <v>62.73</v>
          </cell>
        </row>
        <row r="473">
          <cell r="K473" t="str">
            <v>10-1-701</v>
          </cell>
          <cell r="L473" t="str">
            <v>吴晓雪、张华</v>
          </cell>
          <cell r="M473">
            <v>89.47</v>
          </cell>
          <cell r="N473">
            <v>71.23</v>
          </cell>
          <cell r="O473">
            <v>28709.99</v>
          </cell>
          <cell r="P473">
            <v>36061.813842482101</v>
          </cell>
          <cell r="Q473">
            <v>2568683</v>
          </cell>
          <cell r="R473">
            <v>89.55</v>
          </cell>
          <cell r="S473">
            <v>71.260000000000005</v>
          </cell>
        </row>
        <row r="474">
          <cell r="K474" t="str">
            <v>10-1-702</v>
          </cell>
          <cell r="L474" t="str">
            <v>张士杰</v>
          </cell>
          <cell r="M474">
            <v>78.75</v>
          </cell>
          <cell r="N474">
            <v>62.7</v>
          </cell>
          <cell r="O474">
            <v>28710.01</v>
          </cell>
          <cell r="P474">
            <v>36059.218500797448</v>
          </cell>
          <cell r="Q474">
            <v>2260913</v>
          </cell>
          <cell r="R474">
            <v>78.83</v>
          </cell>
          <cell r="S474">
            <v>62.73</v>
          </cell>
        </row>
        <row r="475">
          <cell r="K475" t="str">
            <v>10-1-801</v>
          </cell>
          <cell r="L475" t="str">
            <v>黄海蛟、胡彩菊</v>
          </cell>
          <cell r="M475">
            <v>89.47</v>
          </cell>
          <cell r="N475">
            <v>71.23</v>
          </cell>
          <cell r="O475">
            <v>28767.99</v>
          </cell>
          <cell r="P475">
            <v>36134.662361364593</v>
          </cell>
          <cell r="Q475">
            <v>2573872</v>
          </cell>
          <cell r="R475">
            <v>89.55</v>
          </cell>
          <cell r="S475">
            <v>71.260000000000005</v>
          </cell>
        </row>
        <row r="476">
          <cell r="K476" t="str">
            <v>10-1-802</v>
          </cell>
          <cell r="L476" t="str">
            <v>王彦鹏</v>
          </cell>
          <cell r="M476">
            <v>78.75</v>
          </cell>
          <cell r="N476">
            <v>62.7</v>
          </cell>
          <cell r="O476">
            <v>28768</v>
          </cell>
          <cell r="P476">
            <v>36132.05741626794</v>
          </cell>
          <cell r="Q476">
            <v>2265480</v>
          </cell>
          <cell r="R476">
            <v>78.83</v>
          </cell>
          <cell r="S476">
            <v>62.73</v>
          </cell>
        </row>
        <row r="477">
          <cell r="K477" t="str">
            <v>10-1-901</v>
          </cell>
          <cell r="L477" t="str">
            <v>陈阳、曹宝月</v>
          </cell>
          <cell r="M477">
            <v>89.47</v>
          </cell>
          <cell r="N477">
            <v>71.23</v>
          </cell>
          <cell r="O477">
            <v>28854.99</v>
          </cell>
          <cell r="P477">
            <v>36243.942159202583</v>
          </cell>
          <cell r="Q477">
            <v>2581656</v>
          </cell>
          <cell r="R477">
            <v>89.55</v>
          </cell>
          <cell r="S477">
            <v>71.260000000000005</v>
          </cell>
        </row>
        <row r="478">
          <cell r="K478" t="str">
            <v>10-1-902</v>
          </cell>
          <cell r="L478" t="str">
            <v>王健</v>
          </cell>
          <cell r="M478">
            <v>78.75</v>
          </cell>
          <cell r="N478">
            <v>62.7</v>
          </cell>
          <cell r="O478">
            <v>28855</v>
          </cell>
          <cell r="P478">
            <v>36241.323763955341</v>
          </cell>
          <cell r="Q478">
            <v>2272331</v>
          </cell>
          <cell r="R478">
            <v>78.83</v>
          </cell>
          <cell r="S478">
            <v>62.73</v>
          </cell>
        </row>
        <row r="479">
          <cell r="K479" t="str">
            <v>10-1-1001</v>
          </cell>
          <cell r="L479" t="str">
            <v>李念、王川</v>
          </cell>
          <cell r="M479">
            <v>89.47</v>
          </cell>
          <cell r="N479">
            <v>71.23</v>
          </cell>
          <cell r="O479">
            <v>28188</v>
          </cell>
          <cell r="P479">
            <v>35406.149094482658</v>
          </cell>
          <cell r="Q479">
            <v>2521980</v>
          </cell>
          <cell r="R479">
            <v>89.55</v>
          </cell>
          <cell r="S479">
            <v>71.260000000000005</v>
          </cell>
        </row>
        <row r="480">
          <cell r="K480" t="str">
            <v>10-1-1002</v>
          </cell>
          <cell r="L480" t="str">
            <v>陈思瑶</v>
          </cell>
          <cell r="M480">
            <v>78.75</v>
          </cell>
          <cell r="N480">
            <v>62.7</v>
          </cell>
          <cell r="O480">
            <v>28188</v>
          </cell>
          <cell r="P480">
            <v>35403.588516746408</v>
          </cell>
          <cell r="Q480">
            <v>2219805</v>
          </cell>
          <cell r="R480">
            <v>78.83</v>
          </cell>
          <cell r="S480">
            <v>62.73</v>
          </cell>
        </row>
        <row r="481">
          <cell r="K481" t="str">
            <v>10-2-101</v>
          </cell>
          <cell r="L481" t="str">
            <v>任洋洋</v>
          </cell>
          <cell r="M481">
            <v>78.75</v>
          </cell>
          <cell r="N481">
            <v>62.7</v>
          </cell>
          <cell r="O481">
            <v>27550.01</v>
          </cell>
          <cell r="P481">
            <v>34602.280701754382</v>
          </cell>
          <cell r="Q481">
            <v>2169563</v>
          </cell>
          <cell r="R481">
            <v>78.83</v>
          </cell>
          <cell r="S481">
            <v>62.73</v>
          </cell>
        </row>
        <row r="482">
          <cell r="K482" t="str">
            <v>10-2-102</v>
          </cell>
          <cell r="L482" t="str">
            <v>董冠雄、郭天娇</v>
          </cell>
          <cell r="M482">
            <v>89.47</v>
          </cell>
          <cell r="N482">
            <v>71.23</v>
          </cell>
          <cell r="O482">
            <v>27550.01</v>
          </cell>
          <cell r="P482">
            <v>34604.787308718238</v>
          </cell>
          <cell r="Q482">
            <v>2464899</v>
          </cell>
          <cell r="R482">
            <v>89.55</v>
          </cell>
          <cell r="S482">
            <v>71.260000000000005</v>
          </cell>
        </row>
        <row r="483">
          <cell r="K483" t="str">
            <v>10-2-201</v>
          </cell>
          <cell r="L483" t="str">
            <v>潘杰勋、赵强</v>
          </cell>
          <cell r="M483">
            <v>78.75</v>
          </cell>
          <cell r="N483">
            <v>62.7</v>
          </cell>
          <cell r="O483">
            <v>28391</v>
          </cell>
          <cell r="P483">
            <v>35658.548644338116</v>
          </cell>
          <cell r="Q483">
            <v>2235791</v>
          </cell>
          <cell r="R483">
            <v>78.83</v>
          </cell>
          <cell r="S483">
            <v>62.73</v>
          </cell>
        </row>
        <row r="484">
          <cell r="K484" t="str">
            <v>10-2-202</v>
          </cell>
          <cell r="L484" t="str">
            <v>杜秀文、王文才</v>
          </cell>
          <cell r="M484">
            <v>89.47</v>
          </cell>
          <cell r="N484">
            <v>71.23</v>
          </cell>
          <cell r="O484">
            <v>27811</v>
          </cell>
          <cell r="P484">
            <v>34932.612663203705</v>
          </cell>
          <cell r="Q484">
            <v>2488250</v>
          </cell>
          <cell r="R484">
            <v>89.55</v>
          </cell>
          <cell r="S484">
            <v>71.260000000000005</v>
          </cell>
        </row>
        <row r="485">
          <cell r="K485" t="str">
            <v>10-2-301</v>
          </cell>
          <cell r="L485" t="str">
            <v>李盎</v>
          </cell>
          <cell r="M485">
            <v>78.75</v>
          </cell>
          <cell r="N485">
            <v>62.7</v>
          </cell>
          <cell r="O485">
            <v>28448.99</v>
          </cell>
          <cell r="P485">
            <v>35731.387559808609</v>
          </cell>
          <cell r="Q485">
            <v>2240358</v>
          </cell>
          <cell r="R485">
            <v>78.83</v>
          </cell>
          <cell r="S485">
            <v>62.73</v>
          </cell>
        </row>
        <row r="486">
          <cell r="K486" t="str">
            <v>10-2-302</v>
          </cell>
          <cell r="L486" t="str">
            <v>张波、陈琪</v>
          </cell>
          <cell r="M486">
            <v>89.47</v>
          </cell>
          <cell r="N486">
            <v>71.23</v>
          </cell>
          <cell r="O486">
            <v>28158.99</v>
          </cell>
          <cell r="P486">
            <v>35369.717815527161</v>
          </cell>
          <cell r="Q486">
            <v>2519385</v>
          </cell>
          <cell r="R486">
            <v>89.55</v>
          </cell>
          <cell r="S486">
            <v>71.260000000000005</v>
          </cell>
        </row>
        <row r="487">
          <cell r="K487" t="str">
            <v>10-2-401</v>
          </cell>
          <cell r="L487" t="str">
            <v>韩旭、臧健</v>
          </cell>
          <cell r="M487">
            <v>78.75</v>
          </cell>
          <cell r="N487">
            <v>62.7</v>
          </cell>
          <cell r="O487">
            <v>28478.01</v>
          </cell>
          <cell r="P487">
            <v>35767.830940988832</v>
          </cell>
          <cell r="Q487">
            <v>2242643</v>
          </cell>
          <cell r="R487">
            <v>78.83</v>
          </cell>
          <cell r="S487">
            <v>62.73</v>
          </cell>
        </row>
        <row r="488">
          <cell r="K488" t="str">
            <v>10-2-402</v>
          </cell>
          <cell r="L488" t="str">
            <v>宁春平、李美青</v>
          </cell>
          <cell r="M488">
            <v>89.47</v>
          </cell>
          <cell r="N488">
            <v>71.23</v>
          </cell>
          <cell r="O488">
            <v>28188</v>
          </cell>
          <cell r="P488">
            <v>35406.149094482658</v>
          </cell>
          <cell r="Q488">
            <v>2521980</v>
          </cell>
          <cell r="R488">
            <v>89.55</v>
          </cell>
          <cell r="S488">
            <v>71.260000000000005</v>
          </cell>
        </row>
        <row r="489">
          <cell r="K489" t="str">
            <v>10-2-501</v>
          </cell>
          <cell r="L489" t="str">
            <v>吕健侨、张蕾</v>
          </cell>
          <cell r="M489">
            <v>78.75</v>
          </cell>
          <cell r="N489">
            <v>62.7</v>
          </cell>
          <cell r="O489">
            <v>28536</v>
          </cell>
          <cell r="P489">
            <v>35840.669856459332</v>
          </cell>
          <cell r="Q489">
            <v>2247210</v>
          </cell>
          <cell r="R489">
            <v>78.83</v>
          </cell>
          <cell r="S489">
            <v>62.73</v>
          </cell>
        </row>
        <row r="490">
          <cell r="K490" t="str">
            <v>10-2-502</v>
          </cell>
          <cell r="L490" t="str">
            <v>佟利竹、鲍宇立</v>
          </cell>
          <cell r="M490">
            <v>89.47</v>
          </cell>
          <cell r="N490">
            <v>71.23</v>
          </cell>
          <cell r="O490">
            <v>28245.99</v>
          </cell>
          <cell r="P490">
            <v>35478.997613365151</v>
          </cell>
          <cell r="Q490">
            <v>2527169</v>
          </cell>
          <cell r="R490">
            <v>89.55</v>
          </cell>
          <cell r="S490">
            <v>71.260000000000005</v>
          </cell>
        </row>
        <row r="491">
          <cell r="K491" t="str">
            <v>10-2-601</v>
          </cell>
          <cell r="L491" t="str">
            <v>赵良涛、周文月</v>
          </cell>
          <cell r="M491">
            <v>78.75</v>
          </cell>
          <cell r="N491">
            <v>62.7</v>
          </cell>
          <cell r="O491">
            <v>28623</v>
          </cell>
          <cell r="P491">
            <v>35949.936204146732</v>
          </cell>
          <cell r="Q491">
            <v>2254061</v>
          </cell>
          <cell r="R491">
            <v>78.83</v>
          </cell>
          <cell r="S491">
            <v>62.73</v>
          </cell>
        </row>
        <row r="492">
          <cell r="K492" t="str">
            <v>10-2-602</v>
          </cell>
          <cell r="L492" t="str">
            <v>冯宁</v>
          </cell>
          <cell r="M492">
            <v>89.47</v>
          </cell>
          <cell r="N492">
            <v>71.23</v>
          </cell>
          <cell r="O492">
            <v>28333.01</v>
          </cell>
          <cell r="P492">
            <v>35588.291450231642</v>
          </cell>
          <cell r="Q492">
            <v>2534954</v>
          </cell>
          <cell r="R492">
            <v>89.55</v>
          </cell>
          <cell r="S492">
            <v>71.260000000000005</v>
          </cell>
        </row>
        <row r="493">
          <cell r="K493" t="str">
            <v>10-2-701</v>
          </cell>
          <cell r="L493" t="str">
            <v>史腾飞、卢双</v>
          </cell>
          <cell r="M493">
            <v>78.75</v>
          </cell>
          <cell r="N493">
            <v>62.7</v>
          </cell>
          <cell r="O493">
            <v>28710.01</v>
          </cell>
          <cell r="P493">
            <v>36059.218500797448</v>
          </cell>
          <cell r="Q493">
            <v>2260913</v>
          </cell>
          <cell r="R493">
            <v>78.83</v>
          </cell>
          <cell r="S493">
            <v>62.73</v>
          </cell>
        </row>
        <row r="494">
          <cell r="K494" t="str">
            <v>10-2-702</v>
          </cell>
          <cell r="L494" t="str">
            <v>胡江月、张铖</v>
          </cell>
          <cell r="M494">
            <v>89.47</v>
          </cell>
          <cell r="N494">
            <v>71.23</v>
          </cell>
          <cell r="O494">
            <v>28420</v>
          </cell>
          <cell r="P494">
            <v>35697.55720904113</v>
          </cell>
          <cell r="Q494">
            <v>2542737</v>
          </cell>
          <cell r="R494">
            <v>89.55</v>
          </cell>
          <cell r="S494">
            <v>71.260000000000005</v>
          </cell>
        </row>
        <row r="495">
          <cell r="K495" t="str">
            <v>10-2-801</v>
          </cell>
          <cell r="L495" t="str">
            <v>杨妙然、刘宏奎</v>
          </cell>
          <cell r="M495">
            <v>78.75</v>
          </cell>
          <cell r="N495">
            <v>62.7</v>
          </cell>
          <cell r="O495">
            <v>28768</v>
          </cell>
          <cell r="P495">
            <v>36132.05741626794</v>
          </cell>
          <cell r="Q495">
            <v>2265480</v>
          </cell>
          <cell r="R495">
            <v>78.83</v>
          </cell>
          <cell r="S495">
            <v>62.73</v>
          </cell>
        </row>
        <row r="496">
          <cell r="K496" t="str">
            <v>10-2-802</v>
          </cell>
          <cell r="L496" t="str">
            <v>朴艳平、门辉</v>
          </cell>
          <cell r="M496">
            <v>89.47</v>
          </cell>
          <cell r="N496">
            <v>71.23</v>
          </cell>
          <cell r="O496">
            <v>28477.99</v>
          </cell>
          <cell r="P496">
            <v>35770.405727923622</v>
          </cell>
          <cell r="Q496">
            <v>2547926</v>
          </cell>
          <cell r="R496">
            <v>89.55</v>
          </cell>
          <cell r="S496">
            <v>71.260000000000005</v>
          </cell>
        </row>
        <row r="497">
          <cell r="K497" t="str">
            <v>10-2-901</v>
          </cell>
          <cell r="L497" t="str">
            <v>程攀</v>
          </cell>
          <cell r="M497">
            <v>78.75</v>
          </cell>
          <cell r="N497">
            <v>62.7</v>
          </cell>
          <cell r="O497">
            <v>28855</v>
          </cell>
          <cell r="P497">
            <v>36241.323763955341</v>
          </cell>
          <cell r="Q497">
            <v>2272331</v>
          </cell>
          <cell r="R497">
            <v>78.83</v>
          </cell>
          <cell r="S497">
            <v>62.73</v>
          </cell>
        </row>
        <row r="498">
          <cell r="K498" t="str">
            <v>10-2-902</v>
          </cell>
          <cell r="L498" t="str">
            <v>李海霞、赵燕山</v>
          </cell>
          <cell r="M498">
            <v>89.47</v>
          </cell>
          <cell r="N498">
            <v>71.23</v>
          </cell>
          <cell r="O498">
            <v>28565.01</v>
          </cell>
          <cell r="P498">
            <v>35879.699564790113</v>
          </cell>
          <cell r="Q498">
            <v>2555711</v>
          </cell>
          <cell r="R498">
            <v>89.55</v>
          </cell>
          <cell r="S498">
            <v>71.260000000000005</v>
          </cell>
        </row>
        <row r="499">
          <cell r="K499" t="str">
            <v>10-2-1001</v>
          </cell>
          <cell r="L499" t="str">
            <v>王桂香、白国新</v>
          </cell>
          <cell r="M499">
            <v>78.75</v>
          </cell>
          <cell r="N499">
            <v>62.7</v>
          </cell>
          <cell r="O499">
            <v>28188</v>
          </cell>
          <cell r="P499">
            <v>35403.588516746408</v>
          </cell>
          <cell r="Q499">
            <v>2219805</v>
          </cell>
          <cell r="R499">
            <v>78.83</v>
          </cell>
          <cell r="S499">
            <v>62.73</v>
          </cell>
        </row>
        <row r="500">
          <cell r="K500" t="str">
            <v>10-2-1002</v>
          </cell>
          <cell r="L500" t="str">
            <v>郝营营</v>
          </cell>
          <cell r="M500">
            <v>89.47</v>
          </cell>
          <cell r="N500">
            <v>71.23</v>
          </cell>
          <cell r="O500">
            <v>27752.99</v>
          </cell>
          <cell r="P500">
            <v>34859.750105292711</v>
          </cell>
          <cell r="Q500">
            <v>2483060</v>
          </cell>
          <cell r="R500">
            <v>89.55</v>
          </cell>
          <cell r="S500">
            <v>71.260000000000005</v>
          </cell>
        </row>
        <row r="501">
          <cell r="K501" t="str">
            <v>11-1-101</v>
          </cell>
          <cell r="L501" t="str">
            <v>李晓燕、李家奇</v>
          </cell>
          <cell r="M501">
            <v>89</v>
          </cell>
          <cell r="N501">
            <v>71.23</v>
          </cell>
          <cell r="O501">
            <v>29174</v>
          </cell>
          <cell r="P501">
            <v>36452.14095184613</v>
          </cell>
          <cell r="Q501">
            <v>2596486</v>
          </cell>
          <cell r="R501">
            <v>89.08</v>
          </cell>
          <cell r="S501">
            <v>71.260000000000005</v>
          </cell>
        </row>
        <row r="502">
          <cell r="K502" t="str">
            <v>11-1-102</v>
          </cell>
          <cell r="L502" t="str">
            <v>徐海龙、彭春英</v>
          </cell>
          <cell r="M502">
            <v>88.42</v>
          </cell>
          <cell r="N502">
            <v>70.77</v>
          </cell>
          <cell r="O502">
            <v>29029</v>
          </cell>
          <cell r="P502">
            <v>36268.814469407946</v>
          </cell>
          <cell r="Q502">
            <v>2566744</v>
          </cell>
          <cell r="R502">
            <v>88.51</v>
          </cell>
          <cell r="S502">
            <v>70.8</v>
          </cell>
        </row>
        <row r="503">
          <cell r="K503" t="str">
            <v>11-1-201</v>
          </cell>
          <cell r="L503" t="str">
            <v>郑兴、薛芳玲</v>
          </cell>
          <cell r="M503">
            <v>89</v>
          </cell>
          <cell r="N503">
            <v>71.23</v>
          </cell>
          <cell r="O503">
            <v>29319</v>
          </cell>
          <cell r="P503">
            <v>36633.314614628667</v>
          </cell>
          <cell r="Q503">
            <v>2609391</v>
          </cell>
          <cell r="R503">
            <v>89.08</v>
          </cell>
          <cell r="S503">
            <v>71.260000000000005</v>
          </cell>
        </row>
        <row r="504">
          <cell r="K504" t="str">
            <v>11-1-202</v>
          </cell>
          <cell r="L504" t="str">
            <v>李润华、梁增增</v>
          </cell>
          <cell r="M504">
            <v>88.42</v>
          </cell>
          <cell r="N504">
            <v>70.77</v>
          </cell>
          <cell r="O504">
            <v>29174</v>
          </cell>
          <cell r="P504">
            <v>36449.978804578212</v>
          </cell>
          <cell r="Q504">
            <v>2579565</v>
          </cell>
          <cell r="R504">
            <v>88.51</v>
          </cell>
          <cell r="S504">
            <v>70.8</v>
          </cell>
        </row>
        <row r="505">
          <cell r="K505" t="str">
            <v>11-1-301</v>
          </cell>
          <cell r="L505" t="str">
            <v>齐立伟、吴红秀</v>
          </cell>
          <cell r="M505">
            <v>89</v>
          </cell>
          <cell r="N505">
            <v>71.23</v>
          </cell>
          <cell r="O505">
            <v>29754</v>
          </cell>
          <cell r="P505">
            <v>37176.835602976273</v>
          </cell>
          <cell r="Q505">
            <v>2648106</v>
          </cell>
          <cell r="R505">
            <v>89.08</v>
          </cell>
          <cell r="S505">
            <v>71.260000000000005</v>
          </cell>
        </row>
        <row r="506">
          <cell r="K506" t="str">
            <v>11-1-302</v>
          </cell>
          <cell r="L506" t="str">
            <v>杨慧娟、王星达</v>
          </cell>
          <cell r="M506">
            <v>88.42</v>
          </cell>
          <cell r="N506">
            <v>70.77</v>
          </cell>
          <cell r="O506">
            <v>29608.99</v>
          </cell>
          <cell r="P506">
            <v>36993.457679807827</v>
          </cell>
          <cell r="Q506">
            <v>2618027</v>
          </cell>
          <cell r="R506">
            <v>88.51</v>
          </cell>
          <cell r="S506">
            <v>70.8</v>
          </cell>
        </row>
        <row r="507">
          <cell r="K507" t="str">
            <v>11-1-401</v>
          </cell>
          <cell r="L507" t="str">
            <v>高学英</v>
          </cell>
          <cell r="M507">
            <v>89</v>
          </cell>
          <cell r="N507">
            <v>71.23</v>
          </cell>
          <cell r="O507">
            <v>30160</v>
          </cell>
          <cell r="P507">
            <v>37684.121858767372</v>
          </cell>
          <cell r="Q507">
            <v>2684240</v>
          </cell>
          <cell r="R507">
            <v>89.08</v>
          </cell>
          <cell r="S507">
            <v>71.260000000000005</v>
          </cell>
        </row>
        <row r="508">
          <cell r="K508" t="str">
            <v>11-1-402</v>
          </cell>
          <cell r="L508" t="str">
            <v>姚静</v>
          </cell>
          <cell r="M508">
            <v>88.42</v>
          </cell>
          <cell r="N508">
            <v>70.77</v>
          </cell>
          <cell r="O508">
            <v>30015</v>
          </cell>
          <cell r="P508">
            <v>37500.720644340821</v>
          </cell>
          <cell r="Q508">
            <v>2653926</v>
          </cell>
          <cell r="R508">
            <v>88.51</v>
          </cell>
          <cell r="S508">
            <v>70.8</v>
          </cell>
        </row>
        <row r="509">
          <cell r="K509" t="str">
            <v>11-1-501</v>
          </cell>
          <cell r="L509" t="str">
            <v>杨永博、王锐</v>
          </cell>
          <cell r="M509">
            <v>89</v>
          </cell>
          <cell r="N509">
            <v>71.23</v>
          </cell>
          <cell r="O509">
            <v>30305</v>
          </cell>
          <cell r="P509">
            <v>37865.29552154991</v>
          </cell>
          <cell r="Q509">
            <v>2697145</v>
          </cell>
          <cell r="R509">
            <v>89.08</v>
          </cell>
          <cell r="S509">
            <v>71.260000000000005</v>
          </cell>
        </row>
        <row r="510">
          <cell r="K510" t="str">
            <v>11-1-502</v>
          </cell>
          <cell r="L510" t="str">
            <v>李晨光</v>
          </cell>
          <cell r="M510">
            <v>88.42</v>
          </cell>
          <cell r="N510">
            <v>70.77</v>
          </cell>
          <cell r="O510">
            <v>30160</v>
          </cell>
          <cell r="P510">
            <v>37681.884979511095</v>
          </cell>
          <cell r="Q510">
            <v>2666747</v>
          </cell>
          <cell r="R510">
            <v>88.51</v>
          </cell>
          <cell r="S510">
            <v>70.8</v>
          </cell>
        </row>
        <row r="511">
          <cell r="K511" t="str">
            <v>11-1-601</v>
          </cell>
          <cell r="L511" t="str">
            <v>廖毅、赵小红</v>
          </cell>
          <cell r="M511">
            <v>89</v>
          </cell>
          <cell r="N511">
            <v>71.23</v>
          </cell>
          <cell r="O511">
            <v>30392</v>
          </cell>
          <cell r="P511">
            <v>37973.999719219428</v>
          </cell>
          <cell r="Q511">
            <v>2704888</v>
          </cell>
          <cell r="R511">
            <v>89.08</v>
          </cell>
          <cell r="S511">
            <v>71.260000000000005</v>
          </cell>
        </row>
        <row r="512">
          <cell r="K512" t="str">
            <v>11-1-602</v>
          </cell>
          <cell r="L512" t="str">
            <v>张文华、宁云志</v>
          </cell>
          <cell r="M512">
            <v>88.42</v>
          </cell>
          <cell r="N512">
            <v>70.77</v>
          </cell>
          <cell r="O512">
            <v>30305</v>
          </cell>
          <cell r="P512">
            <v>37863.049314681368</v>
          </cell>
          <cell r="Q512">
            <v>2679568</v>
          </cell>
          <cell r="R512">
            <v>88.51</v>
          </cell>
          <cell r="S512">
            <v>70.8</v>
          </cell>
        </row>
        <row r="513">
          <cell r="K513" t="str">
            <v>11-1-701</v>
          </cell>
          <cell r="L513" t="str">
            <v>王淼、李宏静</v>
          </cell>
          <cell r="M513">
            <v>89</v>
          </cell>
          <cell r="N513">
            <v>71.23</v>
          </cell>
          <cell r="O513">
            <v>29290</v>
          </cell>
          <cell r="P513">
            <v>36597.079882072161</v>
          </cell>
          <cell r="Q513">
            <v>2606810</v>
          </cell>
          <cell r="R513">
            <v>89.08</v>
          </cell>
          <cell r="S513">
            <v>71.260000000000005</v>
          </cell>
        </row>
        <row r="514">
          <cell r="K514" t="str">
            <v>11-1-702</v>
          </cell>
          <cell r="L514" t="str">
            <v>郭敏、谭雪彦</v>
          </cell>
          <cell r="M514">
            <v>88.42</v>
          </cell>
          <cell r="N514">
            <v>70.77</v>
          </cell>
          <cell r="O514">
            <v>29144.99</v>
          </cell>
          <cell r="P514">
            <v>36413.734633319204</v>
          </cell>
          <cell r="Q514">
            <v>2577000</v>
          </cell>
          <cell r="R514">
            <v>88.51</v>
          </cell>
          <cell r="S514">
            <v>70.8</v>
          </cell>
        </row>
        <row r="515">
          <cell r="K515" t="str">
            <v>11-2-101</v>
          </cell>
          <cell r="L515" t="str">
            <v>沈淑芝</v>
          </cell>
          <cell r="M515">
            <v>88.42</v>
          </cell>
          <cell r="N515">
            <v>70.77</v>
          </cell>
          <cell r="O515">
            <v>29029</v>
          </cell>
          <cell r="P515">
            <v>36268.814469407946</v>
          </cell>
          <cell r="Q515">
            <v>2566744</v>
          </cell>
          <cell r="R515">
            <v>88.51</v>
          </cell>
          <cell r="S515">
            <v>70.8</v>
          </cell>
        </row>
        <row r="516">
          <cell r="K516" t="str">
            <v>11-2-102</v>
          </cell>
          <cell r="L516" t="str">
            <v>谢佳星、吴森辉</v>
          </cell>
          <cell r="M516">
            <v>88.42</v>
          </cell>
          <cell r="N516">
            <v>70.77</v>
          </cell>
          <cell r="O516">
            <v>29029</v>
          </cell>
          <cell r="P516">
            <v>36268.814469407946</v>
          </cell>
          <cell r="Q516">
            <v>2566744</v>
          </cell>
          <cell r="R516">
            <v>88.51</v>
          </cell>
          <cell r="S516">
            <v>70.8</v>
          </cell>
        </row>
        <row r="517">
          <cell r="K517" t="str">
            <v>11-2-201</v>
          </cell>
          <cell r="L517" t="str">
            <v>张炳林、张焰明</v>
          </cell>
          <cell r="M517">
            <v>88.42</v>
          </cell>
          <cell r="N517">
            <v>70.77</v>
          </cell>
          <cell r="O517">
            <v>29174</v>
          </cell>
          <cell r="P517">
            <v>36449.978804578212</v>
          </cell>
          <cell r="Q517">
            <v>2579565</v>
          </cell>
          <cell r="R517">
            <v>88.51</v>
          </cell>
          <cell r="S517">
            <v>70.8</v>
          </cell>
        </row>
        <row r="518">
          <cell r="K518" t="str">
            <v>11-2-202</v>
          </cell>
          <cell r="L518" t="str">
            <v>赵雁</v>
          </cell>
          <cell r="M518">
            <v>88.42</v>
          </cell>
          <cell r="N518">
            <v>70.77</v>
          </cell>
          <cell r="O518">
            <v>29174</v>
          </cell>
          <cell r="P518">
            <v>36449.978804578212</v>
          </cell>
          <cell r="Q518">
            <v>2579565</v>
          </cell>
          <cell r="R518">
            <v>88.51</v>
          </cell>
          <cell r="S518">
            <v>70.8</v>
          </cell>
        </row>
        <row r="519">
          <cell r="K519" t="str">
            <v>11-2-301</v>
          </cell>
          <cell r="L519" t="str">
            <v>郑林书、范金霞</v>
          </cell>
          <cell r="M519">
            <v>88.42</v>
          </cell>
          <cell r="N519">
            <v>70.77</v>
          </cell>
          <cell r="O519">
            <v>29608.99</v>
          </cell>
          <cell r="P519">
            <v>36993.457679807827</v>
          </cell>
          <cell r="Q519">
            <v>2618027</v>
          </cell>
          <cell r="R519">
            <v>88.51</v>
          </cell>
          <cell r="S519">
            <v>70.8</v>
          </cell>
        </row>
        <row r="520">
          <cell r="K520" t="str">
            <v>11-2-302</v>
          </cell>
          <cell r="L520" t="str">
            <v>王旭、张晓迪</v>
          </cell>
          <cell r="M520">
            <v>88.42</v>
          </cell>
          <cell r="N520">
            <v>70.77</v>
          </cell>
          <cell r="O520">
            <v>29608.99</v>
          </cell>
          <cell r="P520">
            <v>36993.457679807827</v>
          </cell>
          <cell r="Q520">
            <v>2618027</v>
          </cell>
          <cell r="R520">
            <v>88.51</v>
          </cell>
          <cell r="S520">
            <v>70.8</v>
          </cell>
        </row>
        <row r="521">
          <cell r="K521" t="str">
            <v>11-2-401</v>
          </cell>
          <cell r="L521" t="str">
            <v>刘腊辉</v>
          </cell>
          <cell r="M521">
            <v>88.42</v>
          </cell>
          <cell r="N521">
            <v>70.77</v>
          </cell>
          <cell r="O521">
            <v>30015</v>
          </cell>
          <cell r="P521">
            <v>37500.720644340821</v>
          </cell>
          <cell r="Q521">
            <v>2653926</v>
          </cell>
          <cell r="R521">
            <v>88.51</v>
          </cell>
          <cell r="S521">
            <v>70.8</v>
          </cell>
        </row>
        <row r="522">
          <cell r="K522" t="str">
            <v>11-2-402</v>
          </cell>
          <cell r="L522" t="str">
            <v>宇文剑、王倩</v>
          </cell>
          <cell r="M522">
            <v>88.42</v>
          </cell>
          <cell r="N522">
            <v>70.77</v>
          </cell>
          <cell r="O522">
            <v>30015</v>
          </cell>
          <cell r="P522">
            <v>37500.720644340821</v>
          </cell>
          <cell r="Q522">
            <v>2653926</v>
          </cell>
          <cell r="R522">
            <v>88.51</v>
          </cell>
          <cell r="S522">
            <v>70.8</v>
          </cell>
        </row>
        <row r="523">
          <cell r="K523" t="str">
            <v>11-2-501</v>
          </cell>
          <cell r="L523" t="str">
            <v>张博、邢飞虎</v>
          </cell>
          <cell r="M523">
            <v>88.42</v>
          </cell>
          <cell r="N523">
            <v>70.77</v>
          </cell>
          <cell r="O523">
            <v>30160</v>
          </cell>
          <cell r="P523">
            <v>37681.884979511095</v>
          </cell>
          <cell r="Q523">
            <v>2666747</v>
          </cell>
          <cell r="R523">
            <v>88.51</v>
          </cell>
          <cell r="S523">
            <v>70.8</v>
          </cell>
        </row>
        <row r="524">
          <cell r="K524" t="str">
            <v>11-2-502</v>
          </cell>
          <cell r="L524" t="str">
            <v>迪楠</v>
          </cell>
          <cell r="M524">
            <v>88.42</v>
          </cell>
          <cell r="N524">
            <v>70.77</v>
          </cell>
          <cell r="O524">
            <v>30160</v>
          </cell>
          <cell r="P524">
            <v>37681.884979511095</v>
          </cell>
          <cell r="Q524">
            <v>2666747</v>
          </cell>
          <cell r="R524">
            <v>88.51</v>
          </cell>
          <cell r="S524">
            <v>70.8</v>
          </cell>
        </row>
        <row r="525">
          <cell r="K525" t="str">
            <v>11-2-601</v>
          </cell>
          <cell r="L525" t="str">
            <v>李亚鹏、任晓红</v>
          </cell>
          <cell r="M525">
            <v>88.42</v>
          </cell>
          <cell r="N525">
            <v>70.77</v>
          </cell>
          <cell r="O525">
            <v>30305</v>
          </cell>
          <cell r="P525">
            <v>37863.049314681368</v>
          </cell>
          <cell r="Q525">
            <v>2679568</v>
          </cell>
          <cell r="R525">
            <v>88.51</v>
          </cell>
          <cell r="S525">
            <v>70.8</v>
          </cell>
        </row>
        <row r="526">
          <cell r="K526" t="str">
            <v>11-2-602</v>
          </cell>
          <cell r="L526" t="str">
            <v>吕文杰、金姝立</v>
          </cell>
          <cell r="M526">
            <v>88.42</v>
          </cell>
          <cell r="N526">
            <v>70.77</v>
          </cell>
          <cell r="O526">
            <v>30305</v>
          </cell>
          <cell r="P526">
            <v>37863.049314681368</v>
          </cell>
          <cell r="Q526">
            <v>2679568</v>
          </cell>
          <cell r="R526">
            <v>88.51</v>
          </cell>
          <cell r="S526">
            <v>70.8</v>
          </cell>
        </row>
        <row r="527">
          <cell r="K527" t="str">
            <v>11-2-701</v>
          </cell>
          <cell r="L527" t="str">
            <v>崔洁、赵月</v>
          </cell>
          <cell r="M527">
            <v>88.42</v>
          </cell>
          <cell r="N527">
            <v>70.77</v>
          </cell>
          <cell r="O527">
            <v>29144.99</v>
          </cell>
          <cell r="P527">
            <v>36413.734633319204</v>
          </cell>
          <cell r="Q527">
            <v>2577000</v>
          </cell>
          <cell r="R527">
            <v>88.51</v>
          </cell>
          <cell r="S527">
            <v>70.8</v>
          </cell>
        </row>
        <row r="528">
          <cell r="K528" t="str">
            <v>11-2-702</v>
          </cell>
          <cell r="L528" t="str">
            <v>王跃</v>
          </cell>
          <cell r="M528">
            <v>88.42</v>
          </cell>
          <cell r="N528">
            <v>70.77</v>
          </cell>
          <cell r="O528">
            <v>29144.99</v>
          </cell>
          <cell r="P528">
            <v>36413.734633319204</v>
          </cell>
          <cell r="Q528">
            <v>2577000</v>
          </cell>
          <cell r="R528">
            <v>88.51</v>
          </cell>
          <cell r="S528">
            <v>70.8</v>
          </cell>
        </row>
        <row r="529">
          <cell r="K529" t="str">
            <v>11-3-101</v>
          </cell>
          <cell r="L529" t="str">
            <v>孙波</v>
          </cell>
          <cell r="M529">
            <v>88.42</v>
          </cell>
          <cell r="N529">
            <v>70.77</v>
          </cell>
          <cell r="O529">
            <v>29058</v>
          </cell>
          <cell r="P529">
            <v>36305.044510385756</v>
          </cell>
          <cell r="Q529">
            <v>2569308</v>
          </cell>
          <cell r="R529">
            <v>88.51</v>
          </cell>
          <cell r="S529">
            <v>70.8</v>
          </cell>
        </row>
        <row r="530">
          <cell r="K530" t="str">
            <v>11-3-102</v>
          </cell>
          <cell r="L530" t="str">
            <v>侯国军、李新敏</v>
          </cell>
          <cell r="M530">
            <v>88.42</v>
          </cell>
          <cell r="N530">
            <v>70.77</v>
          </cell>
          <cell r="O530">
            <v>29058</v>
          </cell>
          <cell r="P530">
            <v>36305.044510385756</v>
          </cell>
          <cell r="Q530">
            <v>2569308</v>
          </cell>
          <cell r="R530">
            <v>88.51</v>
          </cell>
          <cell r="S530">
            <v>70.8</v>
          </cell>
        </row>
        <row r="531">
          <cell r="K531" t="str">
            <v>11-3-201</v>
          </cell>
          <cell r="L531" t="str">
            <v>徐潮、孙征</v>
          </cell>
          <cell r="M531">
            <v>88.42</v>
          </cell>
          <cell r="N531">
            <v>70.77</v>
          </cell>
          <cell r="O531">
            <v>29203</v>
          </cell>
          <cell r="P531">
            <v>36486.20884555603</v>
          </cell>
          <cell r="Q531">
            <v>2582129</v>
          </cell>
          <cell r="R531">
            <v>88.51</v>
          </cell>
          <cell r="S531">
            <v>70.8</v>
          </cell>
        </row>
        <row r="532">
          <cell r="K532" t="str">
            <v>11-3-202</v>
          </cell>
          <cell r="L532" t="str">
            <v>吴楚骁、杜诗轩</v>
          </cell>
          <cell r="M532">
            <v>88.42</v>
          </cell>
          <cell r="N532">
            <v>70.77</v>
          </cell>
          <cell r="O532">
            <v>29203</v>
          </cell>
          <cell r="P532">
            <v>36486.20884555603</v>
          </cell>
          <cell r="Q532">
            <v>2582129</v>
          </cell>
          <cell r="R532">
            <v>88.51</v>
          </cell>
          <cell r="S532">
            <v>70.8</v>
          </cell>
        </row>
        <row r="533">
          <cell r="K533" t="str">
            <v>11-3-301</v>
          </cell>
          <cell r="L533" t="str">
            <v>张彰</v>
          </cell>
          <cell r="M533">
            <v>88.42</v>
          </cell>
          <cell r="N533">
            <v>70.77</v>
          </cell>
          <cell r="O533">
            <v>29637.99</v>
          </cell>
          <cell r="P533">
            <v>37029.687720785645</v>
          </cell>
          <cell r="Q533">
            <v>2620591</v>
          </cell>
          <cell r="R533">
            <v>88.51</v>
          </cell>
          <cell r="S533">
            <v>70.8</v>
          </cell>
        </row>
        <row r="534">
          <cell r="K534" t="str">
            <v>11-3-302</v>
          </cell>
          <cell r="L534" t="str">
            <v>贾徇</v>
          </cell>
          <cell r="M534">
            <v>88.42</v>
          </cell>
          <cell r="N534">
            <v>70.77</v>
          </cell>
          <cell r="O534">
            <v>29637.99</v>
          </cell>
          <cell r="P534">
            <v>37029.687720785645</v>
          </cell>
          <cell r="Q534">
            <v>2620591</v>
          </cell>
          <cell r="R534">
            <v>88.51</v>
          </cell>
          <cell r="S534">
            <v>70.8</v>
          </cell>
        </row>
        <row r="535">
          <cell r="K535" t="str">
            <v>11-3-401</v>
          </cell>
          <cell r="L535" t="str">
            <v>董可、盛超</v>
          </cell>
          <cell r="M535">
            <v>88.42</v>
          </cell>
          <cell r="N535">
            <v>70.77</v>
          </cell>
          <cell r="O535">
            <v>29927.99</v>
          </cell>
          <cell r="P535">
            <v>37392.016391126184</v>
          </cell>
          <cell r="Q535">
            <v>2646233</v>
          </cell>
          <cell r="R535">
            <v>88.51</v>
          </cell>
          <cell r="S535">
            <v>70.8</v>
          </cell>
        </row>
        <row r="536">
          <cell r="K536" t="str">
            <v>11-3-402</v>
          </cell>
          <cell r="L536" t="str">
            <v>杨帆、李雪莹</v>
          </cell>
          <cell r="M536">
            <v>88.42</v>
          </cell>
          <cell r="N536">
            <v>70.77</v>
          </cell>
          <cell r="O536">
            <v>29927.99</v>
          </cell>
          <cell r="P536">
            <v>37392.016391126184</v>
          </cell>
          <cell r="Q536">
            <v>2646233</v>
          </cell>
          <cell r="R536">
            <v>88.51</v>
          </cell>
          <cell r="S536">
            <v>70.8</v>
          </cell>
        </row>
        <row r="537">
          <cell r="K537" t="str">
            <v>11-3-501</v>
          </cell>
          <cell r="L537" t="str">
            <v>石丹鹤</v>
          </cell>
          <cell r="M537">
            <v>88.42</v>
          </cell>
          <cell r="N537">
            <v>70.77</v>
          </cell>
          <cell r="O537">
            <v>30072.99</v>
          </cell>
          <cell r="P537">
            <v>37573.180726296458</v>
          </cell>
          <cell r="Q537">
            <v>2659054</v>
          </cell>
          <cell r="R537">
            <v>88.51</v>
          </cell>
          <cell r="S537">
            <v>70.8</v>
          </cell>
        </row>
        <row r="538">
          <cell r="K538" t="str">
            <v>11-3-502</v>
          </cell>
          <cell r="L538" t="str">
            <v>林云</v>
          </cell>
          <cell r="M538">
            <v>88.42</v>
          </cell>
          <cell r="N538">
            <v>70.77</v>
          </cell>
          <cell r="O538">
            <v>30072.99</v>
          </cell>
          <cell r="P538">
            <v>37573.180726296458</v>
          </cell>
          <cell r="Q538">
            <v>2659054</v>
          </cell>
          <cell r="R538">
            <v>88.51</v>
          </cell>
          <cell r="S538">
            <v>70.8</v>
          </cell>
        </row>
        <row r="539">
          <cell r="K539" t="str">
            <v>11-3-601</v>
          </cell>
          <cell r="L539" t="str">
            <v>于静、勾志刚</v>
          </cell>
          <cell r="M539">
            <v>88.42</v>
          </cell>
          <cell r="N539">
            <v>70.77</v>
          </cell>
          <cell r="O539">
            <v>30217.99</v>
          </cell>
          <cell r="P539">
            <v>37754.345061466724</v>
          </cell>
          <cell r="Q539">
            <v>2671875</v>
          </cell>
          <cell r="R539">
            <v>88.51</v>
          </cell>
          <cell r="S539">
            <v>70.8</v>
          </cell>
        </row>
        <row r="540">
          <cell r="K540" t="str">
            <v>11-3-602</v>
          </cell>
          <cell r="L540" t="str">
            <v>韩萍萍、吴强</v>
          </cell>
          <cell r="M540">
            <v>88.42</v>
          </cell>
          <cell r="N540">
            <v>70.77</v>
          </cell>
          <cell r="O540">
            <v>30217.99</v>
          </cell>
          <cell r="P540">
            <v>37754.345061466724</v>
          </cell>
          <cell r="Q540">
            <v>2671875</v>
          </cell>
          <cell r="R540">
            <v>88.51</v>
          </cell>
          <cell r="S540">
            <v>70.8</v>
          </cell>
        </row>
        <row r="541">
          <cell r="K541" t="str">
            <v>11-3-701</v>
          </cell>
          <cell r="L541" t="str">
            <v>高树京</v>
          </cell>
          <cell r="M541">
            <v>88.42</v>
          </cell>
          <cell r="N541">
            <v>70.77</v>
          </cell>
          <cell r="O541">
            <v>29058</v>
          </cell>
          <cell r="P541">
            <v>36305.044510385756</v>
          </cell>
          <cell r="Q541">
            <v>2569308</v>
          </cell>
          <cell r="R541">
            <v>88.51</v>
          </cell>
          <cell r="S541">
            <v>70.8</v>
          </cell>
        </row>
        <row r="542">
          <cell r="K542" t="str">
            <v>11-3-702</v>
          </cell>
          <cell r="L542" t="str">
            <v>赵凡婷、陈茂超</v>
          </cell>
          <cell r="M542">
            <v>88.42</v>
          </cell>
          <cell r="N542">
            <v>70.77</v>
          </cell>
          <cell r="O542">
            <v>29058</v>
          </cell>
          <cell r="P542">
            <v>36305.044510385756</v>
          </cell>
          <cell r="Q542">
            <v>2569308</v>
          </cell>
          <cell r="R542">
            <v>88.51</v>
          </cell>
          <cell r="S542">
            <v>70.8</v>
          </cell>
        </row>
        <row r="543">
          <cell r="K543" t="str">
            <v>11-4-101</v>
          </cell>
          <cell r="L543" t="str">
            <v>段学静</v>
          </cell>
          <cell r="M543">
            <v>88.42</v>
          </cell>
          <cell r="N543">
            <v>70.77</v>
          </cell>
          <cell r="O543">
            <v>29029</v>
          </cell>
          <cell r="P543">
            <v>36268.814469407946</v>
          </cell>
          <cell r="Q543">
            <v>2566744</v>
          </cell>
          <cell r="R543">
            <v>88.51</v>
          </cell>
          <cell r="S543">
            <v>70.8</v>
          </cell>
        </row>
        <row r="544">
          <cell r="K544" t="str">
            <v>11-4-102</v>
          </cell>
          <cell r="L544" t="str">
            <v>佟宇辉、王斌</v>
          </cell>
          <cell r="M544">
            <v>89</v>
          </cell>
          <cell r="N544">
            <v>71.23</v>
          </cell>
          <cell r="O544">
            <v>29174</v>
          </cell>
          <cell r="P544">
            <v>36452.14095184613</v>
          </cell>
          <cell r="Q544">
            <v>2596486</v>
          </cell>
          <cell r="R544">
            <v>89.08</v>
          </cell>
          <cell r="S544">
            <v>71.260000000000005</v>
          </cell>
        </row>
        <row r="545">
          <cell r="K545" t="str">
            <v>11-4-201</v>
          </cell>
          <cell r="L545" t="str">
            <v>肖梦瑶、王鑫</v>
          </cell>
          <cell r="M545">
            <v>88.42</v>
          </cell>
          <cell r="N545">
            <v>70.77</v>
          </cell>
          <cell r="O545">
            <v>29174</v>
          </cell>
          <cell r="P545">
            <v>36449.978804578212</v>
          </cell>
          <cell r="Q545">
            <v>2579565</v>
          </cell>
          <cell r="R545">
            <v>88.51</v>
          </cell>
          <cell r="S545">
            <v>70.8</v>
          </cell>
        </row>
        <row r="546">
          <cell r="K546" t="str">
            <v>11-4-202</v>
          </cell>
          <cell r="L546" t="str">
            <v>李玉芬、张迎华</v>
          </cell>
          <cell r="M546">
            <v>89</v>
          </cell>
          <cell r="N546">
            <v>71.23</v>
          </cell>
          <cell r="O546">
            <v>29319</v>
          </cell>
          <cell r="P546">
            <v>36633.314614628667</v>
          </cell>
          <cell r="Q546">
            <v>2609391</v>
          </cell>
          <cell r="R546">
            <v>89.08</v>
          </cell>
          <cell r="S546">
            <v>71.260000000000005</v>
          </cell>
        </row>
        <row r="547">
          <cell r="K547" t="str">
            <v>11-4-301</v>
          </cell>
          <cell r="L547" t="str">
            <v>徐延浩、程欢</v>
          </cell>
          <cell r="M547">
            <v>88.42</v>
          </cell>
          <cell r="N547">
            <v>70.77</v>
          </cell>
          <cell r="O547">
            <v>29608.99</v>
          </cell>
          <cell r="P547">
            <v>36993.457679807827</v>
          </cell>
          <cell r="Q547">
            <v>2618027</v>
          </cell>
          <cell r="R547">
            <v>88.51</v>
          </cell>
          <cell r="S547">
            <v>70.8</v>
          </cell>
        </row>
        <row r="548">
          <cell r="K548" t="str">
            <v>11-4-302</v>
          </cell>
          <cell r="L548" t="str">
            <v>李宝鹏、王凡</v>
          </cell>
          <cell r="M548">
            <v>89</v>
          </cell>
          <cell r="N548">
            <v>71.23</v>
          </cell>
          <cell r="O548">
            <v>29754</v>
          </cell>
          <cell r="P548">
            <v>37176.835602976273</v>
          </cell>
          <cell r="Q548">
            <v>2648106</v>
          </cell>
          <cell r="R548">
            <v>89.08</v>
          </cell>
          <cell r="S548">
            <v>71.260000000000005</v>
          </cell>
        </row>
        <row r="549">
          <cell r="K549" t="str">
            <v>11-4-401</v>
          </cell>
          <cell r="L549" t="str">
            <v>于天齐、张盟</v>
          </cell>
          <cell r="M549">
            <v>88.42</v>
          </cell>
          <cell r="N549">
            <v>70.77</v>
          </cell>
          <cell r="O549">
            <v>29898.99</v>
          </cell>
          <cell r="P549">
            <v>37355.786350148373</v>
          </cell>
          <cell r="Q549">
            <v>2643669</v>
          </cell>
          <cell r="R549">
            <v>88.51</v>
          </cell>
          <cell r="S549">
            <v>70.8</v>
          </cell>
        </row>
        <row r="550">
          <cell r="K550" t="str">
            <v>11-4-402</v>
          </cell>
          <cell r="L550" t="str">
            <v>刘权</v>
          </cell>
          <cell r="M550">
            <v>89</v>
          </cell>
          <cell r="N550">
            <v>71.23</v>
          </cell>
          <cell r="O550">
            <v>30044</v>
          </cell>
          <cell r="P550">
            <v>37539.182928541341</v>
          </cell>
          <cell r="Q550">
            <v>2673916</v>
          </cell>
          <cell r="R550">
            <v>89.08</v>
          </cell>
          <cell r="S550">
            <v>71.260000000000005</v>
          </cell>
        </row>
        <row r="551">
          <cell r="K551" t="str">
            <v>11-4-501</v>
          </cell>
          <cell r="L551" t="str">
            <v>唐功勋、杨士雨</v>
          </cell>
          <cell r="M551">
            <v>88.42</v>
          </cell>
          <cell r="N551">
            <v>70.77</v>
          </cell>
          <cell r="O551">
            <v>30043.98</v>
          </cell>
          <cell r="P551">
            <v>37536.93655503745</v>
          </cell>
          <cell r="Q551">
            <v>2656489</v>
          </cell>
          <cell r="R551">
            <v>88.51</v>
          </cell>
          <cell r="S551">
            <v>70.8</v>
          </cell>
        </row>
        <row r="552">
          <cell r="K552" t="str">
            <v>11-4-502</v>
          </cell>
          <cell r="L552" t="str">
            <v>邢琦、张千</v>
          </cell>
          <cell r="M552">
            <v>89</v>
          </cell>
          <cell r="N552">
            <v>71.23</v>
          </cell>
          <cell r="O552">
            <v>30189</v>
          </cell>
          <cell r="P552">
            <v>37720.356591323878</v>
          </cell>
          <cell r="Q552">
            <v>2686821</v>
          </cell>
          <cell r="R552">
            <v>89.08</v>
          </cell>
          <cell r="S552">
            <v>71.260000000000005</v>
          </cell>
        </row>
        <row r="553">
          <cell r="K553" t="str">
            <v>11-4-601</v>
          </cell>
          <cell r="L553" t="str">
            <v>陈振江、王淑香</v>
          </cell>
          <cell r="M553">
            <v>88.42</v>
          </cell>
          <cell r="N553">
            <v>70.77</v>
          </cell>
          <cell r="O553">
            <v>30189</v>
          </cell>
          <cell r="P553">
            <v>37718.115020488913</v>
          </cell>
          <cell r="Q553">
            <v>2669311</v>
          </cell>
          <cell r="R553">
            <v>88.51</v>
          </cell>
          <cell r="S553">
            <v>70.8</v>
          </cell>
        </row>
        <row r="554">
          <cell r="K554" t="str">
            <v>11-4-602</v>
          </cell>
          <cell r="L554" t="str">
            <v>张继宗、林飞</v>
          </cell>
          <cell r="M554">
            <v>89</v>
          </cell>
          <cell r="N554">
            <v>71.23</v>
          </cell>
          <cell r="O554">
            <v>30305</v>
          </cell>
          <cell r="P554">
            <v>37865.29552154991</v>
          </cell>
          <cell r="Q554">
            <v>2697145</v>
          </cell>
          <cell r="R554">
            <v>89.08</v>
          </cell>
          <cell r="S554">
            <v>71.260000000000005</v>
          </cell>
        </row>
        <row r="555">
          <cell r="K555" t="str">
            <v>11-4-701</v>
          </cell>
          <cell r="L555" t="str">
            <v>刘宇靖</v>
          </cell>
          <cell r="M555">
            <v>88.42</v>
          </cell>
          <cell r="N555">
            <v>70.77</v>
          </cell>
          <cell r="O555">
            <v>29029</v>
          </cell>
          <cell r="P555">
            <v>36268.814469407946</v>
          </cell>
          <cell r="Q555">
            <v>2566744</v>
          </cell>
          <cell r="R555">
            <v>88.51</v>
          </cell>
          <cell r="S555">
            <v>70.8</v>
          </cell>
        </row>
        <row r="556">
          <cell r="K556" t="str">
            <v>11-4-702</v>
          </cell>
          <cell r="L556" t="str">
            <v>侯念通、张玉华</v>
          </cell>
          <cell r="M556">
            <v>89</v>
          </cell>
          <cell r="N556">
            <v>71.23</v>
          </cell>
          <cell r="O556">
            <v>29174</v>
          </cell>
          <cell r="P556">
            <v>36452.14095184613</v>
          </cell>
          <cell r="Q556">
            <v>2596486</v>
          </cell>
          <cell r="R556">
            <v>89.08</v>
          </cell>
          <cell r="S556">
            <v>71.260000000000005</v>
          </cell>
        </row>
        <row r="557">
          <cell r="K557" t="str">
            <v>12-1-101</v>
          </cell>
          <cell r="L557" t="str">
            <v>葛中乐、陈丹</v>
          </cell>
          <cell r="M557">
            <v>88.84</v>
          </cell>
          <cell r="N557">
            <v>71.12</v>
          </cell>
          <cell r="O557">
            <v>27550</v>
          </cell>
          <cell r="P557">
            <v>34414.257592800896</v>
          </cell>
          <cell r="Q557">
            <v>2447542</v>
          </cell>
          <cell r="R557">
            <v>88.93</v>
          </cell>
          <cell r="S557">
            <v>71.16</v>
          </cell>
        </row>
        <row r="558">
          <cell r="K558" t="str">
            <v>12-1-102</v>
          </cell>
          <cell r="L558" t="str">
            <v>富艳筱、陈宝艳</v>
          </cell>
          <cell r="M558">
            <v>88.41</v>
          </cell>
          <cell r="N558">
            <v>70.77</v>
          </cell>
          <cell r="O558">
            <v>27550.01</v>
          </cell>
          <cell r="P558">
            <v>34417.069379680659</v>
          </cell>
          <cell r="Q558">
            <v>2435696</v>
          </cell>
          <cell r="R558">
            <v>88.48</v>
          </cell>
          <cell r="S558">
            <v>70.8</v>
          </cell>
        </row>
        <row r="559">
          <cell r="K559" t="str">
            <v>12-1-201</v>
          </cell>
          <cell r="L559" t="str">
            <v>芦艳、杨越</v>
          </cell>
          <cell r="M559">
            <v>88.98</v>
          </cell>
          <cell r="N559">
            <v>71.23</v>
          </cell>
          <cell r="O559">
            <v>28797</v>
          </cell>
          <cell r="P559">
            <v>35973.002948195986</v>
          </cell>
          <cell r="Q559">
            <v>2562357</v>
          </cell>
          <cell r="R559">
            <v>89.06</v>
          </cell>
          <cell r="S559">
            <v>71.260000000000005</v>
          </cell>
        </row>
        <row r="560">
          <cell r="K560" t="str">
            <v>12-1-202</v>
          </cell>
          <cell r="L560" t="str">
            <v>陈向娟、刘明远</v>
          </cell>
          <cell r="M560">
            <v>88.41</v>
          </cell>
          <cell r="N560">
            <v>70.77</v>
          </cell>
          <cell r="O560">
            <v>28652</v>
          </cell>
          <cell r="P560">
            <v>35793.740285431682</v>
          </cell>
          <cell r="Q560">
            <v>2533123</v>
          </cell>
          <cell r="R560">
            <v>88.48</v>
          </cell>
          <cell r="S560">
            <v>70.8</v>
          </cell>
        </row>
        <row r="561">
          <cell r="K561" t="str">
            <v>12-1-301</v>
          </cell>
          <cell r="L561" t="str">
            <v>马庆南</v>
          </cell>
          <cell r="M561">
            <v>88.98</v>
          </cell>
          <cell r="N561">
            <v>71.23</v>
          </cell>
          <cell r="O561">
            <v>29232</v>
          </cell>
          <cell r="P561">
            <v>36516.397585287094</v>
          </cell>
          <cell r="Q561">
            <v>2601063</v>
          </cell>
          <cell r="R561">
            <v>89.06</v>
          </cell>
          <cell r="S561">
            <v>71.260000000000005</v>
          </cell>
        </row>
        <row r="562">
          <cell r="K562" t="str">
            <v>12-1-302</v>
          </cell>
          <cell r="L562" t="str">
            <v>刘婷婷、史翼腾</v>
          </cell>
          <cell r="M562">
            <v>88.41</v>
          </cell>
          <cell r="N562">
            <v>70.77</v>
          </cell>
          <cell r="O562">
            <v>29086.99</v>
          </cell>
          <cell r="P562">
            <v>36337.162639536531</v>
          </cell>
          <cell r="Q562">
            <v>2571581</v>
          </cell>
          <cell r="R562">
            <v>88.48</v>
          </cell>
          <cell r="S562">
            <v>70.8</v>
          </cell>
        </row>
        <row r="563">
          <cell r="K563" t="str">
            <v>12-1-401</v>
          </cell>
          <cell r="L563" t="str">
            <v>杜开兵、张玉娟</v>
          </cell>
          <cell r="M563">
            <v>88.98</v>
          </cell>
          <cell r="N563">
            <v>71.23</v>
          </cell>
          <cell r="O563">
            <v>29376.98</v>
          </cell>
          <cell r="P563">
            <v>36697.515091955633</v>
          </cell>
          <cell r="Q563">
            <v>2613964</v>
          </cell>
          <cell r="R563">
            <v>89.06</v>
          </cell>
          <cell r="S563">
            <v>71.260000000000005</v>
          </cell>
        </row>
        <row r="564">
          <cell r="K564" t="str">
            <v>12-1-402</v>
          </cell>
          <cell r="L564" t="str">
            <v>赵博、郭会</v>
          </cell>
          <cell r="M564">
            <v>88.41</v>
          </cell>
          <cell r="N564">
            <v>70.77</v>
          </cell>
          <cell r="O564">
            <v>29232</v>
          </cell>
          <cell r="P564">
            <v>36518.312844425607</v>
          </cell>
          <cell r="Q564">
            <v>2584401</v>
          </cell>
          <cell r="R564">
            <v>88.48</v>
          </cell>
          <cell r="S564">
            <v>70.8</v>
          </cell>
        </row>
        <row r="565">
          <cell r="K565" t="str">
            <v>12-1-501</v>
          </cell>
          <cell r="L565" t="str">
            <v>杨阳</v>
          </cell>
          <cell r="M565">
            <v>88.98</v>
          </cell>
          <cell r="N565">
            <v>71.23</v>
          </cell>
          <cell r="O565">
            <v>29666.99</v>
          </cell>
          <cell r="P565">
            <v>37059.792222378208</v>
          </cell>
          <cell r="Q565">
            <v>2639769</v>
          </cell>
          <cell r="R565">
            <v>89.06</v>
          </cell>
          <cell r="S565">
            <v>71.260000000000005</v>
          </cell>
        </row>
        <row r="566">
          <cell r="K566" t="str">
            <v>12-1-502</v>
          </cell>
          <cell r="L566" t="str">
            <v>张赛强、温阳</v>
          </cell>
          <cell r="M566">
            <v>88.41</v>
          </cell>
          <cell r="N566">
            <v>70.77</v>
          </cell>
          <cell r="O566">
            <v>29522</v>
          </cell>
          <cell r="P566">
            <v>36880.59912392257</v>
          </cell>
          <cell r="Q566">
            <v>2610040</v>
          </cell>
          <cell r="R566">
            <v>88.48</v>
          </cell>
          <cell r="S566">
            <v>70.8</v>
          </cell>
        </row>
        <row r="567">
          <cell r="K567" t="str">
            <v>12-1-601</v>
          </cell>
          <cell r="L567" t="str">
            <v>范金超、张翠芳</v>
          </cell>
          <cell r="M567">
            <v>88.98</v>
          </cell>
          <cell r="N567">
            <v>71.23</v>
          </cell>
          <cell r="O567">
            <v>29811.99</v>
          </cell>
          <cell r="P567">
            <v>37240.923768075249</v>
          </cell>
          <cell r="Q567">
            <v>2652671</v>
          </cell>
          <cell r="R567">
            <v>89.06</v>
          </cell>
          <cell r="S567">
            <v>71.260000000000005</v>
          </cell>
        </row>
        <row r="568">
          <cell r="K568" t="str">
            <v>12-1-602</v>
          </cell>
          <cell r="L568" t="str">
            <v>李红硕、张玉</v>
          </cell>
          <cell r="M568">
            <v>88.41</v>
          </cell>
          <cell r="N568">
            <v>70.77</v>
          </cell>
          <cell r="O568">
            <v>29666.98</v>
          </cell>
          <cell r="P568">
            <v>37061.721068249259</v>
          </cell>
          <cell r="Q568">
            <v>2622858</v>
          </cell>
          <cell r="R568">
            <v>88.48</v>
          </cell>
          <cell r="S568">
            <v>70.8</v>
          </cell>
        </row>
        <row r="569">
          <cell r="K569" t="str">
            <v>12-1-701</v>
          </cell>
          <cell r="L569" t="str">
            <v>吴爱玲、赵聪</v>
          </cell>
          <cell r="M569">
            <v>88.98</v>
          </cell>
          <cell r="N569">
            <v>71.23</v>
          </cell>
          <cell r="O569">
            <v>29956.99</v>
          </cell>
          <cell r="P569">
            <v>37422.055313772282</v>
          </cell>
          <cell r="Q569">
            <v>2665573</v>
          </cell>
          <cell r="R569">
            <v>89.06</v>
          </cell>
          <cell r="S569">
            <v>71.260000000000005</v>
          </cell>
        </row>
        <row r="570">
          <cell r="K570" t="str">
            <v>12-1-702</v>
          </cell>
          <cell r="L570" t="str">
            <v>李丛、李梦楠</v>
          </cell>
          <cell r="M570">
            <v>88.41</v>
          </cell>
          <cell r="N570">
            <v>70.77</v>
          </cell>
          <cell r="O570">
            <v>29811.99</v>
          </cell>
          <cell r="P570">
            <v>37242.871273138335</v>
          </cell>
          <cell r="Q570">
            <v>2635678</v>
          </cell>
          <cell r="R570">
            <v>88.48</v>
          </cell>
          <cell r="S570">
            <v>70.8</v>
          </cell>
        </row>
        <row r="571">
          <cell r="K571" t="str">
            <v>12-1-801</v>
          </cell>
          <cell r="L571" t="str">
            <v>王玉静、修增仁</v>
          </cell>
          <cell r="M571">
            <v>88.98</v>
          </cell>
          <cell r="N571">
            <v>71.23</v>
          </cell>
          <cell r="O571">
            <v>30101.99</v>
          </cell>
          <cell r="P571">
            <v>37603.186859469322</v>
          </cell>
          <cell r="Q571">
            <v>2678475</v>
          </cell>
          <cell r="R571">
            <v>89.06</v>
          </cell>
          <cell r="S571">
            <v>71.260000000000005</v>
          </cell>
        </row>
        <row r="572">
          <cell r="K572" t="str">
            <v>12-1-802</v>
          </cell>
          <cell r="L572" t="str">
            <v>才中宝、崔美玲</v>
          </cell>
          <cell r="M572">
            <v>88.41</v>
          </cell>
          <cell r="N572">
            <v>70.77</v>
          </cell>
          <cell r="O572">
            <v>29957</v>
          </cell>
          <cell r="P572">
            <v>37424.021478027418</v>
          </cell>
          <cell r="Q572">
            <v>2648498</v>
          </cell>
          <cell r="R572">
            <v>88.48</v>
          </cell>
          <cell r="S572">
            <v>70.8</v>
          </cell>
        </row>
        <row r="573">
          <cell r="K573" t="str">
            <v>12-1-901</v>
          </cell>
          <cell r="L573" t="str">
            <v>张海军、徐素梅</v>
          </cell>
          <cell r="M573">
            <v>88.98</v>
          </cell>
          <cell r="N573">
            <v>71.23</v>
          </cell>
          <cell r="O573">
            <v>30217.99</v>
          </cell>
          <cell r="P573">
            <v>37748.097711638351</v>
          </cell>
          <cell r="Q573">
            <v>2688797</v>
          </cell>
          <cell r="R573">
            <v>89.06</v>
          </cell>
          <cell r="S573">
            <v>71.260000000000005</v>
          </cell>
        </row>
        <row r="574">
          <cell r="K574" t="str">
            <v>12-1-902</v>
          </cell>
          <cell r="L574" t="str">
            <v>孙亮、王海燕</v>
          </cell>
          <cell r="M574">
            <v>88.41</v>
          </cell>
          <cell r="N574">
            <v>70.77</v>
          </cell>
          <cell r="O574">
            <v>30101.99</v>
          </cell>
          <cell r="P574">
            <v>37605.157552635297</v>
          </cell>
          <cell r="Q574">
            <v>2661317</v>
          </cell>
          <cell r="R574">
            <v>88.48</v>
          </cell>
          <cell r="S574">
            <v>70.8</v>
          </cell>
        </row>
        <row r="575">
          <cell r="K575" t="str">
            <v>12-1-1001</v>
          </cell>
          <cell r="L575" t="str">
            <v>张焕、吴孝檩</v>
          </cell>
          <cell r="M575">
            <v>88.98</v>
          </cell>
          <cell r="N575">
            <v>71.23</v>
          </cell>
          <cell r="O575">
            <v>28361.99</v>
          </cell>
          <cell r="P575">
            <v>35429.594272076371</v>
          </cell>
          <cell r="Q575">
            <v>2523650</v>
          </cell>
          <cell r="R575">
            <v>89.06</v>
          </cell>
          <cell r="S575">
            <v>71.260000000000005</v>
          </cell>
        </row>
        <row r="576">
          <cell r="K576" t="str">
            <v>12-1-1002</v>
          </cell>
          <cell r="L576" t="str">
            <v>李岑鹏</v>
          </cell>
          <cell r="M576">
            <v>88.41</v>
          </cell>
          <cell r="N576">
            <v>70.77</v>
          </cell>
          <cell r="O576">
            <v>28216.99</v>
          </cell>
          <cell r="P576">
            <v>35250.303801045644</v>
          </cell>
          <cell r="Q576">
            <v>2494664</v>
          </cell>
          <cell r="R576">
            <v>88.48</v>
          </cell>
          <cell r="S576">
            <v>70.8</v>
          </cell>
        </row>
        <row r="577">
          <cell r="K577" t="str">
            <v>12-2-101</v>
          </cell>
          <cell r="L577" t="str">
            <v>梅冰</v>
          </cell>
          <cell r="M577">
            <v>88.41</v>
          </cell>
          <cell r="N577">
            <v>70.77</v>
          </cell>
          <cell r="O577">
            <v>27550.01</v>
          </cell>
          <cell r="P577">
            <v>34417.069379680659</v>
          </cell>
          <cell r="Q577">
            <v>2435696</v>
          </cell>
          <cell r="R577">
            <v>88.48</v>
          </cell>
          <cell r="S577">
            <v>70.8</v>
          </cell>
        </row>
        <row r="578">
          <cell r="K578" t="str">
            <v>12-2-102</v>
          </cell>
          <cell r="L578" t="str">
            <v>谢寅</v>
          </cell>
          <cell r="M578">
            <v>88.98</v>
          </cell>
          <cell r="N578">
            <v>71.23</v>
          </cell>
          <cell r="O578">
            <v>27550</v>
          </cell>
          <cell r="P578">
            <v>34415.26042397866</v>
          </cell>
          <cell r="Q578">
            <v>2451399</v>
          </cell>
          <cell r="R578">
            <v>89.06</v>
          </cell>
          <cell r="S578">
            <v>71.260000000000005</v>
          </cell>
        </row>
        <row r="579">
          <cell r="K579" t="str">
            <v>12-2-201</v>
          </cell>
          <cell r="L579" t="str">
            <v>严蒙</v>
          </cell>
          <cell r="M579">
            <v>88.41</v>
          </cell>
          <cell r="N579">
            <v>70.77</v>
          </cell>
          <cell r="O579">
            <v>28623</v>
          </cell>
          <cell r="P579">
            <v>35757.510244453864</v>
          </cell>
          <cell r="Q579">
            <v>2530559</v>
          </cell>
          <cell r="R579">
            <v>88.48</v>
          </cell>
          <cell r="S579">
            <v>70.8</v>
          </cell>
        </row>
        <row r="580">
          <cell r="K580" t="str">
            <v>12-2-202</v>
          </cell>
          <cell r="L580" t="str">
            <v>李坤雷</v>
          </cell>
          <cell r="M580">
            <v>88.98</v>
          </cell>
          <cell r="N580">
            <v>71.23</v>
          </cell>
          <cell r="O580">
            <v>28478</v>
          </cell>
          <cell r="P580">
            <v>35574.505124245399</v>
          </cell>
          <cell r="Q580">
            <v>2533972</v>
          </cell>
          <cell r="R580">
            <v>89.06</v>
          </cell>
          <cell r="S580">
            <v>71.260000000000005</v>
          </cell>
        </row>
        <row r="581">
          <cell r="K581" t="str">
            <v>12-2-301</v>
          </cell>
          <cell r="L581" t="str">
            <v>崔楠、孙天柱</v>
          </cell>
          <cell r="M581">
            <v>88.41</v>
          </cell>
          <cell r="N581">
            <v>70.77</v>
          </cell>
          <cell r="O581">
            <v>29057.99</v>
          </cell>
          <cell r="P581">
            <v>36300.932598558713</v>
          </cell>
          <cell r="Q581">
            <v>2569017</v>
          </cell>
          <cell r="R581">
            <v>88.48</v>
          </cell>
          <cell r="S581">
            <v>70.8</v>
          </cell>
        </row>
        <row r="582">
          <cell r="K582" t="str">
            <v>12-2-302</v>
          </cell>
          <cell r="L582" t="str">
            <v>王艳侠、黄震</v>
          </cell>
          <cell r="M582">
            <v>88.98</v>
          </cell>
          <cell r="N582">
            <v>71.23</v>
          </cell>
          <cell r="O582">
            <v>29202.99</v>
          </cell>
          <cell r="P582">
            <v>36480.162852730587</v>
          </cell>
          <cell r="Q582">
            <v>2598482</v>
          </cell>
          <cell r="R582">
            <v>89.06</v>
          </cell>
          <cell r="S582">
            <v>71.260000000000005</v>
          </cell>
        </row>
        <row r="583">
          <cell r="K583" t="str">
            <v>12-2-401</v>
          </cell>
          <cell r="L583" t="str">
            <v>王冉</v>
          </cell>
          <cell r="M583">
            <v>88.41</v>
          </cell>
          <cell r="N583">
            <v>70.77</v>
          </cell>
          <cell r="O583">
            <v>29203</v>
          </cell>
          <cell r="P583">
            <v>36482.082803447789</v>
          </cell>
          <cell r="Q583">
            <v>2581837</v>
          </cell>
          <cell r="R583">
            <v>88.48</v>
          </cell>
          <cell r="S583">
            <v>70.8</v>
          </cell>
        </row>
        <row r="584">
          <cell r="K584" t="str">
            <v>12-2-402</v>
          </cell>
          <cell r="L584" t="str">
            <v>聂伟、宋娜</v>
          </cell>
          <cell r="M584">
            <v>88.98</v>
          </cell>
          <cell r="N584">
            <v>71.23</v>
          </cell>
          <cell r="O584">
            <v>29348</v>
          </cell>
          <cell r="P584">
            <v>36661.308437456129</v>
          </cell>
          <cell r="Q584">
            <v>2611385</v>
          </cell>
          <cell r="R584">
            <v>89.06</v>
          </cell>
          <cell r="S584">
            <v>71.260000000000005</v>
          </cell>
        </row>
        <row r="585">
          <cell r="K585" t="str">
            <v>12-2-501</v>
          </cell>
          <cell r="L585" t="str">
            <v>刘春柳、李艳华</v>
          </cell>
          <cell r="M585">
            <v>88.41</v>
          </cell>
          <cell r="N585">
            <v>70.77</v>
          </cell>
          <cell r="O585">
            <v>29493</v>
          </cell>
          <cell r="P585">
            <v>36844.369082944751</v>
          </cell>
          <cell r="Q585">
            <v>2607476</v>
          </cell>
          <cell r="R585">
            <v>88.48</v>
          </cell>
          <cell r="S585">
            <v>70.8</v>
          </cell>
        </row>
        <row r="586">
          <cell r="K586" t="str">
            <v>12-2-502</v>
          </cell>
          <cell r="L586" t="str">
            <v>王力</v>
          </cell>
          <cell r="M586">
            <v>88.98</v>
          </cell>
          <cell r="N586">
            <v>71.23</v>
          </cell>
          <cell r="O586">
            <v>29638</v>
          </cell>
          <cell r="P586">
            <v>37023.571528850203</v>
          </cell>
          <cell r="Q586">
            <v>2637189</v>
          </cell>
          <cell r="R586">
            <v>89.06</v>
          </cell>
          <cell r="S586">
            <v>71.260000000000005</v>
          </cell>
        </row>
        <row r="587">
          <cell r="K587" t="str">
            <v>12-2-601</v>
          </cell>
          <cell r="L587" t="str">
            <v>张晓芳、张一辰</v>
          </cell>
          <cell r="M587">
            <v>88.41</v>
          </cell>
          <cell r="N587">
            <v>70.77</v>
          </cell>
          <cell r="O587">
            <v>29637.99</v>
          </cell>
          <cell r="P587">
            <v>37025.505157552638</v>
          </cell>
          <cell r="Q587">
            <v>2620295</v>
          </cell>
          <cell r="R587">
            <v>88.48</v>
          </cell>
          <cell r="S587">
            <v>70.8</v>
          </cell>
        </row>
        <row r="588">
          <cell r="K588" t="str">
            <v>12-2-602</v>
          </cell>
          <cell r="L588" t="str">
            <v>李海轶</v>
          </cell>
          <cell r="M588">
            <v>88.98</v>
          </cell>
          <cell r="N588">
            <v>71.23</v>
          </cell>
          <cell r="O588">
            <v>29783</v>
          </cell>
          <cell r="P588">
            <v>37204.703074547237</v>
          </cell>
          <cell r="Q588">
            <v>2650091</v>
          </cell>
          <cell r="R588">
            <v>89.06</v>
          </cell>
          <cell r="S588">
            <v>71.260000000000005</v>
          </cell>
        </row>
        <row r="589">
          <cell r="K589" t="str">
            <v>12-2-701</v>
          </cell>
          <cell r="L589" t="str">
            <v>蔡林杉、郭兴伟</v>
          </cell>
          <cell r="M589">
            <v>88.41</v>
          </cell>
          <cell r="N589">
            <v>70.77</v>
          </cell>
          <cell r="O589">
            <v>29783</v>
          </cell>
          <cell r="P589">
            <v>37206.655362441714</v>
          </cell>
          <cell r="Q589">
            <v>2633115</v>
          </cell>
          <cell r="R589">
            <v>88.48</v>
          </cell>
          <cell r="S589">
            <v>70.8</v>
          </cell>
        </row>
        <row r="590">
          <cell r="K590" t="str">
            <v>12-2-702</v>
          </cell>
          <cell r="L590" t="str">
            <v>许国民、任辉</v>
          </cell>
          <cell r="M590">
            <v>88.98</v>
          </cell>
          <cell r="N590">
            <v>71.23</v>
          </cell>
          <cell r="O590">
            <v>29928</v>
          </cell>
          <cell r="P590">
            <v>37385.834620244277</v>
          </cell>
          <cell r="Q590">
            <v>2662993</v>
          </cell>
          <cell r="R590">
            <v>89.06</v>
          </cell>
          <cell r="S590">
            <v>71.260000000000005</v>
          </cell>
        </row>
        <row r="591">
          <cell r="K591" t="str">
            <v>12-2-801</v>
          </cell>
          <cell r="L591" t="str">
            <v>李彩珍、张龙</v>
          </cell>
          <cell r="M591">
            <v>88.41</v>
          </cell>
          <cell r="N591">
            <v>70.77</v>
          </cell>
          <cell r="O591">
            <v>29927.98</v>
          </cell>
          <cell r="P591">
            <v>37387.77730676841</v>
          </cell>
          <cell r="Q591">
            <v>2645933</v>
          </cell>
          <cell r="R591">
            <v>88.48</v>
          </cell>
          <cell r="S591">
            <v>70.8</v>
          </cell>
        </row>
        <row r="592">
          <cell r="K592" t="str">
            <v>12-2-802</v>
          </cell>
          <cell r="L592" t="str">
            <v>韩玉康、王驰</v>
          </cell>
          <cell r="M592">
            <v>88.98</v>
          </cell>
          <cell r="N592">
            <v>71.23</v>
          </cell>
          <cell r="O592">
            <v>30073.01</v>
          </cell>
          <cell r="P592">
            <v>37566.980204969812</v>
          </cell>
          <cell r="Q592">
            <v>2675896</v>
          </cell>
          <cell r="R592">
            <v>89.06</v>
          </cell>
          <cell r="S592">
            <v>71.260000000000005</v>
          </cell>
        </row>
        <row r="593">
          <cell r="K593" t="str">
            <v>12-2-901</v>
          </cell>
          <cell r="L593" t="str">
            <v>吕月、门立强</v>
          </cell>
          <cell r="M593">
            <v>88.41</v>
          </cell>
          <cell r="N593">
            <v>70.77</v>
          </cell>
          <cell r="O593">
            <v>30072.99</v>
          </cell>
          <cell r="P593">
            <v>37568.927511657486</v>
          </cell>
          <cell r="Q593">
            <v>2658753</v>
          </cell>
          <cell r="R593">
            <v>88.48</v>
          </cell>
          <cell r="S593">
            <v>70.8</v>
          </cell>
        </row>
        <row r="594">
          <cell r="K594" t="str">
            <v>12-2-902</v>
          </cell>
          <cell r="L594" t="str">
            <v>李立新、郝艳泽</v>
          </cell>
          <cell r="M594">
            <v>88.98</v>
          </cell>
          <cell r="N594">
            <v>71.23</v>
          </cell>
          <cell r="O594">
            <v>30217.99</v>
          </cell>
          <cell r="P594">
            <v>37748.097711638351</v>
          </cell>
          <cell r="Q594">
            <v>2688797</v>
          </cell>
          <cell r="R594">
            <v>89.06</v>
          </cell>
          <cell r="S594">
            <v>71.260000000000005</v>
          </cell>
        </row>
        <row r="595">
          <cell r="K595" t="str">
            <v>12-2-1001</v>
          </cell>
          <cell r="L595" t="str">
            <v>丁越、王丽佳</v>
          </cell>
          <cell r="M595">
            <v>88.41</v>
          </cell>
          <cell r="N595">
            <v>70.77</v>
          </cell>
          <cell r="O595">
            <v>28188</v>
          </cell>
          <cell r="P595">
            <v>35214.087890349023</v>
          </cell>
          <cell r="Q595">
            <v>2492101</v>
          </cell>
          <cell r="R595">
            <v>88.48</v>
          </cell>
          <cell r="S595">
            <v>70.8</v>
          </cell>
        </row>
        <row r="596">
          <cell r="K596" t="str">
            <v>12-2-1002</v>
          </cell>
          <cell r="L596" t="str">
            <v>潘伟立、齐飞飞</v>
          </cell>
          <cell r="M596">
            <v>88.98</v>
          </cell>
          <cell r="N596">
            <v>71.23</v>
          </cell>
          <cell r="O596">
            <v>28188</v>
          </cell>
          <cell r="P596">
            <v>35212.242032851325</v>
          </cell>
          <cell r="Q596">
            <v>2508168</v>
          </cell>
          <cell r="R596">
            <v>89.06</v>
          </cell>
          <cell r="S596">
            <v>71.260000000000005</v>
          </cell>
        </row>
        <row r="597">
          <cell r="K597" t="str">
            <v>13-1-101</v>
          </cell>
          <cell r="L597" t="str">
            <v>李晓松、李俊花</v>
          </cell>
          <cell r="M597">
            <v>89.47</v>
          </cell>
          <cell r="N597">
            <v>71.23</v>
          </cell>
          <cell r="O597">
            <v>27550.01</v>
          </cell>
          <cell r="P597">
            <v>34604.787308718238</v>
          </cell>
          <cell r="Q597">
            <v>2464899</v>
          </cell>
          <cell r="R597">
            <v>89.54</v>
          </cell>
          <cell r="S597">
            <v>71.260000000000005</v>
          </cell>
        </row>
        <row r="598">
          <cell r="K598" t="str">
            <v>13-1-102</v>
          </cell>
          <cell r="L598" t="str">
            <v>高茹飞、杨树斌</v>
          </cell>
          <cell r="M598">
            <v>78.75</v>
          </cell>
          <cell r="N598">
            <v>62.7</v>
          </cell>
          <cell r="O598">
            <v>27550.01</v>
          </cell>
          <cell r="P598">
            <v>34602.280701754382</v>
          </cell>
          <cell r="Q598">
            <v>2169563</v>
          </cell>
          <cell r="R598">
            <v>78.83</v>
          </cell>
          <cell r="S598">
            <v>62.73</v>
          </cell>
        </row>
        <row r="599">
          <cell r="K599" t="str">
            <v>13-1-201</v>
          </cell>
          <cell r="L599" t="str">
            <v>张爱兵、张悠悠</v>
          </cell>
          <cell r="M599">
            <v>89.47</v>
          </cell>
          <cell r="N599">
            <v>71.23</v>
          </cell>
          <cell r="O599">
            <v>27752.99</v>
          </cell>
          <cell r="P599">
            <v>34859.750105292711</v>
          </cell>
          <cell r="Q599">
            <v>2483060</v>
          </cell>
          <cell r="R599">
            <v>89.54</v>
          </cell>
          <cell r="S599">
            <v>71.260000000000005</v>
          </cell>
        </row>
        <row r="600">
          <cell r="K600" t="str">
            <v>13-1-202</v>
          </cell>
          <cell r="L600" t="str">
            <v>李国龙、李娜</v>
          </cell>
          <cell r="M600">
            <v>78.75</v>
          </cell>
          <cell r="N600">
            <v>62.7</v>
          </cell>
          <cell r="O600">
            <v>27752.99</v>
          </cell>
          <cell r="P600">
            <v>34857.224880382775</v>
          </cell>
          <cell r="Q600">
            <v>2185548</v>
          </cell>
          <cell r="R600">
            <v>78.83</v>
          </cell>
          <cell r="S600">
            <v>62.73</v>
          </cell>
        </row>
        <row r="601">
          <cell r="K601" t="str">
            <v>13-1-301</v>
          </cell>
          <cell r="L601" t="str">
            <v>马沙沙</v>
          </cell>
          <cell r="M601">
            <v>89.47</v>
          </cell>
          <cell r="N601">
            <v>71.23</v>
          </cell>
          <cell r="O601">
            <v>28188</v>
          </cell>
          <cell r="P601">
            <v>35406.149094482658</v>
          </cell>
          <cell r="Q601">
            <v>2521980</v>
          </cell>
          <cell r="R601">
            <v>89.54</v>
          </cell>
          <cell r="S601">
            <v>71.260000000000005</v>
          </cell>
        </row>
        <row r="602">
          <cell r="K602" t="str">
            <v>13-1-302</v>
          </cell>
          <cell r="L602" t="str">
            <v>刘印志</v>
          </cell>
          <cell r="M602">
            <v>78.75</v>
          </cell>
          <cell r="N602">
            <v>62.7</v>
          </cell>
          <cell r="O602">
            <v>28188</v>
          </cell>
          <cell r="P602">
            <v>35403.588516746408</v>
          </cell>
          <cell r="Q602">
            <v>2219805</v>
          </cell>
          <cell r="R602">
            <v>78.83</v>
          </cell>
          <cell r="S602">
            <v>62.73</v>
          </cell>
        </row>
        <row r="603">
          <cell r="K603" t="str">
            <v>13-1-401</v>
          </cell>
          <cell r="L603" t="str">
            <v>王志国、王晓磊</v>
          </cell>
          <cell r="M603">
            <v>89.47</v>
          </cell>
          <cell r="N603">
            <v>71.23</v>
          </cell>
          <cell r="O603">
            <v>28767.99</v>
          </cell>
          <cell r="P603">
            <v>36134.662361364593</v>
          </cell>
          <cell r="Q603">
            <v>2573872</v>
          </cell>
          <cell r="R603">
            <v>89.54</v>
          </cell>
          <cell r="S603">
            <v>71.260000000000005</v>
          </cell>
        </row>
        <row r="604">
          <cell r="K604" t="str">
            <v>13-1-402</v>
          </cell>
          <cell r="L604" t="str">
            <v>李颖、杨杉杉</v>
          </cell>
          <cell r="M604">
            <v>78.75</v>
          </cell>
          <cell r="N604">
            <v>62.7</v>
          </cell>
          <cell r="O604">
            <v>28768</v>
          </cell>
          <cell r="P604">
            <v>36132.05741626794</v>
          </cell>
          <cell r="Q604">
            <v>2265480</v>
          </cell>
          <cell r="R604">
            <v>78.83</v>
          </cell>
          <cell r="S604">
            <v>62.73</v>
          </cell>
        </row>
        <row r="605">
          <cell r="K605" t="str">
            <v>13-1-501</v>
          </cell>
          <cell r="L605" t="str">
            <v>周宇、张引义</v>
          </cell>
          <cell r="M605">
            <v>89.47</v>
          </cell>
          <cell r="N605">
            <v>71.23</v>
          </cell>
          <cell r="O605">
            <v>29058</v>
          </cell>
          <cell r="P605">
            <v>36498.933033834059</v>
          </cell>
          <cell r="Q605">
            <v>2599819</v>
          </cell>
          <cell r="R605">
            <v>89.54</v>
          </cell>
          <cell r="S605">
            <v>71.260000000000005</v>
          </cell>
        </row>
        <row r="606">
          <cell r="K606" t="str">
            <v>13-1-502</v>
          </cell>
          <cell r="L606" t="str">
            <v>吴博林</v>
          </cell>
          <cell r="M606">
            <v>78.75</v>
          </cell>
          <cell r="N606">
            <v>62.7</v>
          </cell>
          <cell r="O606">
            <v>29058.01</v>
          </cell>
          <cell r="P606">
            <v>36496.299840510364</v>
          </cell>
          <cell r="Q606">
            <v>2288318</v>
          </cell>
          <cell r="R606">
            <v>78.83</v>
          </cell>
          <cell r="S606">
            <v>62.73</v>
          </cell>
        </row>
        <row r="607">
          <cell r="K607" t="str">
            <v>13-1-601</v>
          </cell>
          <cell r="L607" t="str">
            <v>高明阳、佟翠</v>
          </cell>
          <cell r="M607">
            <v>89.47</v>
          </cell>
          <cell r="N607">
            <v>71.23</v>
          </cell>
          <cell r="O607">
            <v>29347.99</v>
          </cell>
          <cell r="P607">
            <v>36863.189667275023</v>
          </cell>
          <cell r="Q607">
            <v>2625765</v>
          </cell>
          <cell r="R607">
            <v>89.54</v>
          </cell>
          <cell r="S607">
            <v>71.260000000000005</v>
          </cell>
        </row>
        <row r="608">
          <cell r="K608" t="str">
            <v>13-1-602</v>
          </cell>
          <cell r="L608" t="str">
            <v>李万振</v>
          </cell>
          <cell r="M608">
            <v>78.75</v>
          </cell>
          <cell r="N608">
            <v>62.7</v>
          </cell>
          <cell r="O608">
            <v>29348</v>
          </cell>
          <cell r="P608">
            <v>36860.526315789473</v>
          </cell>
          <cell r="Q608">
            <v>2311155</v>
          </cell>
          <cell r="R608">
            <v>78.83</v>
          </cell>
          <cell r="S608">
            <v>62.73</v>
          </cell>
        </row>
        <row r="609">
          <cell r="K609" t="str">
            <v>13-1-701</v>
          </cell>
          <cell r="L609" t="str">
            <v>樊奥运、敖磊</v>
          </cell>
          <cell r="M609">
            <v>89.47</v>
          </cell>
          <cell r="N609">
            <v>71.23</v>
          </cell>
          <cell r="O609">
            <v>29637.99</v>
          </cell>
          <cell r="P609">
            <v>37227.446300715987</v>
          </cell>
          <cell r="Q609">
            <v>2651711</v>
          </cell>
          <cell r="R609">
            <v>89.54</v>
          </cell>
          <cell r="S609">
            <v>71.260000000000005</v>
          </cell>
        </row>
        <row r="610">
          <cell r="K610" t="str">
            <v>13-1-702</v>
          </cell>
          <cell r="L610" t="str">
            <v>姜慕寒、陈小霞</v>
          </cell>
          <cell r="M610">
            <v>78.75</v>
          </cell>
          <cell r="N610">
            <v>62.7</v>
          </cell>
          <cell r="O610">
            <v>29638.01</v>
          </cell>
          <cell r="P610">
            <v>37224.768740031897</v>
          </cell>
          <cell r="Q610">
            <v>2333993</v>
          </cell>
          <cell r="R610">
            <v>78.83</v>
          </cell>
          <cell r="S610">
            <v>62.73</v>
          </cell>
        </row>
        <row r="611">
          <cell r="K611" t="str">
            <v>13-1-801</v>
          </cell>
          <cell r="L611" t="str">
            <v>马丽园</v>
          </cell>
          <cell r="M611">
            <v>89.47</v>
          </cell>
          <cell r="N611">
            <v>71.23</v>
          </cell>
          <cell r="O611">
            <v>29928</v>
          </cell>
          <cell r="P611">
            <v>37591.716973185452</v>
          </cell>
          <cell r="Q611">
            <v>2677658</v>
          </cell>
          <cell r="R611">
            <v>89.54</v>
          </cell>
          <cell r="S611">
            <v>71.260000000000005</v>
          </cell>
        </row>
        <row r="612">
          <cell r="K612" t="str">
            <v>13-1-802</v>
          </cell>
          <cell r="L612" t="str">
            <v>何磊、刘燕</v>
          </cell>
          <cell r="M612">
            <v>78.75</v>
          </cell>
          <cell r="N612">
            <v>62.7</v>
          </cell>
          <cell r="O612">
            <v>29928</v>
          </cell>
          <cell r="P612">
            <v>37588.995215311006</v>
          </cell>
          <cell r="Q612">
            <v>2356830</v>
          </cell>
          <cell r="R612">
            <v>78.83</v>
          </cell>
          <cell r="S612">
            <v>62.73</v>
          </cell>
        </row>
        <row r="613">
          <cell r="K613" t="str">
            <v>13-1-901</v>
          </cell>
          <cell r="L613" t="str">
            <v>赖元冠、李佳桥</v>
          </cell>
          <cell r="M613">
            <v>89.47</v>
          </cell>
          <cell r="N613">
            <v>71.23</v>
          </cell>
          <cell r="O613">
            <v>30073</v>
          </cell>
          <cell r="P613">
            <v>37773.845289905934</v>
          </cell>
          <cell r="Q613">
            <v>2690631</v>
          </cell>
          <cell r="R613">
            <v>89.54</v>
          </cell>
          <cell r="S613">
            <v>71.260000000000005</v>
          </cell>
        </row>
        <row r="614">
          <cell r="K614" t="str">
            <v>13-1-902</v>
          </cell>
          <cell r="L614" t="str">
            <v>张亚夫</v>
          </cell>
          <cell r="M614">
            <v>78.75</v>
          </cell>
          <cell r="N614">
            <v>62.7</v>
          </cell>
          <cell r="O614">
            <v>30072.99</v>
          </cell>
          <cell r="P614">
            <v>37771.100478468899</v>
          </cell>
          <cell r="Q614">
            <v>2368248</v>
          </cell>
          <cell r="R614">
            <v>78.83</v>
          </cell>
          <cell r="S614">
            <v>62.73</v>
          </cell>
        </row>
        <row r="615">
          <cell r="K615" t="str">
            <v>13-1-1001</v>
          </cell>
          <cell r="L615" t="str">
            <v>李海清、芦丹</v>
          </cell>
          <cell r="M615">
            <v>89.47</v>
          </cell>
          <cell r="N615">
            <v>71.23</v>
          </cell>
          <cell r="O615">
            <v>28188</v>
          </cell>
          <cell r="P615">
            <v>35406.149094482658</v>
          </cell>
          <cell r="Q615">
            <v>2521980</v>
          </cell>
          <cell r="R615">
            <v>89.54</v>
          </cell>
          <cell r="S615">
            <v>71.260000000000005</v>
          </cell>
        </row>
        <row r="616">
          <cell r="K616" t="str">
            <v>13-1-1002</v>
          </cell>
          <cell r="L616" t="str">
            <v>冯威</v>
          </cell>
          <cell r="M616">
            <v>78.75</v>
          </cell>
          <cell r="N616">
            <v>62.7</v>
          </cell>
          <cell r="O616">
            <v>28188</v>
          </cell>
          <cell r="P616">
            <v>35403.588516746408</v>
          </cell>
          <cell r="Q616">
            <v>2219805</v>
          </cell>
          <cell r="R616">
            <v>78.83</v>
          </cell>
          <cell r="S616">
            <v>62.73</v>
          </cell>
        </row>
        <row r="617">
          <cell r="K617" t="str">
            <v>13-2-101</v>
          </cell>
          <cell r="L617" t="str">
            <v>周井扩、李丹钰</v>
          </cell>
          <cell r="M617">
            <v>78.75</v>
          </cell>
          <cell r="N617">
            <v>62.7</v>
          </cell>
          <cell r="O617">
            <v>27550.01</v>
          </cell>
          <cell r="P617">
            <v>34602.280701754382</v>
          </cell>
          <cell r="Q617">
            <v>2169563</v>
          </cell>
          <cell r="R617">
            <v>78.83</v>
          </cell>
          <cell r="S617">
            <v>62.73</v>
          </cell>
        </row>
        <row r="618">
          <cell r="K618" t="str">
            <v>13-2-102</v>
          </cell>
          <cell r="L618" t="str">
            <v>张学亮、蒋艳艳</v>
          </cell>
          <cell r="M618">
            <v>88.95</v>
          </cell>
          <cell r="N618">
            <v>70.819999999999993</v>
          </cell>
          <cell r="O618">
            <v>27550.01</v>
          </cell>
          <cell r="P618">
            <v>34602.838181304716</v>
          </cell>
          <cell r="Q618">
            <v>2450573</v>
          </cell>
          <cell r="R618">
            <v>89.03</v>
          </cell>
          <cell r="S618">
            <v>70.849999999999994</v>
          </cell>
        </row>
        <row r="619">
          <cell r="K619" t="str">
            <v>13-2-201</v>
          </cell>
          <cell r="L619" t="str">
            <v>赵世博、孙佳慧</v>
          </cell>
          <cell r="M619">
            <v>78.75</v>
          </cell>
          <cell r="N619">
            <v>62.7</v>
          </cell>
          <cell r="O619">
            <v>27782.01</v>
          </cell>
          <cell r="P619">
            <v>34893.668261562998</v>
          </cell>
          <cell r="Q619">
            <v>2187833</v>
          </cell>
          <cell r="R619">
            <v>78.83</v>
          </cell>
          <cell r="S619">
            <v>62.73</v>
          </cell>
        </row>
        <row r="620">
          <cell r="K620" t="str">
            <v>13-2-202</v>
          </cell>
          <cell r="L620" t="str">
            <v>王石峰、窦西铭</v>
          </cell>
          <cell r="M620">
            <v>89.47</v>
          </cell>
          <cell r="N620">
            <v>71.23</v>
          </cell>
          <cell r="O620">
            <v>27782.01</v>
          </cell>
          <cell r="P620">
            <v>34896.195423276709</v>
          </cell>
          <cell r="Q620">
            <v>2485656</v>
          </cell>
          <cell r="R620">
            <v>89.54</v>
          </cell>
          <cell r="S620">
            <v>71.260000000000005</v>
          </cell>
        </row>
        <row r="621">
          <cell r="K621" t="str">
            <v>13-2-301</v>
          </cell>
          <cell r="L621" t="str">
            <v>庞泽明、王荟</v>
          </cell>
          <cell r="M621">
            <v>78.75</v>
          </cell>
          <cell r="N621">
            <v>62.7</v>
          </cell>
          <cell r="O621">
            <v>28159</v>
          </cell>
          <cell r="P621">
            <v>35367.161084529507</v>
          </cell>
          <cell r="Q621">
            <v>2217521</v>
          </cell>
          <cell r="R621">
            <v>78.83</v>
          </cell>
          <cell r="S621">
            <v>62.73</v>
          </cell>
        </row>
        <row r="622">
          <cell r="K622" t="str">
            <v>13-2-302</v>
          </cell>
          <cell r="L622" t="str">
            <v>潘胜、胡林燕</v>
          </cell>
          <cell r="M622">
            <v>89.47</v>
          </cell>
          <cell r="N622">
            <v>71.23</v>
          </cell>
          <cell r="O622">
            <v>28158.99</v>
          </cell>
          <cell r="P622">
            <v>35369.717815527161</v>
          </cell>
          <cell r="Q622">
            <v>2519385</v>
          </cell>
          <cell r="R622">
            <v>89.54</v>
          </cell>
          <cell r="S622">
            <v>71.260000000000005</v>
          </cell>
        </row>
        <row r="623">
          <cell r="K623" t="str">
            <v>13-2-401</v>
          </cell>
          <cell r="L623" t="str">
            <v>王英</v>
          </cell>
          <cell r="M623">
            <v>78.75</v>
          </cell>
          <cell r="N623">
            <v>62.7</v>
          </cell>
          <cell r="O623">
            <v>28796.99</v>
          </cell>
          <cell r="P623">
            <v>36168.468899521533</v>
          </cell>
          <cell r="Q623">
            <v>2267763</v>
          </cell>
          <cell r="R623">
            <v>78.83</v>
          </cell>
          <cell r="S623">
            <v>62.73</v>
          </cell>
        </row>
        <row r="624">
          <cell r="K624" t="str">
            <v>13-2-402</v>
          </cell>
          <cell r="L624" t="str">
            <v>王晨曦、王晨</v>
          </cell>
          <cell r="M624">
            <v>89.47</v>
          </cell>
          <cell r="N624">
            <v>71.23</v>
          </cell>
          <cell r="O624">
            <v>28796.99</v>
          </cell>
          <cell r="P624">
            <v>36171.09364032009</v>
          </cell>
          <cell r="Q624">
            <v>2576467</v>
          </cell>
          <cell r="R624">
            <v>89.54</v>
          </cell>
          <cell r="S624">
            <v>71.260000000000005</v>
          </cell>
        </row>
        <row r="625">
          <cell r="K625" t="str">
            <v>13-2-501</v>
          </cell>
          <cell r="L625" t="str">
            <v>金洋、李建慧</v>
          </cell>
          <cell r="M625">
            <v>78.75</v>
          </cell>
          <cell r="N625">
            <v>62.7</v>
          </cell>
          <cell r="O625">
            <v>29087</v>
          </cell>
          <cell r="P625">
            <v>36532.711323763957</v>
          </cell>
          <cell r="Q625">
            <v>2290601</v>
          </cell>
          <cell r="R625">
            <v>78.83</v>
          </cell>
          <cell r="S625">
            <v>62.73</v>
          </cell>
        </row>
        <row r="626">
          <cell r="K626" t="str">
            <v>13-2-502</v>
          </cell>
          <cell r="L626" t="str">
            <v>王重洋、张园园</v>
          </cell>
          <cell r="M626">
            <v>89.47</v>
          </cell>
          <cell r="N626">
            <v>71.23</v>
          </cell>
          <cell r="O626">
            <v>29086.99</v>
          </cell>
          <cell r="P626">
            <v>36535.350273761054</v>
          </cell>
          <cell r="Q626">
            <v>2602413</v>
          </cell>
          <cell r="R626">
            <v>89.54</v>
          </cell>
          <cell r="S626">
            <v>71.260000000000005</v>
          </cell>
        </row>
        <row r="627">
          <cell r="K627" t="str">
            <v>13-2-601</v>
          </cell>
          <cell r="L627" t="str">
            <v>李新新</v>
          </cell>
          <cell r="M627">
            <v>78.75</v>
          </cell>
          <cell r="N627">
            <v>62.7</v>
          </cell>
          <cell r="O627">
            <v>29376.99</v>
          </cell>
          <cell r="P627">
            <v>36896.937799043058</v>
          </cell>
          <cell r="Q627">
            <v>2313438</v>
          </cell>
          <cell r="R627">
            <v>78.83</v>
          </cell>
          <cell r="S627">
            <v>62.73</v>
          </cell>
        </row>
        <row r="628">
          <cell r="K628" t="str">
            <v>13-2-602</v>
          </cell>
          <cell r="L628" t="str">
            <v>高文静、王欧</v>
          </cell>
          <cell r="M628">
            <v>89.47</v>
          </cell>
          <cell r="N628">
            <v>71.23</v>
          </cell>
          <cell r="O628">
            <v>29377</v>
          </cell>
          <cell r="P628">
            <v>36899.62094623052</v>
          </cell>
          <cell r="Q628">
            <v>2628360</v>
          </cell>
          <cell r="R628">
            <v>89.54</v>
          </cell>
          <cell r="S628">
            <v>71.260000000000005</v>
          </cell>
        </row>
        <row r="629">
          <cell r="K629" t="str">
            <v>13-2-701</v>
          </cell>
          <cell r="L629" t="str">
            <v>刘蕊、褚仕龙</v>
          </cell>
          <cell r="M629">
            <v>78.75</v>
          </cell>
          <cell r="N629">
            <v>62.7</v>
          </cell>
          <cell r="O629">
            <v>29667</v>
          </cell>
          <cell r="P629">
            <v>37261.180223285482</v>
          </cell>
          <cell r="Q629">
            <v>2336276</v>
          </cell>
          <cell r="R629">
            <v>78.83</v>
          </cell>
          <cell r="S629">
            <v>62.73</v>
          </cell>
        </row>
        <row r="630">
          <cell r="K630" t="str">
            <v>13-2-702</v>
          </cell>
          <cell r="L630" t="str">
            <v>郜丽</v>
          </cell>
          <cell r="M630">
            <v>89.47</v>
          </cell>
          <cell r="N630">
            <v>71.23</v>
          </cell>
          <cell r="O630">
            <v>29666.98</v>
          </cell>
          <cell r="P630">
            <v>37263.863540642982</v>
          </cell>
          <cell r="Q630">
            <v>2654305</v>
          </cell>
          <cell r="R630">
            <v>89.54</v>
          </cell>
          <cell r="S630">
            <v>71.260000000000005</v>
          </cell>
        </row>
        <row r="631">
          <cell r="K631" t="str">
            <v>13-2-801</v>
          </cell>
          <cell r="L631" t="str">
            <v>刘璐、王娜娜</v>
          </cell>
          <cell r="M631">
            <v>78.75</v>
          </cell>
          <cell r="N631">
            <v>62.7</v>
          </cell>
          <cell r="O631">
            <v>29956.99</v>
          </cell>
          <cell r="P631">
            <v>37625.406698564591</v>
          </cell>
          <cell r="Q631">
            <v>2359113</v>
          </cell>
          <cell r="R631">
            <v>78.83</v>
          </cell>
          <cell r="S631">
            <v>62.73</v>
          </cell>
        </row>
        <row r="632">
          <cell r="K632" t="str">
            <v>13-2-802</v>
          </cell>
          <cell r="L632" t="str">
            <v>梁嵬、管庆珠</v>
          </cell>
          <cell r="M632">
            <v>89.47</v>
          </cell>
          <cell r="N632">
            <v>71.23</v>
          </cell>
          <cell r="O632">
            <v>29956.99</v>
          </cell>
          <cell r="P632">
            <v>37628.134213112447</v>
          </cell>
          <cell r="Q632">
            <v>2680252</v>
          </cell>
          <cell r="R632">
            <v>89.54</v>
          </cell>
          <cell r="S632">
            <v>71.260000000000005</v>
          </cell>
        </row>
        <row r="633">
          <cell r="K633" t="str">
            <v>13-2-901</v>
          </cell>
          <cell r="L633" t="str">
            <v>张海波、吕梅生</v>
          </cell>
          <cell r="M633">
            <v>78.75</v>
          </cell>
          <cell r="N633">
            <v>62.7</v>
          </cell>
          <cell r="O633">
            <v>30102.01</v>
          </cell>
          <cell r="P633">
            <v>37807.543859649122</v>
          </cell>
          <cell r="Q633">
            <v>2370533</v>
          </cell>
          <cell r="R633">
            <v>78.83</v>
          </cell>
          <cell r="S633">
            <v>62.73</v>
          </cell>
        </row>
        <row r="634">
          <cell r="K634" t="str">
            <v>13-2-902</v>
          </cell>
          <cell r="L634" t="str">
            <v>张艳辉</v>
          </cell>
          <cell r="M634">
            <v>89.47</v>
          </cell>
          <cell r="N634">
            <v>71.23</v>
          </cell>
          <cell r="O634">
            <v>30101.99</v>
          </cell>
          <cell r="P634">
            <v>37810.262529832937</v>
          </cell>
          <cell r="Q634">
            <v>2693225</v>
          </cell>
          <cell r="R634">
            <v>89.54</v>
          </cell>
          <cell r="S634">
            <v>71.260000000000005</v>
          </cell>
        </row>
        <row r="635">
          <cell r="K635" t="str">
            <v>13-2-1001</v>
          </cell>
          <cell r="L635" t="str">
            <v>李丽丽、白建民</v>
          </cell>
          <cell r="M635">
            <v>78.75</v>
          </cell>
          <cell r="N635">
            <v>62.7</v>
          </cell>
          <cell r="O635">
            <v>28216.99</v>
          </cell>
          <cell r="P635">
            <v>35440</v>
          </cell>
          <cell r="Q635">
            <v>2222088</v>
          </cell>
          <cell r="R635">
            <v>78.83</v>
          </cell>
          <cell r="S635">
            <v>62.73</v>
          </cell>
        </row>
        <row r="636">
          <cell r="K636" t="str">
            <v>13-2-1002</v>
          </cell>
          <cell r="L636" t="str">
            <v>王洪朝、尹惠霞</v>
          </cell>
          <cell r="M636">
            <v>89.47</v>
          </cell>
          <cell r="N636">
            <v>71.23</v>
          </cell>
          <cell r="O636">
            <v>28216.99</v>
          </cell>
          <cell r="P636">
            <v>35442.566334409654</v>
          </cell>
          <cell r="Q636">
            <v>2524574</v>
          </cell>
          <cell r="R636">
            <v>89.54</v>
          </cell>
          <cell r="S636">
            <v>71.260000000000005</v>
          </cell>
        </row>
        <row r="637">
          <cell r="K637" t="str">
            <v>14-1-101</v>
          </cell>
          <cell r="L637" t="str">
            <v>吴浩然、程安平</v>
          </cell>
          <cell r="M637">
            <v>88.73</v>
          </cell>
          <cell r="N637">
            <v>71.23</v>
          </cell>
          <cell r="O637">
            <v>29144.99</v>
          </cell>
          <cell r="P637">
            <v>36305.4190650007</v>
          </cell>
          <cell r="Q637">
            <v>2586035</v>
          </cell>
          <cell r="R637">
            <v>88.81</v>
          </cell>
          <cell r="S637">
            <v>71.260000000000005</v>
          </cell>
        </row>
        <row r="638">
          <cell r="K638" t="str">
            <v>14-1-102</v>
          </cell>
          <cell r="L638" t="str">
            <v>王晨旭、刘子溪</v>
          </cell>
          <cell r="M638">
            <v>88.16</v>
          </cell>
          <cell r="N638">
            <v>70.77</v>
          </cell>
          <cell r="O638">
            <v>29000</v>
          </cell>
          <cell r="P638">
            <v>36126.042108237954</v>
          </cell>
          <cell r="Q638">
            <v>2556640</v>
          </cell>
          <cell r="R638">
            <v>88.24</v>
          </cell>
          <cell r="S638">
            <v>70.8</v>
          </cell>
        </row>
        <row r="639">
          <cell r="K639" t="str">
            <v>14-1-201</v>
          </cell>
          <cell r="L639" t="str">
            <v>张永强、于媛媛</v>
          </cell>
          <cell r="M639">
            <v>88.73</v>
          </cell>
          <cell r="N639">
            <v>71.23</v>
          </cell>
          <cell r="O639">
            <v>29318.99</v>
          </cell>
          <cell r="P639">
            <v>36522.167626000279</v>
          </cell>
          <cell r="Q639">
            <v>2601474</v>
          </cell>
          <cell r="R639">
            <v>88.81</v>
          </cell>
          <cell r="S639">
            <v>71.260000000000005</v>
          </cell>
        </row>
        <row r="640">
          <cell r="K640" t="str">
            <v>14-1-202</v>
          </cell>
          <cell r="L640" t="str">
            <v>任国傲、邵博君</v>
          </cell>
          <cell r="M640">
            <v>88.16</v>
          </cell>
          <cell r="N640">
            <v>70.77</v>
          </cell>
          <cell r="O640">
            <v>29173.99</v>
          </cell>
          <cell r="P640">
            <v>36342.786491451181</v>
          </cell>
          <cell r="Q640">
            <v>2571979</v>
          </cell>
          <cell r="R640">
            <v>88.24</v>
          </cell>
          <cell r="S640">
            <v>70.8</v>
          </cell>
        </row>
        <row r="641">
          <cell r="K641" t="str">
            <v>14-1-301</v>
          </cell>
          <cell r="L641" t="str">
            <v>刘智愚、孔凡祎</v>
          </cell>
          <cell r="M641">
            <v>88.73</v>
          </cell>
          <cell r="N641">
            <v>71.23</v>
          </cell>
          <cell r="O641">
            <v>29811.99</v>
          </cell>
          <cell r="P641">
            <v>37136.290888670505</v>
          </cell>
          <cell r="Q641">
            <v>2645218</v>
          </cell>
          <cell r="R641">
            <v>88.81</v>
          </cell>
          <cell r="S641">
            <v>71.260000000000005</v>
          </cell>
        </row>
        <row r="642">
          <cell r="K642" t="str">
            <v>14-1-302</v>
          </cell>
          <cell r="L642" t="str">
            <v>董晓芳、赵策</v>
          </cell>
          <cell r="M642">
            <v>88.16</v>
          </cell>
          <cell r="N642">
            <v>70.77</v>
          </cell>
          <cell r="O642">
            <v>29666.99</v>
          </cell>
          <cell r="P642">
            <v>36956.930902924971</v>
          </cell>
          <cell r="Q642">
            <v>2615442</v>
          </cell>
          <cell r="R642">
            <v>88.24</v>
          </cell>
          <cell r="S642">
            <v>70.8</v>
          </cell>
        </row>
        <row r="643">
          <cell r="K643" t="str">
            <v>14-1-401</v>
          </cell>
          <cell r="L643" t="str">
            <v>丁晶晶</v>
          </cell>
          <cell r="M643">
            <v>88.73</v>
          </cell>
          <cell r="N643">
            <v>71.23</v>
          </cell>
          <cell r="O643">
            <v>30014.99</v>
          </cell>
          <cell r="P643">
            <v>37389.161869998592</v>
          </cell>
          <cell r="Q643">
            <v>2663230</v>
          </cell>
          <cell r="R643">
            <v>88.81</v>
          </cell>
          <cell r="S643">
            <v>71.260000000000005</v>
          </cell>
        </row>
        <row r="644">
          <cell r="K644" t="str">
            <v>14-1-402</v>
          </cell>
          <cell r="L644" t="str">
            <v>郭亚永、冯兴梅</v>
          </cell>
          <cell r="M644">
            <v>88.16</v>
          </cell>
          <cell r="N644">
            <v>70.77</v>
          </cell>
          <cell r="O644">
            <v>29870</v>
          </cell>
          <cell r="P644">
            <v>37209.820545428855</v>
          </cell>
          <cell r="Q644">
            <v>2633339</v>
          </cell>
          <cell r="R644">
            <v>88.24</v>
          </cell>
          <cell r="S644">
            <v>70.8</v>
          </cell>
        </row>
        <row r="645">
          <cell r="K645" t="str">
            <v>14-1-501</v>
          </cell>
          <cell r="L645" t="str">
            <v>孔令强</v>
          </cell>
          <cell r="M645">
            <v>88.73</v>
          </cell>
          <cell r="N645">
            <v>71.23</v>
          </cell>
          <cell r="O645">
            <v>30101.98</v>
          </cell>
          <cell r="P645">
            <v>37497.529130984134</v>
          </cell>
          <cell r="Q645">
            <v>2670949</v>
          </cell>
          <cell r="R645">
            <v>88.81</v>
          </cell>
          <cell r="S645">
            <v>71.260000000000005</v>
          </cell>
        </row>
        <row r="646">
          <cell r="K646" t="str">
            <v>14-1-502</v>
          </cell>
          <cell r="L646" t="str">
            <v>王荣利</v>
          </cell>
          <cell r="M646">
            <v>88.16</v>
          </cell>
          <cell r="N646">
            <v>70.77</v>
          </cell>
          <cell r="O646">
            <v>30015</v>
          </cell>
          <cell r="P646">
            <v>37390.447929913804</v>
          </cell>
          <cell r="Q646">
            <v>2646122</v>
          </cell>
          <cell r="R646">
            <v>88.24</v>
          </cell>
          <cell r="S646">
            <v>70.8</v>
          </cell>
        </row>
        <row r="647">
          <cell r="K647" t="str">
            <v>14-1-601</v>
          </cell>
          <cell r="L647" t="str">
            <v>李远、纪艳琪</v>
          </cell>
          <cell r="M647">
            <v>88.73</v>
          </cell>
          <cell r="N647">
            <v>71.23</v>
          </cell>
          <cell r="O647">
            <v>30247</v>
          </cell>
          <cell r="P647">
            <v>37678.169310683697</v>
          </cell>
          <cell r="Q647">
            <v>2683816</v>
          </cell>
          <cell r="R647">
            <v>88.81</v>
          </cell>
          <cell r="S647">
            <v>71.260000000000005</v>
          </cell>
        </row>
        <row r="648">
          <cell r="K648" t="str">
            <v>14-1-602</v>
          </cell>
          <cell r="L648" t="str">
            <v>刘颖、董士栋</v>
          </cell>
          <cell r="M648">
            <v>88.16</v>
          </cell>
          <cell r="N648">
            <v>70.77</v>
          </cell>
          <cell r="O648">
            <v>30159.99</v>
          </cell>
          <cell r="P648">
            <v>37571.07531439876</v>
          </cell>
          <cell r="Q648">
            <v>2658905</v>
          </cell>
          <cell r="R648">
            <v>88.24</v>
          </cell>
          <cell r="S648">
            <v>70.8</v>
          </cell>
        </row>
        <row r="649">
          <cell r="K649" t="str">
            <v>14-1-701</v>
          </cell>
          <cell r="L649" t="str">
            <v>李松</v>
          </cell>
          <cell r="M649">
            <v>88.73</v>
          </cell>
          <cell r="N649">
            <v>71.23</v>
          </cell>
          <cell r="O649">
            <v>29289.99</v>
          </cell>
          <cell r="P649">
            <v>36486.045205671762</v>
          </cell>
          <cell r="Q649">
            <v>2598901</v>
          </cell>
          <cell r="R649">
            <v>88.81</v>
          </cell>
          <cell r="S649">
            <v>71.260000000000005</v>
          </cell>
        </row>
        <row r="650">
          <cell r="K650" t="str">
            <v>14-1-702</v>
          </cell>
          <cell r="L650" t="str">
            <v>冯瑞、张玉华</v>
          </cell>
          <cell r="M650">
            <v>88.16</v>
          </cell>
          <cell r="N650">
            <v>70.77</v>
          </cell>
          <cell r="O650">
            <v>29145</v>
          </cell>
          <cell r="P650">
            <v>36306.669492722904</v>
          </cell>
          <cell r="Q650">
            <v>2569423</v>
          </cell>
          <cell r="R650">
            <v>88.24</v>
          </cell>
          <cell r="S650">
            <v>70.8</v>
          </cell>
        </row>
        <row r="651">
          <cell r="K651" t="str">
            <v>14-2-101</v>
          </cell>
          <cell r="L651" t="str">
            <v>陈文静、冯家宝</v>
          </cell>
          <cell r="M651">
            <v>88.16</v>
          </cell>
          <cell r="N651">
            <v>70.77</v>
          </cell>
          <cell r="O651">
            <v>29028.99</v>
          </cell>
          <cell r="P651">
            <v>36162.159106966232</v>
          </cell>
          <cell r="Q651">
            <v>2559196</v>
          </cell>
          <cell r="R651">
            <v>88.24</v>
          </cell>
          <cell r="S651">
            <v>70.8</v>
          </cell>
        </row>
        <row r="652">
          <cell r="K652" t="str">
            <v>14-2-102</v>
          </cell>
          <cell r="L652" t="str">
            <v>郭忠鹏、罗洪柳</v>
          </cell>
          <cell r="M652">
            <v>88.16</v>
          </cell>
          <cell r="N652">
            <v>70.77</v>
          </cell>
          <cell r="O652">
            <v>29028.99</v>
          </cell>
          <cell r="P652">
            <v>36162.159106966232</v>
          </cell>
          <cell r="Q652">
            <v>2559196</v>
          </cell>
          <cell r="R652">
            <v>88.24</v>
          </cell>
          <cell r="S652">
            <v>70.8</v>
          </cell>
        </row>
        <row r="653">
          <cell r="K653" t="str">
            <v>14-2-201</v>
          </cell>
          <cell r="L653" t="str">
            <v>陈静、胡浩东</v>
          </cell>
          <cell r="M653">
            <v>88.16</v>
          </cell>
          <cell r="N653">
            <v>70.77</v>
          </cell>
          <cell r="O653">
            <v>29202.98</v>
          </cell>
          <cell r="P653">
            <v>36378.903490179458</v>
          </cell>
          <cell r="Q653">
            <v>2574535</v>
          </cell>
          <cell r="R653">
            <v>88.24</v>
          </cell>
          <cell r="S653">
            <v>70.8</v>
          </cell>
        </row>
        <row r="654">
          <cell r="K654" t="str">
            <v>14-2-202</v>
          </cell>
          <cell r="L654" t="str">
            <v>吴树兵、贾潇钰</v>
          </cell>
          <cell r="M654">
            <v>88.16</v>
          </cell>
          <cell r="N654">
            <v>70.77</v>
          </cell>
          <cell r="O654">
            <v>29202.98</v>
          </cell>
          <cell r="P654">
            <v>36378.903490179458</v>
          </cell>
          <cell r="Q654">
            <v>2574535</v>
          </cell>
          <cell r="R654">
            <v>88.24</v>
          </cell>
          <cell r="S654">
            <v>70.8</v>
          </cell>
        </row>
        <row r="655">
          <cell r="K655" t="str">
            <v>14-2-301</v>
          </cell>
          <cell r="L655" t="str">
            <v>李继蕊</v>
          </cell>
          <cell r="M655">
            <v>88.16</v>
          </cell>
          <cell r="N655">
            <v>70.77</v>
          </cell>
          <cell r="O655">
            <v>29666.99</v>
          </cell>
          <cell r="P655">
            <v>36956.930902924971</v>
          </cell>
          <cell r="Q655">
            <v>2615442</v>
          </cell>
          <cell r="R655">
            <v>88.24</v>
          </cell>
          <cell r="S655">
            <v>70.8</v>
          </cell>
        </row>
        <row r="656">
          <cell r="K656" t="str">
            <v>14-2-302</v>
          </cell>
          <cell r="L656" t="str">
            <v>夏丽君</v>
          </cell>
          <cell r="M656">
            <v>88.16</v>
          </cell>
          <cell r="N656">
            <v>70.77</v>
          </cell>
          <cell r="O656">
            <v>29666.99</v>
          </cell>
          <cell r="P656">
            <v>36956.930902924971</v>
          </cell>
          <cell r="Q656">
            <v>2615442</v>
          </cell>
          <cell r="R656">
            <v>88.24</v>
          </cell>
          <cell r="S656">
            <v>70.8</v>
          </cell>
        </row>
        <row r="657">
          <cell r="K657" t="str">
            <v>14-2-401</v>
          </cell>
          <cell r="L657" t="str">
            <v>毛凯、高馨娜</v>
          </cell>
          <cell r="M657">
            <v>88.16</v>
          </cell>
          <cell r="N657">
            <v>70.77</v>
          </cell>
          <cell r="O657">
            <v>30015</v>
          </cell>
          <cell r="P657">
            <v>37390.447929913804</v>
          </cell>
          <cell r="Q657">
            <v>2646122</v>
          </cell>
          <cell r="R657">
            <v>88.24</v>
          </cell>
          <cell r="S657">
            <v>70.8</v>
          </cell>
        </row>
        <row r="658">
          <cell r="K658" t="str">
            <v>14-2-402</v>
          </cell>
          <cell r="L658" t="str">
            <v>石铭、杨芳</v>
          </cell>
          <cell r="M658">
            <v>88.16</v>
          </cell>
          <cell r="N658">
            <v>70.77</v>
          </cell>
          <cell r="O658">
            <v>30015</v>
          </cell>
          <cell r="P658">
            <v>37390.447929913804</v>
          </cell>
          <cell r="Q658">
            <v>2646122</v>
          </cell>
          <cell r="R658">
            <v>88.24</v>
          </cell>
          <cell r="S658">
            <v>70.8</v>
          </cell>
        </row>
        <row r="659">
          <cell r="K659" t="str">
            <v>14-2-501</v>
          </cell>
          <cell r="L659" t="str">
            <v>李蕾</v>
          </cell>
          <cell r="M659">
            <v>88.16</v>
          </cell>
          <cell r="N659">
            <v>70.77</v>
          </cell>
          <cell r="O659">
            <v>30159.99</v>
          </cell>
          <cell r="P659">
            <v>37571.07531439876</v>
          </cell>
          <cell r="Q659">
            <v>2658905</v>
          </cell>
          <cell r="R659">
            <v>88.24</v>
          </cell>
          <cell r="S659">
            <v>70.8</v>
          </cell>
        </row>
        <row r="660">
          <cell r="K660" t="str">
            <v>14-2-502</v>
          </cell>
          <cell r="L660" t="str">
            <v>贾腾蛟、陈晓艺</v>
          </cell>
          <cell r="M660">
            <v>88.16</v>
          </cell>
          <cell r="N660">
            <v>70.77</v>
          </cell>
          <cell r="O660">
            <v>30159.99</v>
          </cell>
          <cell r="P660">
            <v>37571.07531439876</v>
          </cell>
          <cell r="Q660">
            <v>2658905</v>
          </cell>
          <cell r="R660">
            <v>88.24</v>
          </cell>
          <cell r="S660">
            <v>70.8</v>
          </cell>
        </row>
        <row r="661">
          <cell r="K661" t="str">
            <v>14-2-601</v>
          </cell>
          <cell r="L661" t="str">
            <v>孙文杰、齐新</v>
          </cell>
          <cell r="M661">
            <v>88.16</v>
          </cell>
          <cell r="N661">
            <v>70.77</v>
          </cell>
          <cell r="O661">
            <v>30304.99</v>
          </cell>
          <cell r="P661">
            <v>37751.70269888371</v>
          </cell>
          <cell r="Q661">
            <v>2671688</v>
          </cell>
          <cell r="R661">
            <v>88.24</v>
          </cell>
          <cell r="S661">
            <v>70.8</v>
          </cell>
        </row>
        <row r="662">
          <cell r="K662" t="str">
            <v>14-2-602</v>
          </cell>
          <cell r="L662" t="str">
            <v>王金龙、张明霞</v>
          </cell>
          <cell r="M662">
            <v>88.16</v>
          </cell>
          <cell r="N662">
            <v>70.77</v>
          </cell>
          <cell r="O662">
            <v>30304.99</v>
          </cell>
          <cell r="P662">
            <v>37751.70269888371</v>
          </cell>
          <cell r="Q662">
            <v>2671688</v>
          </cell>
          <cell r="R662">
            <v>88.24</v>
          </cell>
          <cell r="S662">
            <v>70.8</v>
          </cell>
        </row>
        <row r="663">
          <cell r="K663" t="str">
            <v>14-2-701</v>
          </cell>
          <cell r="L663" t="str">
            <v>陆艳霞、李明顺</v>
          </cell>
          <cell r="M663">
            <v>88.16</v>
          </cell>
          <cell r="N663">
            <v>70.77</v>
          </cell>
          <cell r="O663">
            <v>29145</v>
          </cell>
          <cell r="P663">
            <v>36306.669492722904</v>
          </cell>
          <cell r="Q663">
            <v>2569423</v>
          </cell>
          <cell r="R663">
            <v>88.24</v>
          </cell>
          <cell r="S663">
            <v>70.8</v>
          </cell>
        </row>
        <row r="664">
          <cell r="K664" t="str">
            <v>14-2-702</v>
          </cell>
          <cell r="L664" t="str">
            <v>赵晨、王策</v>
          </cell>
          <cell r="M664">
            <v>88.16</v>
          </cell>
          <cell r="N664">
            <v>70.77</v>
          </cell>
          <cell r="O664">
            <v>29145</v>
          </cell>
          <cell r="P664">
            <v>36306.669492722904</v>
          </cell>
          <cell r="Q664">
            <v>2569423</v>
          </cell>
          <cell r="R664">
            <v>88.24</v>
          </cell>
          <cell r="S664">
            <v>70.8</v>
          </cell>
        </row>
        <row r="665">
          <cell r="K665" t="str">
            <v>14-3-101</v>
          </cell>
          <cell r="L665" t="str">
            <v>陈亚男、罗守信</v>
          </cell>
          <cell r="M665">
            <v>88.16</v>
          </cell>
          <cell r="N665">
            <v>70.77</v>
          </cell>
          <cell r="O665">
            <v>29028.99</v>
          </cell>
          <cell r="P665">
            <v>36162.159106966232</v>
          </cell>
          <cell r="Q665">
            <v>2559196</v>
          </cell>
          <cell r="R665">
            <v>88.24</v>
          </cell>
          <cell r="S665">
            <v>70.8</v>
          </cell>
        </row>
        <row r="666">
          <cell r="K666" t="str">
            <v>14-3-102</v>
          </cell>
          <cell r="L666" t="str">
            <v>徐亦文、李智慧</v>
          </cell>
          <cell r="M666">
            <v>88.16</v>
          </cell>
          <cell r="N666">
            <v>70.77</v>
          </cell>
          <cell r="O666">
            <v>29028.99</v>
          </cell>
          <cell r="P666">
            <v>36162.159106966232</v>
          </cell>
          <cell r="Q666">
            <v>2559196</v>
          </cell>
          <cell r="R666">
            <v>88.24</v>
          </cell>
          <cell r="S666">
            <v>70.8</v>
          </cell>
        </row>
        <row r="667">
          <cell r="K667" t="str">
            <v>14-3-201</v>
          </cell>
          <cell r="L667" t="str">
            <v>杨焱圣、郑海悦</v>
          </cell>
          <cell r="M667">
            <v>88.16</v>
          </cell>
          <cell r="N667">
            <v>70.77</v>
          </cell>
          <cell r="O667">
            <v>29202.98</v>
          </cell>
          <cell r="P667">
            <v>36378.903490179458</v>
          </cell>
          <cell r="Q667">
            <v>2574535</v>
          </cell>
          <cell r="R667">
            <v>88.24</v>
          </cell>
          <cell r="S667">
            <v>70.8</v>
          </cell>
        </row>
        <row r="668">
          <cell r="K668" t="str">
            <v>14-3-202</v>
          </cell>
          <cell r="L668" t="str">
            <v>张汉艳、樊亚建</v>
          </cell>
          <cell r="M668">
            <v>88.16</v>
          </cell>
          <cell r="N668">
            <v>70.77</v>
          </cell>
          <cell r="O668">
            <v>29202.98</v>
          </cell>
          <cell r="P668">
            <v>36378.903490179458</v>
          </cell>
          <cell r="Q668">
            <v>2574535</v>
          </cell>
          <cell r="R668">
            <v>88.24</v>
          </cell>
          <cell r="S668">
            <v>70.8</v>
          </cell>
        </row>
        <row r="669">
          <cell r="K669" t="str">
            <v>14-3-301</v>
          </cell>
          <cell r="L669" t="str">
            <v>高新奇、杨银辉</v>
          </cell>
          <cell r="M669">
            <v>88.16</v>
          </cell>
          <cell r="N669">
            <v>70.77</v>
          </cell>
          <cell r="O669">
            <v>29666.99</v>
          </cell>
          <cell r="P669">
            <v>36956.930902924971</v>
          </cell>
          <cell r="Q669">
            <v>2615442</v>
          </cell>
          <cell r="R669">
            <v>88.24</v>
          </cell>
          <cell r="S669">
            <v>70.8</v>
          </cell>
        </row>
        <row r="670">
          <cell r="K670" t="str">
            <v>14-3-302</v>
          </cell>
          <cell r="L670" t="str">
            <v>朱振山、王璐巍</v>
          </cell>
          <cell r="M670">
            <v>88.16</v>
          </cell>
          <cell r="N670">
            <v>70.77</v>
          </cell>
          <cell r="O670">
            <v>29666.99</v>
          </cell>
          <cell r="P670">
            <v>36956.930902924971</v>
          </cell>
          <cell r="Q670">
            <v>2615442</v>
          </cell>
          <cell r="R670">
            <v>88.24</v>
          </cell>
          <cell r="S670">
            <v>70.8</v>
          </cell>
        </row>
        <row r="671">
          <cell r="K671" t="str">
            <v>14-3-401</v>
          </cell>
          <cell r="L671" t="str">
            <v>周雅光、孟胜男</v>
          </cell>
          <cell r="M671">
            <v>88.16</v>
          </cell>
          <cell r="N671">
            <v>70.77</v>
          </cell>
          <cell r="O671">
            <v>30015</v>
          </cell>
          <cell r="P671">
            <v>37390.447929913804</v>
          </cell>
          <cell r="Q671">
            <v>2646122</v>
          </cell>
          <cell r="R671">
            <v>88.24</v>
          </cell>
          <cell r="S671">
            <v>70.8</v>
          </cell>
        </row>
        <row r="672">
          <cell r="K672" t="str">
            <v>14-3-402</v>
          </cell>
          <cell r="L672" t="str">
            <v>朱亚楠、隗薇</v>
          </cell>
          <cell r="M672">
            <v>88.16</v>
          </cell>
          <cell r="N672">
            <v>70.77</v>
          </cell>
          <cell r="O672">
            <v>30015</v>
          </cell>
          <cell r="P672">
            <v>37390.447929913804</v>
          </cell>
          <cell r="Q672">
            <v>2646122</v>
          </cell>
          <cell r="R672">
            <v>88.24</v>
          </cell>
          <cell r="S672">
            <v>70.8</v>
          </cell>
        </row>
        <row r="673">
          <cell r="K673" t="str">
            <v>14-3-501</v>
          </cell>
          <cell r="L673" t="str">
            <v>吕增、刘嘉雯</v>
          </cell>
          <cell r="M673">
            <v>88.16</v>
          </cell>
          <cell r="N673">
            <v>70.77</v>
          </cell>
          <cell r="O673">
            <v>30159.99</v>
          </cell>
          <cell r="P673">
            <v>37571.07531439876</v>
          </cell>
          <cell r="Q673">
            <v>2658905</v>
          </cell>
          <cell r="R673">
            <v>88.24</v>
          </cell>
          <cell r="S673">
            <v>70.8</v>
          </cell>
        </row>
        <row r="674">
          <cell r="K674" t="str">
            <v>14-3-502</v>
          </cell>
          <cell r="L674" t="str">
            <v>化青</v>
          </cell>
          <cell r="M674">
            <v>88.16</v>
          </cell>
          <cell r="N674">
            <v>70.77</v>
          </cell>
          <cell r="O674">
            <v>30159.99</v>
          </cell>
          <cell r="P674">
            <v>37571.07531439876</v>
          </cell>
          <cell r="Q674">
            <v>2658905</v>
          </cell>
          <cell r="R674">
            <v>88.24</v>
          </cell>
          <cell r="S674">
            <v>70.8</v>
          </cell>
        </row>
        <row r="675">
          <cell r="K675" t="str">
            <v>14-3-601</v>
          </cell>
          <cell r="L675" t="str">
            <v>马冠男</v>
          </cell>
          <cell r="M675">
            <v>88.16</v>
          </cell>
          <cell r="N675">
            <v>70.77</v>
          </cell>
          <cell r="O675">
            <v>30304.99</v>
          </cell>
          <cell r="P675">
            <v>37751.70269888371</v>
          </cell>
          <cell r="Q675">
            <v>2671688</v>
          </cell>
          <cell r="R675">
            <v>88.24</v>
          </cell>
          <cell r="S675">
            <v>70.8</v>
          </cell>
        </row>
        <row r="676">
          <cell r="K676" t="str">
            <v>14-3-602</v>
          </cell>
          <cell r="L676" t="str">
            <v>闫盼、孙明明</v>
          </cell>
          <cell r="M676">
            <v>88.16</v>
          </cell>
          <cell r="N676">
            <v>70.77</v>
          </cell>
          <cell r="O676">
            <v>30304.99</v>
          </cell>
          <cell r="P676">
            <v>37751.70269888371</v>
          </cell>
          <cell r="Q676">
            <v>2671688</v>
          </cell>
          <cell r="R676">
            <v>88.24</v>
          </cell>
          <cell r="S676">
            <v>70.8</v>
          </cell>
        </row>
        <row r="677">
          <cell r="K677" t="str">
            <v>14-3-701</v>
          </cell>
          <cell r="L677" t="str">
            <v>张海荣</v>
          </cell>
          <cell r="M677">
            <v>88.16</v>
          </cell>
          <cell r="N677">
            <v>70.77</v>
          </cell>
          <cell r="O677">
            <v>29145</v>
          </cell>
          <cell r="P677">
            <v>36306.669492722904</v>
          </cell>
          <cell r="Q677">
            <v>2569423</v>
          </cell>
          <cell r="R677">
            <v>88.24</v>
          </cell>
          <cell r="S677">
            <v>70.8</v>
          </cell>
        </row>
        <row r="678">
          <cell r="K678" t="str">
            <v>14-3-702</v>
          </cell>
          <cell r="L678" t="str">
            <v>李响、朱惠</v>
          </cell>
          <cell r="M678">
            <v>88.16</v>
          </cell>
          <cell r="N678">
            <v>70.77</v>
          </cell>
          <cell r="O678">
            <v>29145</v>
          </cell>
          <cell r="P678">
            <v>36306.669492722904</v>
          </cell>
          <cell r="Q678">
            <v>2569423</v>
          </cell>
          <cell r="R678">
            <v>88.24</v>
          </cell>
          <cell r="S678">
            <v>70.8</v>
          </cell>
        </row>
        <row r="679">
          <cell r="K679" t="str">
            <v>14-4-101</v>
          </cell>
          <cell r="L679" t="str">
            <v>刘金平、张帅</v>
          </cell>
          <cell r="M679">
            <v>88.16</v>
          </cell>
          <cell r="N679">
            <v>70.77</v>
          </cell>
          <cell r="O679">
            <v>29028.99</v>
          </cell>
          <cell r="P679">
            <v>36162.159106966232</v>
          </cell>
          <cell r="Q679">
            <v>2559196</v>
          </cell>
          <cell r="R679">
            <v>88.24</v>
          </cell>
          <cell r="S679">
            <v>70.8</v>
          </cell>
        </row>
        <row r="680">
          <cell r="K680" t="str">
            <v>14-4-102</v>
          </cell>
          <cell r="L680" t="str">
            <v>熊先江、徐婷婷</v>
          </cell>
          <cell r="M680">
            <v>88.73</v>
          </cell>
          <cell r="N680">
            <v>71.23</v>
          </cell>
          <cell r="O680">
            <v>29174</v>
          </cell>
          <cell r="P680">
            <v>36341.555524357711</v>
          </cell>
          <cell r="Q680">
            <v>2588609</v>
          </cell>
          <cell r="R680">
            <v>88.81</v>
          </cell>
          <cell r="S680">
            <v>71.260000000000005</v>
          </cell>
        </row>
        <row r="681">
          <cell r="K681" t="str">
            <v>14-4-201</v>
          </cell>
          <cell r="L681" t="str">
            <v>谭仕玥、丁蕊</v>
          </cell>
          <cell r="M681">
            <v>88.16</v>
          </cell>
          <cell r="N681">
            <v>70.77</v>
          </cell>
          <cell r="O681">
            <v>29202.98</v>
          </cell>
          <cell r="P681">
            <v>36378.903490179458</v>
          </cell>
          <cell r="Q681">
            <v>2574535</v>
          </cell>
          <cell r="R681">
            <v>88.24</v>
          </cell>
          <cell r="S681">
            <v>70.8</v>
          </cell>
        </row>
        <row r="682">
          <cell r="K682" t="str">
            <v>14-4-202</v>
          </cell>
          <cell r="L682" t="str">
            <v>刘振宇、胡桂玲</v>
          </cell>
          <cell r="M682">
            <v>88.73</v>
          </cell>
          <cell r="N682">
            <v>71.23</v>
          </cell>
          <cell r="O682">
            <v>29348</v>
          </cell>
          <cell r="P682">
            <v>36558.304085357289</v>
          </cell>
          <cell r="Q682">
            <v>2604048</v>
          </cell>
          <cell r="R682">
            <v>88.81</v>
          </cell>
          <cell r="S682">
            <v>71.260000000000005</v>
          </cell>
        </row>
        <row r="683">
          <cell r="K683" t="str">
            <v>14-4-301</v>
          </cell>
          <cell r="L683" t="str">
            <v>张永刚、韩雪</v>
          </cell>
          <cell r="M683">
            <v>88.16</v>
          </cell>
          <cell r="N683">
            <v>70.77</v>
          </cell>
          <cell r="O683">
            <v>29666.99</v>
          </cell>
          <cell r="P683">
            <v>36956.930902924971</v>
          </cell>
          <cell r="Q683">
            <v>2615442</v>
          </cell>
          <cell r="R683">
            <v>88.24</v>
          </cell>
          <cell r="S683">
            <v>70.8</v>
          </cell>
        </row>
        <row r="684">
          <cell r="K684" t="str">
            <v>14-4-302</v>
          </cell>
          <cell r="L684" t="str">
            <v>刘宏秀、施芳</v>
          </cell>
          <cell r="M684">
            <v>88.73</v>
          </cell>
          <cell r="N684">
            <v>71.23</v>
          </cell>
          <cell r="O684">
            <v>29811.99</v>
          </cell>
          <cell r="P684">
            <v>37136.290888670505</v>
          </cell>
          <cell r="Q684">
            <v>2645218</v>
          </cell>
          <cell r="R684">
            <v>88.81</v>
          </cell>
          <cell r="S684">
            <v>71.260000000000005</v>
          </cell>
        </row>
        <row r="685">
          <cell r="K685" t="str">
            <v>14-4-401</v>
          </cell>
          <cell r="L685" t="str">
            <v>刘斌</v>
          </cell>
          <cell r="M685">
            <v>88.16</v>
          </cell>
          <cell r="N685">
            <v>70.77</v>
          </cell>
          <cell r="O685">
            <v>30015</v>
          </cell>
          <cell r="P685">
            <v>37390.447929913804</v>
          </cell>
          <cell r="Q685">
            <v>2646122</v>
          </cell>
          <cell r="R685">
            <v>88.24</v>
          </cell>
          <cell r="S685">
            <v>70.8</v>
          </cell>
        </row>
        <row r="686">
          <cell r="K686" t="str">
            <v>14-4-402</v>
          </cell>
          <cell r="L686" t="str">
            <v>吴璇</v>
          </cell>
          <cell r="M686">
            <v>88.73</v>
          </cell>
          <cell r="N686">
            <v>71.23</v>
          </cell>
          <cell r="O686">
            <v>30159.99</v>
          </cell>
          <cell r="P686">
            <v>37569.788010669661</v>
          </cell>
          <cell r="Q686">
            <v>2676096</v>
          </cell>
          <cell r="R686">
            <v>88.81</v>
          </cell>
          <cell r="S686">
            <v>71.260000000000005</v>
          </cell>
        </row>
        <row r="687">
          <cell r="K687" t="str">
            <v>14-4-501</v>
          </cell>
          <cell r="L687" t="str">
            <v>晋丽娜、刘培虎</v>
          </cell>
          <cell r="M687">
            <v>88.16</v>
          </cell>
          <cell r="N687">
            <v>70.77</v>
          </cell>
          <cell r="O687">
            <v>30159.99</v>
          </cell>
          <cell r="P687">
            <v>37571.07531439876</v>
          </cell>
          <cell r="Q687">
            <v>2658905</v>
          </cell>
          <cell r="R687">
            <v>88.24</v>
          </cell>
          <cell r="S687">
            <v>70.8</v>
          </cell>
        </row>
        <row r="688">
          <cell r="K688" t="str">
            <v>14-4-502</v>
          </cell>
          <cell r="L688" t="str">
            <v>隗有俭、耿海燕</v>
          </cell>
          <cell r="M688">
            <v>88.73</v>
          </cell>
          <cell r="N688">
            <v>71.23</v>
          </cell>
          <cell r="O688">
            <v>30304.99</v>
          </cell>
          <cell r="P688">
            <v>37750.414151340723</v>
          </cell>
          <cell r="Q688">
            <v>2688962</v>
          </cell>
          <cell r="R688">
            <v>88.81</v>
          </cell>
          <cell r="S688">
            <v>71.260000000000005</v>
          </cell>
        </row>
        <row r="689">
          <cell r="K689" t="str">
            <v>14-4-601</v>
          </cell>
          <cell r="L689" t="str">
            <v>苗雨</v>
          </cell>
          <cell r="M689">
            <v>88.16</v>
          </cell>
          <cell r="N689">
            <v>70.77</v>
          </cell>
          <cell r="O689">
            <v>30247.01</v>
          </cell>
          <cell r="P689">
            <v>37679.468701427162</v>
          </cell>
          <cell r="Q689">
            <v>2666576</v>
          </cell>
          <cell r="R689">
            <v>88.24</v>
          </cell>
          <cell r="S689">
            <v>70.8</v>
          </cell>
        </row>
        <row r="690">
          <cell r="K690" t="str">
            <v>14-4-602</v>
          </cell>
          <cell r="L690" t="str">
            <v>何统世、张艳</v>
          </cell>
          <cell r="M690">
            <v>88.73</v>
          </cell>
          <cell r="N690">
            <v>71.23</v>
          </cell>
          <cell r="O690">
            <v>30362.99</v>
          </cell>
          <cell r="P690">
            <v>37822.658991997749</v>
          </cell>
          <cell r="Q690">
            <v>2694108</v>
          </cell>
          <cell r="R690">
            <v>88.81</v>
          </cell>
          <cell r="S690">
            <v>71.260000000000005</v>
          </cell>
        </row>
        <row r="691">
          <cell r="K691" t="str">
            <v>14-4-701</v>
          </cell>
          <cell r="L691" t="str">
            <v>马运涞、刘妍莹</v>
          </cell>
          <cell r="M691">
            <v>88.16</v>
          </cell>
          <cell r="N691">
            <v>70.77</v>
          </cell>
          <cell r="O691">
            <v>29145</v>
          </cell>
          <cell r="P691">
            <v>36306.669492722904</v>
          </cell>
          <cell r="Q691">
            <v>2569423</v>
          </cell>
          <cell r="R691">
            <v>88.24</v>
          </cell>
          <cell r="S691">
            <v>70.8</v>
          </cell>
        </row>
        <row r="692">
          <cell r="K692" t="str">
            <v>14-4-702</v>
          </cell>
          <cell r="L692" t="str">
            <v>芦振强、张雪</v>
          </cell>
          <cell r="M692">
            <v>88.73</v>
          </cell>
          <cell r="N692">
            <v>71.23</v>
          </cell>
          <cell r="O692">
            <v>29289.99</v>
          </cell>
          <cell r="P692">
            <v>36486.045205671762</v>
          </cell>
          <cell r="Q692">
            <v>2598901</v>
          </cell>
          <cell r="R692">
            <v>88.81</v>
          </cell>
          <cell r="S692">
            <v>71.260000000000005</v>
          </cell>
        </row>
        <row r="693">
          <cell r="K693" t="str">
            <v>15-1-101</v>
          </cell>
          <cell r="L693" t="str">
            <v xml:space="preserve">鲁建文、赵程冉 </v>
          </cell>
          <cell r="M693">
            <v>89</v>
          </cell>
          <cell r="N693">
            <v>71.23</v>
          </cell>
          <cell r="O693">
            <v>27840</v>
          </cell>
          <cell r="P693">
            <v>34785.343254246807</v>
          </cell>
          <cell r="Q693">
            <v>2477760</v>
          </cell>
          <cell r="R693">
            <v>89.08</v>
          </cell>
          <cell r="S693">
            <v>71.260000000000005</v>
          </cell>
        </row>
        <row r="694">
          <cell r="K694" t="str">
            <v>15-1-102</v>
          </cell>
          <cell r="L694" t="str">
            <v/>
          </cell>
          <cell r="M694">
            <v>88.42</v>
          </cell>
          <cell r="N694">
            <v>70.77</v>
          </cell>
          <cell r="O694">
            <v>27694.99</v>
          </cell>
          <cell r="P694">
            <v>34602.105411897697</v>
          </cell>
          <cell r="Q694">
            <v>2448791</v>
          </cell>
          <cell r="R694">
            <v>88.5</v>
          </cell>
          <cell r="S694">
            <v>70.8</v>
          </cell>
        </row>
        <row r="695">
          <cell r="K695" t="str">
            <v>15-1-201</v>
          </cell>
          <cell r="L695" t="str">
            <v>平金柱、荆爱莉</v>
          </cell>
          <cell r="M695">
            <v>89</v>
          </cell>
          <cell r="N695">
            <v>71.23</v>
          </cell>
          <cell r="O695">
            <v>27985</v>
          </cell>
          <cell r="P695">
            <v>34966.516917029337</v>
          </cell>
          <cell r="Q695">
            <v>2490665</v>
          </cell>
          <cell r="R695">
            <v>89.08</v>
          </cell>
          <cell r="S695">
            <v>71.260000000000005</v>
          </cell>
        </row>
        <row r="696">
          <cell r="K696" t="str">
            <v>15-1-202</v>
          </cell>
          <cell r="L696" t="str">
            <v>宋晨静、贾志壮</v>
          </cell>
          <cell r="M696">
            <v>88.42</v>
          </cell>
          <cell r="N696">
            <v>70.77</v>
          </cell>
          <cell r="O696">
            <v>27839.99</v>
          </cell>
          <cell r="P696">
            <v>34783.26974706797</v>
          </cell>
          <cell r="Q696">
            <v>2461612</v>
          </cell>
          <cell r="R696">
            <v>88.5</v>
          </cell>
          <cell r="S696">
            <v>70.8</v>
          </cell>
        </row>
        <row r="697">
          <cell r="K697" t="str">
            <v>15-1-301</v>
          </cell>
          <cell r="L697" t="str">
            <v>吕建萍、曹俊杰</v>
          </cell>
          <cell r="M697">
            <v>89</v>
          </cell>
          <cell r="N697">
            <v>71.23</v>
          </cell>
          <cell r="O697">
            <v>28188</v>
          </cell>
          <cell r="P697">
            <v>35220.160044924887</v>
          </cell>
          <cell r="Q697">
            <v>2508732</v>
          </cell>
          <cell r="R697">
            <v>89.08</v>
          </cell>
          <cell r="S697">
            <v>71.260000000000005</v>
          </cell>
        </row>
        <row r="698">
          <cell r="K698" t="str">
            <v>15-1-302</v>
          </cell>
          <cell r="L698" t="str">
            <v>陈滢宇</v>
          </cell>
          <cell r="M698">
            <v>88.42</v>
          </cell>
          <cell r="N698">
            <v>70.77</v>
          </cell>
          <cell r="O698">
            <v>28043</v>
          </cell>
          <cell r="P698">
            <v>35036.908294475063</v>
          </cell>
          <cell r="Q698">
            <v>2479562</v>
          </cell>
          <cell r="R698">
            <v>88.5</v>
          </cell>
          <cell r="S698">
            <v>70.8</v>
          </cell>
        </row>
        <row r="699">
          <cell r="K699" t="str">
            <v>15-1-401</v>
          </cell>
          <cell r="L699" t="str">
            <v>李振汉、张攀艺</v>
          </cell>
          <cell r="M699">
            <v>89</v>
          </cell>
          <cell r="N699">
            <v>71.23</v>
          </cell>
          <cell r="O699">
            <v>28217</v>
          </cell>
          <cell r="P699">
            <v>35256.394777481393</v>
          </cell>
          <cell r="Q699">
            <v>2511313</v>
          </cell>
          <cell r="R699">
            <v>89.08</v>
          </cell>
          <cell r="S699">
            <v>71.260000000000005</v>
          </cell>
        </row>
        <row r="700">
          <cell r="K700" t="str">
            <v>15-1-402</v>
          </cell>
          <cell r="L700" t="str">
            <v>温培威、杨硕</v>
          </cell>
          <cell r="M700">
            <v>88.42</v>
          </cell>
          <cell r="N700">
            <v>70.77</v>
          </cell>
          <cell r="O700">
            <v>28072</v>
          </cell>
          <cell r="P700">
            <v>35073.138335452881</v>
          </cell>
          <cell r="Q700">
            <v>2482126</v>
          </cell>
          <cell r="R700">
            <v>88.5</v>
          </cell>
          <cell r="S700">
            <v>70.8</v>
          </cell>
        </row>
        <row r="701">
          <cell r="K701" t="str">
            <v>15-1-501</v>
          </cell>
          <cell r="L701" t="str">
            <v>冯雪岩、闫雪婷</v>
          </cell>
          <cell r="M701">
            <v>89</v>
          </cell>
          <cell r="N701">
            <v>71.23</v>
          </cell>
          <cell r="O701">
            <v>28507</v>
          </cell>
          <cell r="P701">
            <v>35618.742103046468</v>
          </cell>
          <cell r="Q701">
            <v>2537123</v>
          </cell>
          <cell r="R701">
            <v>89.08</v>
          </cell>
          <cell r="S701">
            <v>71.260000000000005</v>
          </cell>
        </row>
        <row r="702">
          <cell r="K702" t="str">
            <v>15-1-502</v>
          </cell>
          <cell r="L702" t="str">
            <v>段成敏、王铁刚</v>
          </cell>
          <cell r="M702">
            <v>88.42</v>
          </cell>
          <cell r="N702">
            <v>70.77</v>
          </cell>
          <cell r="O702">
            <v>28362</v>
          </cell>
          <cell r="P702">
            <v>35435.46700579342</v>
          </cell>
          <cell r="Q702">
            <v>2507768</v>
          </cell>
          <cell r="R702">
            <v>88.5</v>
          </cell>
          <cell r="S702">
            <v>70.8</v>
          </cell>
        </row>
        <row r="703">
          <cell r="K703" t="str">
            <v>15-1-601</v>
          </cell>
          <cell r="L703" t="str">
            <v>葛雄风、魏月秀</v>
          </cell>
          <cell r="M703">
            <v>89</v>
          </cell>
          <cell r="N703">
            <v>71.23</v>
          </cell>
          <cell r="O703">
            <v>28797</v>
          </cell>
          <cell r="P703">
            <v>35981.089428611536</v>
          </cell>
          <cell r="Q703">
            <v>2562933</v>
          </cell>
          <cell r="R703">
            <v>89.08</v>
          </cell>
          <cell r="S703">
            <v>71.260000000000005</v>
          </cell>
        </row>
        <row r="704">
          <cell r="K704" t="str">
            <v>15-1-602</v>
          </cell>
          <cell r="L704" t="str">
            <v>叶伊娜、邱新宇</v>
          </cell>
          <cell r="M704">
            <v>88.42</v>
          </cell>
          <cell r="N704">
            <v>70.77</v>
          </cell>
          <cell r="O704">
            <v>28651.99</v>
          </cell>
          <cell r="P704">
            <v>35797.781545852762</v>
          </cell>
          <cell r="Q704">
            <v>2533409</v>
          </cell>
          <cell r="R704">
            <v>88.5</v>
          </cell>
          <cell r="S704">
            <v>70.8</v>
          </cell>
        </row>
        <row r="705">
          <cell r="K705" t="str">
            <v>15-1-701</v>
          </cell>
          <cell r="L705" t="str">
            <v>李焕超、陈冬英</v>
          </cell>
          <cell r="M705">
            <v>89</v>
          </cell>
          <cell r="N705">
            <v>71.23</v>
          </cell>
          <cell r="O705">
            <v>29087</v>
          </cell>
          <cell r="P705">
            <v>36343.436754176611</v>
          </cell>
          <cell r="Q705">
            <v>2588743</v>
          </cell>
          <cell r="R705">
            <v>89.08</v>
          </cell>
          <cell r="S705">
            <v>71.260000000000005</v>
          </cell>
        </row>
        <row r="706">
          <cell r="K706" t="str">
            <v>15-1-702</v>
          </cell>
          <cell r="L706" t="str">
            <v>张振</v>
          </cell>
          <cell r="M706">
            <v>88.42</v>
          </cell>
          <cell r="N706">
            <v>70.77</v>
          </cell>
          <cell r="O706">
            <v>28941.99</v>
          </cell>
          <cell r="P706">
            <v>36160.110216193301</v>
          </cell>
          <cell r="Q706">
            <v>2559051</v>
          </cell>
          <cell r="R706">
            <v>88.5</v>
          </cell>
          <cell r="S706">
            <v>70.8</v>
          </cell>
        </row>
        <row r="707">
          <cell r="K707" t="str">
            <v>15-1-801</v>
          </cell>
          <cell r="L707" t="str">
            <v>王莹、王峰</v>
          </cell>
          <cell r="M707">
            <v>89</v>
          </cell>
          <cell r="N707">
            <v>71.23</v>
          </cell>
          <cell r="O707">
            <v>29377</v>
          </cell>
          <cell r="P707">
            <v>36705.784079741679</v>
          </cell>
          <cell r="Q707">
            <v>2614553</v>
          </cell>
          <cell r="R707">
            <v>89.08</v>
          </cell>
          <cell r="S707">
            <v>71.260000000000005</v>
          </cell>
        </row>
        <row r="708">
          <cell r="K708" t="str">
            <v>15-1-802</v>
          </cell>
          <cell r="L708" t="str">
            <v>孙微微、高鹤</v>
          </cell>
          <cell r="M708">
            <v>88.42</v>
          </cell>
          <cell r="N708">
            <v>70.77</v>
          </cell>
          <cell r="O708">
            <v>29232</v>
          </cell>
          <cell r="P708">
            <v>36522.438886533841</v>
          </cell>
          <cell r="Q708">
            <v>2584693</v>
          </cell>
          <cell r="R708">
            <v>88.5</v>
          </cell>
          <cell r="S708">
            <v>70.8</v>
          </cell>
        </row>
        <row r="709">
          <cell r="K709" t="str">
            <v>15-1-901</v>
          </cell>
          <cell r="L709" t="str">
            <v>田伟、高月</v>
          </cell>
          <cell r="M709">
            <v>89</v>
          </cell>
          <cell r="N709">
            <v>71.23</v>
          </cell>
          <cell r="O709">
            <v>29667</v>
          </cell>
          <cell r="P709">
            <v>37068.131405306747</v>
          </cell>
          <cell r="Q709">
            <v>2640363</v>
          </cell>
          <cell r="R709">
            <v>89.08</v>
          </cell>
          <cell r="S709">
            <v>71.260000000000005</v>
          </cell>
        </row>
        <row r="710">
          <cell r="K710" t="str">
            <v>15-1-902</v>
          </cell>
          <cell r="L710" t="str">
            <v>王晓萍、秦世忠</v>
          </cell>
          <cell r="M710">
            <v>88.42</v>
          </cell>
          <cell r="N710">
            <v>70.77</v>
          </cell>
          <cell r="O710">
            <v>29522</v>
          </cell>
          <cell r="P710">
            <v>36884.767556874387</v>
          </cell>
          <cell r="Q710">
            <v>2610335</v>
          </cell>
          <cell r="R710">
            <v>88.5</v>
          </cell>
          <cell r="S710">
            <v>70.8</v>
          </cell>
        </row>
        <row r="711">
          <cell r="K711" t="str">
            <v>15-1-1001</v>
          </cell>
          <cell r="L711" t="str">
            <v>隗向锋、晋中美</v>
          </cell>
          <cell r="M711">
            <v>89</v>
          </cell>
          <cell r="N711">
            <v>71.23</v>
          </cell>
          <cell r="O711">
            <v>28217</v>
          </cell>
          <cell r="P711">
            <v>35256.394777481393</v>
          </cell>
          <cell r="Q711">
            <v>2511313</v>
          </cell>
          <cell r="R711">
            <v>89.08</v>
          </cell>
          <cell r="S711">
            <v>71.260000000000005</v>
          </cell>
        </row>
        <row r="712">
          <cell r="K712" t="str">
            <v>15-1-1002</v>
          </cell>
          <cell r="L712" t="str">
            <v>张赢、郭妍妍</v>
          </cell>
          <cell r="M712">
            <v>88.42</v>
          </cell>
          <cell r="N712">
            <v>70.77</v>
          </cell>
          <cell r="O712">
            <v>28072</v>
          </cell>
          <cell r="P712">
            <v>35073.138335452881</v>
          </cell>
          <cell r="Q712">
            <v>2482126</v>
          </cell>
          <cell r="R712">
            <v>88.5</v>
          </cell>
          <cell r="S712">
            <v>70.8</v>
          </cell>
        </row>
        <row r="713">
          <cell r="K713" t="str">
            <v>15-2-101</v>
          </cell>
          <cell r="L713" t="str">
            <v>王娟</v>
          </cell>
          <cell r="M713">
            <v>88.42</v>
          </cell>
          <cell r="N713">
            <v>70.77</v>
          </cell>
          <cell r="O713">
            <v>27694.99</v>
          </cell>
          <cell r="P713">
            <v>34602.105411897697</v>
          </cell>
          <cell r="Q713">
            <v>2448791</v>
          </cell>
          <cell r="R713">
            <v>88.5</v>
          </cell>
          <cell r="S713">
            <v>70.8</v>
          </cell>
        </row>
        <row r="714">
          <cell r="K714" t="str">
            <v>15-2-102</v>
          </cell>
          <cell r="L714" t="str">
            <v>侯宇晗</v>
          </cell>
          <cell r="M714">
            <v>89</v>
          </cell>
          <cell r="N714">
            <v>71.23</v>
          </cell>
          <cell r="O714">
            <v>27695</v>
          </cell>
          <cell r="P714">
            <v>34604.16959146427</v>
          </cell>
          <cell r="Q714">
            <v>2464855</v>
          </cell>
          <cell r="R714">
            <v>89.08</v>
          </cell>
          <cell r="S714">
            <v>71.260000000000005</v>
          </cell>
        </row>
        <row r="715">
          <cell r="K715" t="str">
            <v>15-2-201</v>
          </cell>
          <cell r="L715" t="str">
            <v>李海玲、孔燕庆</v>
          </cell>
          <cell r="M715">
            <v>88.42</v>
          </cell>
          <cell r="N715">
            <v>70.77</v>
          </cell>
          <cell r="O715">
            <v>27839.99</v>
          </cell>
          <cell r="P715">
            <v>34783.26974706797</v>
          </cell>
          <cell r="Q715">
            <v>2461612</v>
          </cell>
          <cell r="R715">
            <v>88.5</v>
          </cell>
          <cell r="S715">
            <v>70.8</v>
          </cell>
        </row>
        <row r="716">
          <cell r="K716" t="str">
            <v>15-2-202</v>
          </cell>
          <cell r="L716" t="str">
            <v>王梦童、王清华</v>
          </cell>
          <cell r="M716">
            <v>89</v>
          </cell>
          <cell r="N716">
            <v>71.23</v>
          </cell>
          <cell r="O716">
            <v>27985</v>
          </cell>
          <cell r="P716">
            <v>34966.516917029337</v>
          </cell>
          <cell r="Q716">
            <v>2490665</v>
          </cell>
          <cell r="R716">
            <v>89.08</v>
          </cell>
          <cell r="S716">
            <v>71.260000000000005</v>
          </cell>
        </row>
        <row r="717">
          <cell r="K717" t="str">
            <v>15-2-301</v>
          </cell>
          <cell r="L717" t="str">
            <v>张鹏、李珊珊</v>
          </cell>
          <cell r="M717">
            <v>88.42</v>
          </cell>
          <cell r="N717">
            <v>70.77</v>
          </cell>
          <cell r="O717">
            <v>28072</v>
          </cell>
          <cell r="P717">
            <v>35073.138335452881</v>
          </cell>
          <cell r="Q717">
            <v>2482126</v>
          </cell>
          <cell r="R717">
            <v>88.5</v>
          </cell>
          <cell r="S717">
            <v>70.8</v>
          </cell>
        </row>
        <row r="718">
          <cell r="K718" t="str">
            <v>15-2-302</v>
          </cell>
          <cell r="L718" t="str">
            <v>买硕</v>
          </cell>
          <cell r="M718">
            <v>89</v>
          </cell>
          <cell r="N718">
            <v>71.23</v>
          </cell>
          <cell r="O718">
            <v>28217</v>
          </cell>
          <cell r="P718">
            <v>35256.394777481393</v>
          </cell>
          <cell r="Q718">
            <v>2511313</v>
          </cell>
          <cell r="R718">
            <v>89.08</v>
          </cell>
          <cell r="S718">
            <v>71.260000000000005</v>
          </cell>
        </row>
        <row r="719">
          <cell r="K719" t="str">
            <v>15-2-401</v>
          </cell>
          <cell r="L719" t="str">
            <v>魏丹丹、梁丽妮</v>
          </cell>
          <cell r="M719">
            <v>88.42</v>
          </cell>
          <cell r="N719">
            <v>70.77</v>
          </cell>
          <cell r="O719">
            <v>28101</v>
          </cell>
          <cell r="P719">
            <v>35109.368376430692</v>
          </cell>
          <cell r="Q719">
            <v>2484690</v>
          </cell>
          <cell r="R719">
            <v>88.5</v>
          </cell>
          <cell r="S719">
            <v>70.8</v>
          </cell>
        </row>
        <row r="720">
          <cell r="K720" t="str">
            <v>15-2-402</v>
          </cell>
          <cell r="L720" t="str">
            <v>韩旭、王圆圆</v>
          </cell>
          <cell r="M720">
            <v>89</v>
          </cell>
          <cell r="N720">
            <v>71.23</v>
          </cell>
          <cell r="O720">
            <v>28246</v>
          </cell>
          <cell r="P720">
            <v>35292.629510037907</v>
          </cell>
          <cell r="Q720">
            <v>2513894</v>
          </cell>
          <cell r="R720">
            <v>89.08</v>
          </cell>
          <cell r="S720">
            <v>71.260000000000005</v>
          </cell>
        </row>
        <row r="721">
          <cell r="K721" t="str">
            <v>15-2-501</v>
          </cell>
          <cell r="L721" t="str">
            <v>张文祥、张冷</v>
          </cell>
          <cell r="M721">
            <v>88.42</v>
          </cell>
          <cell r="N721">
            <v>70.77</v>
          </cell>
          <cell r="O721">
            <v>28362</v>
          </cell>
          <cell r="P721">
            <v>35435.46700579342</v>
          </cell>
          <cell r="Q721">
            <v>2507768</v>
          </cell>
          <cell r="R721">
            <v>88.5</v>
          </cell>
          <cell r="S721">
            <v>70.8</v>
          </cell>
        </row>
        <row r="722">
          <cell r="K722" t="str">
            <v>15-2-502</v>
          </cell>
          <cell r="L722" t="str">
            <v>谢楠</v>
          </cell>
          <cell r="M722">
            <v>89</v>
          </cell>
          <cell r="N722">
            <v>71.23</v>
          </cell>
          <cell r="O722">
            <v>28507</v>
          </cell>
          <cell r="P722">
            <v>35618.742103046468</v>
          </cell>
          <cell r="Q722">
            <v>2537123</v>
          </cell>
          <cell r="R722">
            <v>89.08</v>
          </cell>
          <cell r="S722">
            <v>71.260000000000005</v>
          </cell>
        </row>
        <row r="723">
          <cell r="K723" t="str">
            <v>15-2-601</v>
          </cell>
          <cell r="L723" t="str">
            <v>张茂芬</v>
          </cell>
          <cell r="M723">
            <v>88.42</v>
          </cell>
          <cell r="N723">
            <v>70.77</v>
          </cell>
          <cell r="O723">
            <v>28651.99</v>
          </cell>
          <cell r="P723">
            <v>35797.781545852762</v>
          </cell>
          <cell r="Q723">
            <v>2533409</v>
          </cell>
          <cell r="R723">
            <v>88.5</v>
          </cell>
          <cell r="S723">
            <v>70.8</v>
          </cell>
        </row>
        <row r="724">
          <cell r="K724" t="str">
            <v>15-2-602</v>
          </cell>
          <cell r="L724" t="str">
            <v>李兴海、陈小姣</v>
          </cell>
          <cell r="M724">
            <v>89</v>
          </cell>
          <cell r="N724">
            <v>71.23</v>
          </cell>
          <cell r="O724">
            <v>28797</v>
          </cell>
          <cell r="P724">
            <v>35981.089428611536</v>
          </cell>
          <cell r="Q724">
            <v>2562933</v>
          </cell>
          <cell r="R724">
            <v>89.08</v>
          </cell>
          <cell r="S724">
            <v>71.260000000000005</v>
          </cell>
        </row>
        <row r="725">
          <cell r="K725" t="str">
            <v>15-2-701</v>
          </cell>
          <cell r="L725" t="str">
            <v>殷莹</v>
          </cell>
          <cell r="M725">
            <v>88.42</v>
          </cell>
          <cell r="N725">
            <v>70.77</v>
          </cell>
          <cell r="O725">
            <v>28941.99</v>
          </cell>
          <cell r="P725">
            <v>36160.110216193301</v>
          </cell>
          <cell r="Q725">
            <v>2559051</v>
          </cell>
          <cell r="R725">
            <v>88.5</v>
          </cell>
          <cell r="S725">
            <v>70.8</v>
          </cell>
        </row>
        <row r="726">
          <cell r="K726" t="str">
            <v>15-2-702</v>
          </cell>
          <cell r="L726" t="str">
            <v>刘晓静、赵明星</v>
          </cell>
          <cell r="M726">
            <v>89</v>
          </cell>
          <cell r="N726">
            <v>71.23</v>
          </cell>
          <cell r="O726">
            <v>29087</v>
          </cell>
          <cell r="P726">
            <v>36343.436754176611</v>
          </cell>
          <cell r="Q726">
            <v>2588743</v>
          </cell>
          <cell r="R726">
            <v>89.08</v>
          </cell>
          <cell r="S726">
            <v>71.260000000000005</v>
          </cell>
        </row>
        <row r="727">
          <cell r="K727" t="str">
            <v>15-2-801</v>
          </cell>
          <cell r="L727" t="str">
            <v>孙晓祎</v>
          </cell>
          <cell r="M727">
            <v>88.42</v>
          </cell>
          <cell r="N727">
            <v>70.77</v>
          </cell>
          <cell r="O727">
            <v>29232</v>
          </cell>
          <cell r="P727">
            <v>36522.438886533841</v>
          </cell>
          <cell r="Q727">
            <v>2584693</v>
          </cell>
          <cell r="R727">
            <v>88.5</v>
          </cell>
          <cell r="S727">
            <v>70.8</v>
          </cell>
        </row>
        <row r="728">
          <cell r="K728" t="str">
            <v>15-2-802</v>
          </cell>
          <cell r="L728" t="str">
            <v>王卫国、罗甫芹</v>
          </cell>
          <cell r="M728">
            <v>89</v>
          </cell>
          <cell r="N728">
            <v>71.23</v>
          </cell>
          <cell r="O728">
            <v>29377</v>
          </cell>
          <cell r="P728">
            <v>36705.784079741679</v>
          </cell>
          <cell r="Q728">
            <v>2614553</v>
          </cell>
          <cell r="R728">
            <v>89.08</v>
          </cell>
          <cell r="S728">
            <v>71.260000000000005</v>
          </cell>
        </row>
        <row r="729">
          <cell r="K729" t="str">
            <v>15-2-901</v>
          </cell>
          <cell r="L729" t="str">
            <v>胡友玉</v>
          </cell>
          <cell r="M729">
            <v>88.42</v>
          </cell>
          <cell r="N729">
            <v>70.77</v>
          </cell>
          <cell r="O729">
            <v>29522</v>
          </cell>
          <cell r="P729">
            <v>36884.767556874387</v>
          </cell>
          <cell r="Q729">
            <v>2610335</v>
          </cell>
          <cell r="R729">
            <v>88.5</v>
          </cell>
          <cell r="S729">
            <v>70.8</v>
          </cell>
        </row>
        <row r="730">
          <cell r="K730" t="str">
            <v>15-2-902</v>
          </cell>
          <cell r="L730" t="str">
            <v>苗红双、刘海龙</v>
          </cell>
          <cell r="M730">
            <v>89</v>
          </cell>
          <cell r="N730">
            <v>71.23</v>
          </cell>
          <cell r="O730">
            <v>29667</v>
          </cell>
          <cell r="P730">
            <v>37068.131405306747</v>
          </cell>
          <cell r="Q730">
            <v>2640363</v>
          </cell>
          <cell r="R730">
            <v>89.08</v>
          </cell>
          <cell r="S730">
            <v>71.260000000000005</v>
          </cell>
        </row>
        <row r="731">
          <cell r="K731" t="str">
            <v>15-2-1001</v>
          </cell>
          <cell r="L731" t="str">
            <v>赵东雷、刘利</v>
          </cell>
          <cell r="M731">
            <v>88.42</v>
          </cell>
          <cell r="N731">
            <v>70.77</v>
          </cell>
          <cell r="O731">
            <v>28072</v>
          </cell>
          <cell r="P731">
            <v>35073.138335452881</v>
          </cell>
          <cell r="Q731">
            <v>2482126</v>
          </cell>
          <cell r="R731">
            <v>88.5</v>
          </cell>
          <cell r="S731">
            <v>70.8</v>
          </cell>
        </row>
        <row r="732">
          <cell r="K732" t="str">
            <v>15-2-1002</v>
          </cell>
          <cell r="L732" t="str">
            <v>张秀娟</v>
          </cell>
          <cell r="M732">
            <v>89</v>
          </cell>
          <cell r="N732">
            <v>71.23</v>
          </cell>
          <cell r="O732">
            <v>28072</v>
          </cell>
          <cell r="P732">
            <v>35075.221114698863</v>
          </cell>
          <cell r="Q732">
            <v>2498408</v>
          </cell>
          <cell r="R732">
            <v>89.08</v>
          </cell>
          <cell r="S732">
            <v>71.260000000000005</v>
          </cell>
        </row>
        <row r="733">
          <cell r="K733" t="str">
            <v>16-1-101</v>
          </cell>
          <cell r="L733" t="str">
            <v>王明惠、殷军</v>
          </cell>
          <cell r="M733">
            <v>89.47</v>
          </cell>
          <cell r="N733">
            <v>71.23</v>
          </cell>
          <cell r="O733">
            <v>27550.01</v>
          </cell>
          <cell r="P733">
            <v>34604.787308718238</v>
          </cell>
          <cell r="Q733">
            <v>2464899</v>
          </cell>
          <cell r="R733">
            <v>89.55</v>
          </cell>
          <cell r="S733">
            <v>71.260000000000005</v>
          </cell>
        </row>
        <row r="734">
          <cell r="K734" t="str">
            <v>16-1-102</v>
          </cell>
          <cell r="L734" t="str">
            <v>李心雨、牛龙飞</v>
          </cell>
          <cell r="M734">
            <v>78.75</v>
          </cell>
          <cell r="N734">
            <v>62.7</v>
          </cell>
          <cell r="O734">
            <v>27550.01</v>
          </cell>
          <cell r="P734">
            <v>34602.280701754382</v>
          </cell>
          <cell r="Q734">
            <v>2169563</v>
          </cell>
          <cell r="R734">
            <v>78.83</v>
          </cell>
          <cell r="S734">
            <v>62.73</v>
          </cell>
        </row>
        <row r="735">
          <cell r="K735" t="str">
            <v>16-1-201</v>
          </cell>
          <cell r="L735" t="str">
            <v>林燕霞、李东喜</v>
          </cell>
          <cell r="M735">
            <v>89.47</v>
          </cell>
          <cell r="N735">
            <v>71.23</v>
          </cell>
          <cell r="O735">
            <v>27984.99</v>
          </cell>
          <cell r="P735">
            <v>35151.158219851182</v>
          </cell>
          <cell r="Q735">
            <v>2503817</v>
          </cell>
          <cell r="R735">
            <v>89.55</v>
          </cell>
          <cell r="S735">
            <v>71.260000000000005</v>
          </cell>
        </row>
        <row r="736">
          <cell r="K736" t="str">
            <v>16-1-202</v>
          </cell>
          <cell r="L736" t="str">
            <v>罗薇</v>
          </cell>
          <cell r="M736">
            <v>78.75</v>
          </cell>
          <cell r="N736">
            <v>62.7</v>
          </cell>
          <cell r="O736">
            <v>27984.99</v>
          </cell>
          <cell r="P736">
            <v>35148.612440191384</v>
          </cell>
          <cell r="Q736">
            <v>2203818</v>
          </cell>
          <cell r="R736">
            <v>78.83</v>
          </cell>
          <cell r="S736">
            <v>62.73</v>
          </cell>
        </row>
        <row r="737">
          <cell r="K737" t="str">
            <v>16-1-301</v>
          </cell>
          <cell r="L737" t="str">
            <v>李芳、夏磊</v>
          </cell>
          <cell r="M737">
            <v>89.47</v>
          </cell>
          <cell r="N737">
            <v>71.23</v>
          </cell>
          <cell r="O737">
            <v>28158.99</v>
          </cell>
          <cell r="P737">
            <v>35369.717815527161</v>
          </cell>
          <cell r="Q737">
            <v>2519385</v>
          </cell>
          <cell r="R737">
            <v>89.55</v>
          </cell>
          <cell r="S737">
            <v>71.260000000000005</v>
          </cell>
        </row>
        <row r="738">
          <cell r="K738" t="str">
            <v>16-1-302</v>
          </cell>
          <cell r="L738" t="str">
            <v>宋博文、赵新新</v>
          </cell>
          <cell r="M738">
            <v>78.75</v>
          </cell>
          <cell r="N738">
            <v>62.7</v>
          </cell>
          <cell r="O738">
            <v>28159</v>
          </cell>
          <cell r="P738">
            <v>35367.161084529507</v>
          </cell>
          <cell r="Q738">
            <v>2217521</v>
          </cell>
          <cell r="R738">
            <v>78.83</v>
          </cell>
          <cell r="S738">
            <v>62.73</v>
          </cell>
        </row>
        <row r="739">
          <cell r="K739" t="str">
            <v>16-1-401</v>
          </cell>
          <cell r="L739" t="str">
            <v>张志航</v>
          </cell>
          <cell r="M739">
            <v>89.47</v>
          </cell>
          <cell r="N739">
            <v>71.23</v>
          </cell>
          <cell r="O739">
            <v>28216.99</v>
          </cell>
          <cell r="P739">
            <v>35442.566334409654</v>
          </cell>
          <cell r="Q739">
            <v>2524574</v>
          </cell>
          <cell r="R739">
            <v>89.55</v>
          </cell>
          <cell r="S739">
            <v>71.260000000000005</v>
          </cell>
        </row>
        <row r="740">
          <cell r="K740" t="str">
            <v>16-1-402</v>
          </cell>
          <cell r="L740" t="str">
            <v>梅晓伟</v>
          </cell>
          <cell r="M740">
            <v>78.75</v>
          </cell>
          <cell r="N740">
            <v>62.7</v>
          </cell>
          <cell r="O740">
            <v>28216.99</v>
          </cell>
          <cell r="P740">
            <v>35440</v>
          </cell>
          <cell r="Q740">
            <v>2222088</v>
          </cell>
          <cell r="R740">
            <v>78.83</v>
          </cell>
          <cell r="S740">
            <v>62.73</v>
          </cell>
        </row>
        <row r="741">
          <cell r="K741" t="str">
            <v>16-1-501</v>
          </cell>
          <cell r="L741" t="str">
            <v>王悦</v>
          </cell>
          <cell r="M741">
            <v>89.47</v>
          </cell>
          <cell r="N741">
            <v>71.23</v>
          </cell>
          <cell r="O741">
            <v>28449</v>
          </cell>
          <cell r="P741">
            <v>35733.988487996627</v>
          </cell>
          <cell r="Q741">
            <v>2545332</v>
          </cell>
          <cell r="R741">
            <v>89.55</v>
          </cell>
          <cell r="S741">
            <v>71.260000000000005</v>
          </cell>
        </row>
        <row r="742">
          <cell r="K742" t="str">
            <v>16-1-502</v>
          </cell>
          <cell r="L742" t="str">
            <v>李波、凡小燕</v>
          </cell>
          <cell r="M742">
            <v>78.75</v>
          </cell>
          <cell r="N742">
            <v>62.7</v>
          </cell>
          <cell r="O742">
            <v>28448.99</v>
          </cell>
          <cell r="P742">
            <v>35731.387559808609</v>
          </cell>
          <cell r="Q742">
            <v>2240358</v>
          </cell>
          <cell r="R742">
            <v>78.83</v>
          </cell>
          <cell r="S742">
            <v>62.73</v>
          </cell>
        </row>
        <row r="743">
          <cell r="K743" t="str">
            <v>16-1-601</v>
          </cell>
          <cell r="L743" t="str">
            <v>井春杨、刘旭</v>
          </cell>
          <cell r="M743">
            <v>89.47</v>
          </cell>
          <cell r="N743">
            <v>71.23</v>
          </cell>
          <cell r="O743">
            <v>28796.99</v>
          </cell>
          <cell r="P743">
            <v>36171.09364032009</v>
          </cell>
          <cell r="Q743">
            <v>2576467</v>
          </cell>
          <cell r="R743">
            <v>89.55</v>
          </cell>
          <cell r="S743">
            <v>71.260000000000005</v>
          </cell>
        </row>
        <row r="744">
          <cell r="K744" t="str">
            <v>16-1-602</v>
          </cell>
          <cell r="L744" t="str">
            <v>张得曜、张程</v>
          </cell>
          <cell r="M744">
            <v>78.75</v>
          </cell>
          <cell r="N744">
            <v>62.7</v>
          </cell>
          <cell r="O744">
            <v>28796.99</v>
          </cell>
          <cell r="P744">
            <v>36168.468899521533</v>
          </cell>
          <cell r="Q744">
            <v>2267763</v>
          </cell>
          <cell r="R744">
            <v>78.83</v>
          </cell>
          <cell r="S744">
            <v>62.73</v>
          </cell>
        </row>
        <row r="745">
          <cell r="K745" t="str">
            <v>16-1-701</v>
          </cell>
          <cell r="L745" t="str">
            <v>曾凡冲</v>
          </cell>
          <cell r="M745">
            <v>89.47</v>
          </cell>
          <cell r="N745">
            <v>71.23</v>
          </cell>
          <cell r="O745">
            <v>29232</v>
          </cell>
          <cell r="P745">
            <v>36717.492629510038</v>
          </cell>
          <cell r="Q745">
            <v>2615387</v>
          </cell>
          <cell r="R745">
            <v>89.55</v>
          </cell>
          <cell r="S745">
            <v>71.260000000000005</v>
          </cell>
        </row>
        <row r="746">
          <cell r="K746" t="str">
            <v>16-1-702</v>
          </cell>
          <cell r="L746" t="str">
            <v>张海明</v>
          </cell>
          <cell r="M746">
            <v>78.75</v>
          </cell>
          <cell r="N746">
            <v>62.7</v>
          </cell>
          <cell r="O746">
            <v>29232</v>
          </cell>
          <cell r="P746">
            <v>36714.832535885165</v>
          </cell>
          <cell r="Q746">
            <v>2302020</v>
          </cell>
          <cell r="R746">
            <v>78.83</v>
          </cell>
          <cell r="S746">
            <v>62.73</v>
          </cell>
        </row>
        <row r="747">
          <cell r="K747" t="str">
            <v>16-1-801</v>
          </cell>
          <cell r="L747" t="str">
            <v>郭艳华、于晓</v>
          </cell>
          <cell r="M747">
            <v>89.47</v>
          </cell>
          <cell r="N747">
            <v>71.23</v>
          </cell>
          <cell r="O747">
            <v>29405.99</v>
          </cell>
          <cell r="P747">
            <v>36936.038186157515</v>
          </cell>
          <cell r="Q747">
            <v>2630954</v>
          </cell>
          <cell r="R747">
            <v>89.55</v>
          </cell>
          <cell r="S747">
            <v>71.260000000000005</v>
          </cell>
        </row>
        <row r="748">
          <cell r="K748" t="str">
            <v>16-1-802</v>
          </cell>
          <cell r="L748" t="str">
            <v>殷文超</v>
          </cell>
          <cell r="M748">
            <v>78.75</v>
          </cell>
          <cell r="N748">
            <v>62.7</v>
          </cell>
          <cell r="O748">
            <v>29406.01</v>
          </cell>
          <cell r="P748">
            <v>36933.381180223281</v>
          </cell>
          <cell r="Q748">
            <v>2315723</v>
          </cell>
          <cell r="R748">
            <v>78.83</v>
          </cell>
          <cell r="S748">
            <v>62.73</v>
          </cell>
        </row>
        <row r="749">
          <cell r="K749" t="str">
            <v>16-1-901</v>
          </cell>
          <cell r="L749" t="str">
            <v>季静</v>
          </cell>
          <cell r="M749">
            <v>89.47</v>
          </cell>
          <cell r="N749">
            <v>71.23</v>
          </cell>
          <cell r="O749">
            <v>29666.98</v>
          </cell>
          <cell r="P749">
            <v>37263.863540642982</v>
          </cell>
          <cell r="Q749">
            <v>2654305</v>
          </cell>
          <cell r="R749">
            <v>89.55</v>
          </cell>
          <cell r="S749">
            <v>71.260000000000005</v>
          </cell>
        </row>
        <row r="750">
          <cell r="K750" t="str">
            <v>16-1-902</v>
          </cell>
          <cell r="L750" t="str">
            <v>张雪</v>
          </cell>
          <cell r="M750">
            <v>78.75</v>
          </cell>
          <cell r="N750">
            <v>62.7</v>
          </cell>
          <cell r="O750">
            <v>29667</v>
          </cell>
          <cell r="P750">
            <v>37261.180223285482</v>
          </cell>
          <cell r="Q750">
            <v>2336276</v>
          </cell>
          <cell r="R750">
            <v>78.83</v>
          </cell>
          <cell r="S750">
            <v>62.73</v>
          </cell>
        </row>
        <row r="751">
          <cell r="K751" t="str">
            <v>16-1-1001</v>
          </cell>
          <cell r="L751" t="str">
            <v>王静、冯海</v>
          </cell>
          <cell r="M751">
            <v>89.47</v>
          </cell>
          <cell r="N751">
            <v>71.23</v>
          </cell>
          <cell r="O751">
            <v>28216.99</v>
          </cell>
          <cell r="P751">
            <v>35442.566334409654</v>
          </cell>
          <cell r="Q751">
            <v>2524574</v>
          </cell>
          <cell r="R751">
            <v>89.55</v>
          </cell>
          <cell r="S751">
            <v>71.260000000000005</v>
          </cell>
        </row>
        <row r="752">
          <cell r="K752" t="str">
            <v>16-1-1002</v>
          </cell>
          <cell r="L752" t="str">
            <v>李伟琦、刘艺伟</v>
          </cell>
          <cell r="M752">
            <v>78.75</v>
          </cell>
          <cell r="N752">
            <v>62.7</v>
          </cell>
          <cell r="O752">
            <v>28216.99</v>
          </cell>
          <cell r="P752">
            <v>35440</v>
          </cell>
          <cell r="Q752">
            <v>2222088</v>
          </cell>
          <cell r="R752">
            <v>78.83</v>
          </cell>
          <cell r="S752">
            <v>62.73</v>
          </cell>
        </row>
        <row r="753">
          <cell r="K753" t="str">
            <v>16-2-101</v>
          </cell>
          <cell r="L753" t="str">
            <v>李秀娟</v>
          </cell>
          <cell r="M753">
            <v>78.75</v>
          </cell>
          <cell r="N753">
            <v>62.7</v>
          </cell>
          <cell r="O753">
            <v>27550.01</v>
          </cell>
          <cell r="P753">
            <v>34602.280701754382</v>
          </cell>
          <cell r="Q753">
            <v>2169563</v>
          </cell>
          <cell r="R753">
            <v>78.83</v>
          </cell>
          <cell r="S753">
            <v>62.73</v>
          </cell>
        </row>
        <row r="754">
          <cell r="K754" t="str">
            <v>16-2-102</v>
          </cell>
          <cell r="L754" t="str">
            <v>崔兰兰、郑辉</v>
          </cell>
          <cell r="M754">
            <v>89.47</v>
          </cell>
          <cell r="N754">
            <v>71.23</v>
          </cell>
          <cell r="O754">
            <v>27550.01</v>
          </cell>
          <cell r="P754">
            <v>34604.787308718238</v>
          </cell>
          <cell r="Q754">
            <v>2464899</v>
          </cell>
          <cell r="R754">
            <v>89.55</v>
          </cell>
          <cell r="S754">
            <v>71.260000000000005</v>
          </cell>
        </row>
        <row r="755">
          <cell r="K755" t="str">
            <v>16-2-201</v>
          </cell>
          <cell r="L755" t="str">
            <v>杜鹏</v>
          </cell>
          <cell r="M755">
            <v>78.75</v>
          </cell>
          <cell r="N755">
            <v>62.7</v>
          </cell>
          <cell r="O755">
            <v>27984.99</v>
          </cell>
          <cell r="P755">
            <v>35148.612440191384</v>
          </cell>
          <cell r="Q755">
            <v>2203818</v>
          </cell>
          <cell r="R755">
            <v>78.83</v>
          </cell>
          <cell r="S755">
            <v>62.73</v>
          </cell>
        </row>
        <row r="756">
          <cell r="K756" t="str">
            <v>16-2-202</v>
          </cell>
          <cell r="L756" t="str">
            <v>郑杰</v>
          </cell>
          <cell r="M756">
            <v>89.47</v>
          </cell>
          <cell r="N756">
            <v>71.23</v>
          </cell>
          <cell r="O756">
            <v>27984.99</v>
          </cell>
          <cell r="P756">
            <v>35151.158219851182</v>
          </cell>
          <cell r="Q756">
            <v>2503817</v>
          </cell>
          <cell r="R756">
            <v>89.55</v>
          </cell>
          <cell r="S756">
            <v>71.260000000000005</v>
          </cell>
        </row>
        <row r="757">
          <cell r="K757" t="str">
            <v>16-2-301</v>
          </cell>
          <cell r="L757" t="str">
            <v>吴凯、刘彦婷</v>
          </cell>
          <cell r="M757">
            <v>78.75</v>
          </cell>
          <cell r="N757">
            <v>62.7</v>
          </cell>
          <cell r="O757">
            <v>28100.99</v>
          </cell>
          <cell r="P757">
            <v>35294.306220095692</v>
          </cell>
          <cell r="Q757">
            <v>2212953</v>
          </cell>
          <cell r="R757">
            <v>78.83</v>
          </cell>
          <cell r="S757">
            <v>62.73</v>
          </cell>
        </row>
        <row r="758">
          <cell r="K758" t="str">
            <v>16-2-302</v>
          </cell>
          <cell r="L758" t="str">
            <v>李俊红</v>
          </cell>
          <cell r="M758">
            <v>89.47</v>
          </cell>
          <cell r="N758">
            <v>71.23</v>
          </cell>
          <cell r="O758">
            <v>28100.98</v>
          </cell>
          <cell r="P758">
            <v>35296.855257616167</v>
          </cell>
          <cell r="Q758">
            <v>2514195</v>
          </cell>
          <cell r="R758">
            <v>89.55</v>
          </cell>
          <cell r="S758">
            <v>71.260000000000005</v>
          </cell>
        </row>
        <row r="759">
          <cell r="K759" t="str">
            <v>16-2-401</v>
          </cell>
          <cell r="L759" t="str">
            <v>郑春兰、林小刚</v>
          </cell>
          <cell r="M759">
            <v>78.75</v>
          </cell>
          <cell r="N759">
            <v>62.7</v>
          </cell>
          <cell r="O759">
            <v>28188</v>
          </cell>
          <cell r="P759">
            <v>35403.588516746408</v>
          </cell>
          <cell r="Q759">
            <v>2219805</v>
          </cell>
          <cell r="R759">
            <v>78.83</v>
          </cell>
          <cell r="S759">
            <v>62.73</v>
          </cell>
        </row>
        <row r="760">
          <cell r="K760" t="str">
            <v>16-2-402</v>
          </cell>
          <cell r="L760" t="str">
            <v>刘迎、赵莉</v>
          </cell>
          <cell r="M760">
            <v>89.47</v>
          </cell>
          <cell r="N760">
            <v>71.23</v>
          </cell>
          <cell r="O760">
            <v>28188</v>
          </cell>
          <cell r="P760">
            <v>35406.149094482658</v>
          </cell>
          <cell r="Q760">
            <v>2521980</v>
          </cell>
          <cell r="R760">
            <v>89.55</v>
          </cell>
          <cell r="S760">
            <v>71.260000000000005</v>
          </cell>
        </row>
        <row r="761">
          <cell r="K761" t="str">
            <v>16-2-501</v>
          </cell>
          <cell r="L761" t="str">
            <v>娄成海、张俊玲</v>
          </cell>
          <cell r="M761">
            <v>78.75</v>
          </cell>
          <cell r="N761">
            <v>62.7</v>
          </cell>
          <cell r="O761">
            <v>28448.99</v>
          </cell>
          <cell r="P761">
            <v>35731.387559808609</v>
          </cell>
          <cell r="Q761">
            <v>2240358</v>
          </cell>
          <cell r="R761">
            <v>78.83</v>
          </cell>
          <cell r="S761">
            <v>62.73</v>
          </cell>
        </row>
        <row r="762">
          <cell r="K762" t="str">
            <v>16-2-502</v>
          </cell>
          <cell r="L762" t="str">
            <v>梁斌</v>
          </cell>
          <cell r="M762">
            <v>89.47</v>
          </cell>
          <cell r="N762">
            <v>71.23</v>
          </cell>
          <cell r="O762">
            <v>28449</v>
          </cell>
          <cell r="P762">
            <v>35733.988487996627</v>
          </cell>
          <cell r="Q762">
            <v>2545332</v>
          </cell>
          <cell r="R762">
            <v>89.55</v>
          </cell>
          <cell r="S762">
            <v>71.260000000000005</v>
          </cell>
        </row>
        <row r="763">
          <cell r="K763" t="str">
            <v>16-2-601</v>
          </cell>
          <cell r="L763" t="str">
            <v>赵康平</v>
          </cell>
          <cell r="M763">
            <v>78.75</v>
          </cell>
          <cell r="N763">
            <v>62.7</v>
          </cell>
          <cell r="O763">
            <v>28796.99</v>
          </cell>
          <cell r="P763">
            <v>36168.468899521533</v>
          </cell>
          <cell r="Q763">
            <v>2267763</v>
          </cell>
          <cell r="R763">
            <v>78.83</v>
          </cell>
          <cell r="S763">
            <v>62.73</v>
          </cell>
        </row>
        <row r="764">
          <cell r="K764" t="str">
            <v>16-2-602</v>
          </cell>
          <cell r="L764" t="str">
            <v>徐帅男、王贺</v>
          </cell>
          <cell r="M764">
            <v>89.47</v>
          </cell>
          <cell r="N764">
            <v>71.23</v>
          </cell>
          <cell r="O764">
            <v>28796.99</v>
          </cell>
          <cell r="P764">
            <v>36171.09364032009</v>
          </cell>
          <cell r="Q764">
            <v>2576467</v>
          </cell>
          <cell r="R764">
            <v>89.55</v>
          </cell>
          <cell r="S764">
            <v>71.260000000000005</v>
          </cell>
        </row>
        <row r="765">
          <cell r="K765" t="str">
            <v>16-2-701</v>
          </cell>
          <cell r="L765" t="str">
            <v>卢天航</v>
          </cell>
          <cell r="M765">
            <v>78.75</v>
          </cell>
          <cell r="N765">
            <v>62.7</v>
          </cell>
          <cell r="O765">
            <v>29232</v>
          </cell>
          <cell r="P765">
            <v>36714.832535885165</v>
          </cell>
          <cell r="Q765">
            <v>2302020</v>
          </cell>
          <cell r="R765">
            <v>78.83</v>
          </cell>
          <cell r="S765">
            <v>62.73</v>
          </cell>
        </row>
        <row r="766">
          <cell r="K766" t="str">
            <v>16-2-702</v>
          </cell>
          <cell r="L766" t="str">
            <v>陈明恩</v>
          </cell>
          <cell r="M766">
            <v>89.47</v>
          </cell>
          <cell r="N766">
            <v>71.23</v>
          </cell>
          <cell r="O766">
            <v>29232</v>
          </cell>
          <cell r="P766">
            <v>36717.492629510038</v>
          </cell>
          <cell r="Q766">
            <v>2615387</v>
          </cell>
          <cell r="R766">
            <v>89.55</v>
          </cell>
          <cell r="S766">
            <v>71.260000000000005</v>
          </cell>
        </row>
        <row r="767">
          <cell r="K767" t="str">
            <v>16-2-801</v>
          </cell>
          <cell r="L767" t="str">
            <v>侯大千</v>
          </cell>
          <cell r="M767">
            <v>78.75</v>
          </cell>
          <cell r="N767">
            <v>62.7</v>
          </cell>
          <cell r="O767">
            <v>29406.01</v>
          </cell>
          <cell r="P767">
            <v>36933.381180223281</v>
          </cell>
          <cell r="Q767">
            <v>2315723</v>
          </cell>
          <cell r="R767">
            <v>78.83</v>
          </cell>
          <cell r="S767">
            <v>62.73</v>
          </cell>
        </row>
        <row r="768">
          <cell r="K768" t="str">
            <v>16-2-802</v>
          </cell>
          <cell r="L768" t="str">
            <v>李川</v>
          </cell>
          <cell r="M768">
            <v>89.47</v>
          </cell>
          <cell r="N768">
            <v>71.23</v>
          </cell>
          <cell r="O768">
            <v>29405.99</v>
          </cell>
          <cell r="P768">
            <v>36936.038186157515</v>
          </cell>
          <cell r="Q768">
            <v>2630954</v>
          </cell>
          <cell r="R768">
            <v>89.55</v>
          </cell>
          <cell r="S768">
            <v>71.260000000000005</v>
          </cell>
        </row>
        <row r="769">
          <cell r="K769" t="str">
            <v>16-2-901</v>
          </cell>
          <cell r="L769" t="str">
            <v>郭佳浩</v>
          </cell>
          <cell r="M769">
            <v>78.75</v>
          </cell>
          <cell r="N769">
            <v>62.7</v>
          </cell>
          <cell r="O769">
            <v>29667</v>
          </cell>
          <cell r="P769">
            <v>37261.180223285482</v>
          </cell>
          <cell r="Q769">
            <v>2336276</v>
          </cell>
          <cell r="R769">
            <v>78.83</v>
          </cell>
          <cell r="S769">
            <v>62.73</v>
          </cell>
        </row>
        <row r="770">
          <cell r="K770" t="str">
            <v>16-2-902</v>
          </cell>
          <cell r="L770" t="str">
            <v>刘柳、武利煜</v>
          </cell>
          <cell r="M770">
            <v>89.47</v>
          </cell>
          <cell r="N770">
            <v>71.23</v>
          </cell>
          <cell r="O770">
            <v>29666.98</v>
          </cell>
          <cell r="P770">
            <v>37263.863540642982</v>
          </cell>
          <cell r="Q770">
            <v>2654305</v>
          </cell>
          <cell r="R770">
            <v>89.55</v>
          </cell>
          <cell r="S770">
            <v>71.260000000000005</v>
          </cell>
        </row>
        <row r="771">
          <cell r="K771" t="str">
            <v>16-2-1001</v>
          </cell>
          <cell r="L771" t="str">
            <v>李永新、常珊</v>
          </cell>
          <cell r="M771">
            <v>78.75</v>
          </cell>
          <cell r="N771">
            <v>62.7</v>
          </cell>
          <cell r="O771">
            <v>28216.99</v>
          </cell>
          <cell r="P771">
            <v>35440</v>
          </cell>
          <cell r="Q771">
            <v>2222088</v>
          </cell>
          <cell r="R771">
            <v>78.83</v>
          </cell>
          <cell r="S771">
            <v>62.73</v>
          </cell>
        </row>
        <row r="772">
          <cell r="K772" t="str">
            <v>16-2-1002</v>
          </cell>
          <cell r="L772" t="str">
            <v>王芳、朱义明</v>
          </cell>
          <cell r="M772">
            <v>89.47</v>
          </cell>
          <cell r="N772">
            <v>71.23</v>
          </cell>
          <cell r="O772">
            <v>28216.99</v>
          </cell>
          <cell r="P772">
            <v>35442.566334409654</v>
          </cell>
          <cell r="Q772">
            <v>2524574</v>
          </cell>
          <cell r="R772">
            <v>89.55</v>
          </cell>
          <cell r="S772">
            <v>71.260000000000005</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3203125" defaultRowHeight="14"/>
  <cols>
    <col min="1" max="2" width="22.83203125" style="36"/>
    <col min="3" max="3" width="15.5" style="36" customWidth="1"/>
    <col min="4" max="4" width="38.33203125" style="36" customWidth="1"/>
    <col min="5" max="7" width="13.5" style="36" customWidth="1"/>
    <col min="8" max="16384" width="22.83203125" style="36"/>
  </cols>
  <sheetData>
    <row r="1" spans="1:8">
      <c r="A1" s="138" t="s">
        <v>0</v>
      </c>
      <c r="B1" s="151" t="s">
        <v>1</v>
      </c>
      <c r="C1" s="151" t="s">
        <v>2</v>
      </c>
      <c r="D1" s="151" t="s">
        <v>3</v>
      </c>
    </row>
    <row r="2" spans="1:8" ht="89.25" customHeight="1">
      <c r="A2" s="152">
        <v>1</v>
      </c>
      <c r="B2" s="151" t="s">
        <v>4</v>
      </c>
      <c r="C2" s="151">
        <f>F2</f>
        <v>5046101</v>
      </c>
      <c r="D2" s="153" t="s">
        <v>5</v>
      </c>
      <c r="E2" s="36">
        <v>302766045</v>
      </c>
      <c r="F2" s="36">
        <f>ROUND(E2/60,0)</f>
        <v>5046101</v>
      </c>
    </row>
    <row r="3" spans="1:8">
      <c r="A3" s="152">
        <v>2</v>
      </c>
      <c r="B3" s="151" t="s">
        <v>6</v>
      </c>
      <c r="C3" s="151">
        <f>C4+C5+C6</f>
        <v>2239638</v>
      </c>
      <c r="D3" s="153" t="s">
        <v>7</v>
      </c>
    </row>
    <row r="4" spans="1:8" ht="65">
      <c r="A4" s="152">
        <v>2.1</v>
      </c>
      <c r="B4" s="151" t="s">
        <v>8</v>
      </c>
      <c r="C4" s="144">
        <f>F4</f>
        <v>927648</v>
      </c>
      <c r="D4" s="153" t="s">
        <v>9</v>
      </c>
      <c r="E4" s="154">
        <v>51535.99</v>
      </c>
      <c r="F4" s="36">
        <f>ROUND(E4*1.5*12,0)</f>
        <v>927648</v>
      </c>
    </row>
    <row r="5" spans="1:8" ht="76.5" customHeight="1">
      <c r="A5" s="152">
        <v>2.2000000000000002</v>
      </c>
      <c r="B5" s="151" t="s">
        <v>10</v>
      </c>
      <c r="C5" s="144">
        <f>ROUND(E5,0)</f>
        <v>15552</v>
      </c>
      <c r="D5" s="147" t="s">
        <v>11</v>
      </c>
      <c r="E5" s="36">
        <v>15552</v>
      </c>
    </row>
    <row r="6" spans="1:8" ht="65">
      <c r="A6" s="152">
        <v>2.2999999999999998</v>
      </c>
      <c r="B6" s="151" t="s">
        <v>12</v>
      </c>
      <c r="C6" s="151">
        <f>ROUND(F6,0)</f>
        <v>1296438</v>
      </c>
      <c r="D6" s="153" t="s">
        <v>13</v>
      </c>
      <c r="E6" s="155">
        <f>2.11*G6+1.7*H6</f>
        <v>108036.48509999999</v>
      </c>
      <c r="F6" s="36">
        <f>E6*12</f>
        <v>1296437.8211999999</v>
      </c>
      <c r="G6" s="36">
        <v>49817.81</v>
      </c>
      <c r="H6" s="36">
        <v>1718.18</v>
      </c>
    </row>
    <row r="7" spans="1:8">
      <c r="A7" s="152">
        <v>3</v>
      </c>
      <c r="B7" s="151" t="s">
        <v>14</v>
      </c>
      <c r="C7" s="151">
        <f>C8+C9+C10</f>
        <v>453730</v>
      </c>
      <c r="D7" s="153" t="s">
        <v>15</v>
      </c>
    </row>
    <row r="8" spans="1:8" ht="52">
      <c r="A8" s="152">
        <v>3.1</v>
      </c>
      <c r="B8" s="151" t="s">
        <v>16</v>
      </c>
      <c r="C8" s="151">
        <f>F8</f>
        <v>77304</v>
      </c>
      <c r="D8" s="153" t="s">
        <v>17</v>
      </c>
      <c r="E8" s="36">
        <v>1.5</v>
      </c>
      <c r="F8" s="36">
        <f>ROUND(E8*E4,0)</f>
        <v>77304</v>
      </c>
    </row>
    <row r="9" spans="1:8" ht="104">
      <c r="A9" s="152">
        <v>3.2</v>
      </c>
      <c r="B9" s="151" t="s">
        <v>18</v>
      </c>
      <c r="C9" s="144">
        <f>ROUND(G9,0)</f>
        <v>151005</v>
      </c>
      <c r="D9" s="153" t="s">
        <v>19</v>
      </c>
      <c r="E9" s="36">
        <f>C2*0.7</f>
        <v>3532270.6999999997</v>
      </c>
      <c r="F9" s="36">
        <f>4.75%*0.9</f>
        <v>4.2750000000000003E-2</v>
      </c>
      <c r="G9" s="36">
        <f>E9*F9</f>
        <v>151004.57242499999</v>
      </c>
    </row>
    <row r="10" spans="1:8" ht="77.5">
      <c r="A10" s="152">
        <v>3.3</v>
      </c>
      <c r="B10" s="151" t="s">
        <v>20</v>
      </c>
      <c r="C10" s="144">
        <f>ROUND((C2+C3+C8+C9)*3%,0)</f>
        <v>225421</v>
      </c>
      <c r="D10" s="153" t="s">
        <v>21</v>
      </c>
    </row>
    <row r="11" spans="1:8">
      <c r="A11" s="152">
        <v>4</v>
      </c>
      <c r="B11" s="151" t="s">
        <v>22</v>
      </c>
      <c r="C11" s="151">
        <f>C2+C3+C7</f>
        <v>7739469</v>
      </c>
      <c r="D11" s="153" t="s">
        <v>23</v>
      </c>
    </row>
    <row r="12" spans="1:8">
      <c r="A12" s="152">
        <v>5</v>
      </c>
      <c r="B12" s="151" t="s">
        <v>24</v>
      </c>
      <c r="C12" s="151">
        <f>ROUND(C11/E4/12,0)</f>
        <v>13</v>
      </c>
      <c r="D12" s="153" t="s">
        <v>25</v>
      </c>
    </row>
    <row r="15" spans="1:8">
      <c r="E15" s="36">
        <v>138.75</v>
      </c>
      <c r="F15" s="36">
        <f>E15/F9</f>
        <v>3245.614035087719</v>
      </c>
    </row>
    <row r="16" spans="1:8">
      <c r="E16" s="36">
        <v>4631.17</v>
      </c>
    </row>
    <row r="17" spans="5:6">
      <c r="E17" s="36">
        <f>E16*0.7</f>
        <v>3241.819</v>
      </c>
      <c r="F17" s="36">
        <f>E17*F9</f>
        <v>138.58776225</v>
      </c>
    </row>
    <row r="41" spans="2:5">
      <c r="B41" s="36">
        <v>659348240.59000003</v>
      </c>
      <c r="C41" s="36">
        <f>B41/60</f>
        <v>10989137.343166668</v>
      </c>
      <c r="D41" s="36">
        <f>C41*0.35</f>
        <v>3846198.0701083336</v>
      </c>
      <c r="E41" s="36">
        <f>12*B42</f>
        <v>774192.96</v>
      </c>
    </row>
    <row r="42" spans="2:5">
      <c r="B42" s="36">
        <v>64516.08</v>
      </c>
    </row>
    <row r="43" spans="2:5">
      <c r="B43" s="36">
        <v>40.19</v>
      </c>
    </row>
    <row r="47" spans="2:5">
      <c r="B47" s="36">
        <v>4631.17</v>
      </c>
      <c r="C47" s="156">
        <v>4.7500000000000001E-2</v>
      </c>
      <c r="D47" s="156">
        <v>4.9000000000000002E-2</v>
      </c>
    </row>
    <row r="48" spans="2:5">
      <c r="B48" s="36">
        <f>B47*0.7</f>
        <v>3241.819</v>
      </c>
      <c r="C48" s="36">
        <f>D47*0.9</f>
        <v>4.41E-2</v>
      </c>
      <c r="D48" s="36">
        <f>B48*C48</f>
        <v>142.96421789999999</v>
      </c>
    </row>
  </sheetData>
  <phoneticPr fontId="41"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80FC-40AB-4110-979E-6EECC6F47E1C}">
  <dimension ref="A1:N772"/>
  <sheetViews>
    <sheetView zoomScale="85" zoomScaleNormal="85" workbookViewId="0">
      <pane ySplit="1" topLeftCell="A679" activePane="bottomLeft" state="frozen"/>
      <selection pane="bottomLeft" activeCell="H684" sqref="H684"/>
    </sheetView>
  </sheetViews>
  <sheetFormatPr defaultColWidth="9" defaultRowHeight="14"/>
  <cols>
    <col min="1" max="1" width="6.5" style="204" customWidth="1"/>
    <col min="2" max="2" width="45.75" style="204" bestFit="1" customWidth="1"/>
    <col min="3" max="3" width="14.9140625" style="204" customWidth="1"/>
    <col min="4" max="4" width="12.83203125" style="204" customWidth="1"/>
    <col min="5" max="6" width="12.75" style="204" customWidth="1"/>
    <col min="7" max="8" width="14.83203125" style="204" customWidth="1"/>
    <col min="9" max="9" width="16.5" style="204" customWidth="1"/>
    <col min="10" max="10" width="13.4140625" style="204" customWidth="1"/>
    <col min="11" max="12" width="12.33203125" style="204" customWidth="1"/>
    <col min="13" max="13" width="8.6640625" style="204" customWidth="1"/>
    <col min="14" max="16384" width="9" style="204"/>
  </cols>
  <sheetData>
    <row r="1" spans="1:14" s="198" customFormat="1">
      <c r="A1" s="197" t="s">
        <v>0</v>
      </c>
      <c r="B1" s="197" t="s">
        <v>4478</v>
      </c>
      <c r="C1" s="197" t="s">
        <v>4479</v>
      </c>
      <c r="D1" s="197" t="s">
        <v>4480</v>
      </c>
      <c r="E1" s="197" t="s">
        <v>4481</v>
      </c>
      <c r="F1" s="197" t="s">
        <v>4482</v>
      </c>
      <c r="G1" s="197" t="s">
        <v>4483</v>
      </c>
      <c r="H1" s="197" t="s">
        <v>4484</v>
      </c>
      <c r="I1" s="197" t="s">
        <v>4485</v>
      </c>
      <c r="J1" s="197" t="s">
        <v>4486</v>
      </c>
      <c r="K1" s="197" t="s">
        <v>4487</v>
      </c>
      <c r="L1" s="197" t="s">
        <v>4488</v>
      </c>
    </row>
    <row r="2" spans="1:14">
      <c r="A2" s="199">
        <v>1</v>
      </c>
      <c r="B2" s="200" t="s">
        <v>4489</v>
      </c>
      <c r="C2" s="200" t="s">
        <v>191</v>
      </c>
      <c r="D2" s="199">
        <v>88.38</v>
      </c>
      <c r="E2" s="199">
        <v>71.11</v>
      </c>
      <c r="F2" s="199">
        <v>17.269999999999996</v>
      </c>
      <c r="G2" s="199" t="s">
        <v>4490</v>
      </c>
      <c r="H2" s="201" t="s">
        <v>4491</v>
      </c>
      <c r="I2" s="199" t="s">
        <v>228</v>
      </c>
      <c r="J2" s="202">
        <f>VLOOKUP(C2,[5]Sheet1!$K:$S,8,0)</f>
        <v>88.46</v>
      </c>
      <c r="K2" s="203">
        <f>VLOOKUP(C2,[5]Sheet1!$K:$S,9,0)</f>
        <v>71.14</v>
      </c>
      <c r="L2" s="203">
        <f>J2-K2</f>
        <v>17.319999999999993</v>
      </c>
      <c r="N2" s="204">
        <v>88.46</v>
      </c>
    </row>
    <row r="3" spans="1:14">
      <c r="A3" s="199">
        <v>2</v>
      </c>
      <c r="B3" s="200" t="s">
        <v>4489</v>
      </c>
      <c r="C3" s="200" t="s">
        <v>196</v>
      </c>
      <c r="D3" s="199">
        <v>64.150000000000006</v>
      </c>
      <c r="E3" s="199">
        <v>51.62</v>
      </c>
      <c r="F3" s="199">
        <v>12.530000000000008</v>
      </c>
      <c r="G3" s="199" t="s">
        <v>4492</v>
      </c>
      <c r="H3" s="201" t="s">
        <v>4491</v>
      </c>
      <c r="I3" s="199" t="s">
        <v>229</v>
      </c>
      <c r="J3" s="202">
        <f>VLOOKUP(C3,[5]Sheet1!$K:$S,8,0)</f>
        <v>64.209999999999994</v>
      </c>
      <c r="K3" s="203">
        <f>VLOOKUP(C3,[5]Sheet1!$K:$S,9,0)</f>
        <v>51.64</v>
      </c>
      <c r="L3" s="203">
        <f t="shared" ref="L3:L66" si="0">J3-K3</f>
        <v>12.569999999999993</v>
      </c>
      <c r="N3" s="204">
        <v>64.209999999999994</v>
      </c>
    </row>
    <row r="4" spans="1:14">
      <c r="A4" s="199">
        <v>3</v>
      </c>
      <c r="B4" s="200" t="s">
        <v>4489</v>
      </c>
      <c r="C4" s="200" t="s">
        <v>197</v>
      </c>
      <c r="D4" s="199">
        <v>88.53</v>
      </c>
      <c r="E4" s="199">
        <v>71.23</v>
      </c>
      <c r="F4" s="199">
        <v>17.299999999999997</v>
      </c>
      <c r="G4" s="199" t="s">
        <v>4493</v>
      </c>
      <c r="H4" s="201" t="s">
        <v>4491</v>
      </c>
      <c r="I4" s="199" t="s">
        <v>230</v>
      </c>
      <c r="J4" s="202">
        <f>VLOOKUP(C4,[5]Sheet1!$K:$S,8,0)</f>
        <v>88.61</v>
      </c>
      <c r="K4" s="203">
        <f>VLOOKUP(C4,[5]Sheet1!$K:$S,9,0)</f>
        <v>71.260000000000005</v>
      </c>
      <c r="L4" s="203">
        <f t="shared" si="0"/>
        <v>17.349999999999994</v>
      </c>
      <c r="N4" s="204">
        <v>88.61</v>
      </c>
    </row>
    <row r="5" spans="1:14">
      <c r="A5" s="199">
        <v>4</v>
      </c>
      <c r="B5" s="200" t="s">
        <v>4489</v>
      </c>
      <c r="C5" s="200" t="s">
        <v>199</v>
      </c>
      <c r="D5" s="199">
        <v>87.95</v>
      </c>
      <c r="E5" s="199">
        <v>70.77</v>
      </c>
      <c r="F5" s="199">
        <v>17.180000000000007</v>
      </c>
      <c r="G5" s="199" t="s">
        <v>4494</v>
      </c>
      <c r="H5" s="201" t="s">
        <v>4491</v>
      </c>
      <c r="I5" s="199" t="s">
        <v>231</v>
      </c>
      <c r="J5" s="202">
        <f>VLOOKUP(C5,[5]Sheet1!$K:$S,8,0)</f>
        <v>88.04</v>
      </c>
      <c r="K5" s="203">
        <f>VLOOKUP(C5,[5]Sheet1!$K:$S,9,0)</f>
        <v>70.8</v>
      </c>
      <c r="L5" s="203">
        <f t="shared" si="0"/>
        <v>17.240000000000009</v>
      </c>
      <c r="N5" s="204">
        <v>88.04</v>
      </c>
    </row>
    <row r="6" spans="1:14">
      <c r="A6" s="199">
        <v>5</v>
      </c>
      <c r="B6" s="200" t="s">
        <v>4489</v>
      </c>
      <c r="C6" s="200" t="s">
        <v>200</v>
      </c>
      <c r="D6" s="199">
        <v>88.53</v>
      </c>
      <c r="E6" s="199">
        <v>71.23</v>
      </c>
      <c r="F6" s="199">
        <v>17.299999999999997</v>
      </c>
      <c r="G6" s="199" t="s">
        <v>4495</v>
      </c>
      <c r="H6" s="201" t="s">
        <v>4491</v>
      </c>
      <c r="I6" s="199" t="s">
        <v>232</v>
      </c>
      <c r="J6" s="202">
        <f>VLOOKUP(C6,[5]Sheet1!$K:$S,8,0)</f>
        <v>88.61</v>
      </c>
      <c r="K6" s="203">
        <f>VLOOKUP(C6,[5]Sheet1!$K:$S,9,0)</f>
        <v>71.260000000000005</v>
      </c>
      <c r="L6" s="203">
        <f t="shared" si="0"/>
        <v>17.349999999999994</v>
      </c>
      <c r="N6" s="204">
        <v>87.89</v>
      </c>
    </row>
    <row r="7" spans="1:14">
      <c r="A7" s="199">
        <v>6</v>
      </c>
      <c r="B7" s="200" t="s">
        <v>4489</v>
      </c>
      <c r="C7" s="200" t="s">
        <v>202</v>
      </c>
      <c r="D7" s="199">
        <v>87.95</v>
      </c>
      <c r="E7" s="199">
        <v>70.77</v>
      </c>
      <c r="F7" s="199">
        <v>17.180000000000007</v>
      </c>
      <c r="G7" s="199" t="s">
        <v>1554</v>
      </c>
      <c r="H7" s="201" t="s">
        <v>4491</v>
      </c>
      <c r="I7" s="199" t="s">
        <v>233</v>
      </c>
      <c r="J7" s="202">
        <f>VLOOKUP(C7,[5]Sheet1!$K:$S,8,0)</f>
        <v>88.04</v>
      </c>
      <c r="K7" s="203">
        <f>VLOOKUP(C7,[5]Sheet1!$K:$S,9,0)</f>
        <v>70.8</v>
      </c>
      <c r="L7" s="203">
        <f t="shared" si="0"/>
        <v>17.240000000000009</v>
      </c>
      <c r="N7" s="204">
        <v>65.430000000000007</v>
      </c>
    </row>
    <row r="8" spans="1:14">
      <c r="A8" s="199">
        <v>7</v>
      </c>
      <c r="B8" s="200" t="s">
        <v>4489</v>
      </c>
      <c r="C8" s="200" t="s">
        <v>204</v>
      </c>
      <c r="D8" s="199">
        <v>88.53</v>
      </c>
      <c r="E8" s="199">
        <v>71.23</v>
      </c>
      <c r="F8" s="199">
        <v>17.299999999999997</v>
      </c>
      <c r="G8" s="199" t="s">
        <v>1558</v>
      </c>
      <c r="H8" s="201" t="s">
        <v>4491</v>
      </c>
      <c r="I8" s="199" t="s">
        <v>234</v>
      </c>
      <c r="J8" s="202">
        <f>VLOOKUP(C8,[5]Sheet1!$K:$S,8,0)</f>
        <v>88.61</v>
      </c>
      <c r="K8" s="203">
        <f>VLOOKUP(C8,[5]Sheet1!$K:$S,9,0)</f>
        <v>71.260000000000005</v>
      </c>
      <c r="L8" s="203">
        <f t="shared" si="0"/>
        <v>17.349999999999994</v>
      </c>
      <c r="N8" s="204">
        <v>88.38</v>
      </c>
    </row>
    <row r="9" spans="1:14">
      <c r="A9" s="199">
        <v>8</v>
      </c>
      <c r="B9" s="200" t="s">
        <v>4489</v>
      </c>
      <c r="C9" s="200" t="s">
        <v>205</v>
      </c>
      <c r="D9" s="199">
        <v>87.95</v>
      </c>
      <c r="E9" s="199">
        <v>70.77</v>
      </c>
      <c r="F9" s="199">
        <v>17.180000000000007</v>
      </c>
      <c r="G9" s="199" t="s">
        <v>4496</v>
      </c>
      <c r="H9" s="201" t="s">
        <v>4491</v>
      </c>
      <c r="I9" s="199" t="s">
        <v>235</v>
      </c>
      <c r="J9" s="202">
        <f>VLOOKUP(C9,[5]Sheet1!$K:$S,8,0)</f>
        <v>88.04</v>
      </c>
      <c r="K9" s="203">
        <f>VLOOKUP(C9,[5]Sheet1!$K:$S,9,0)</f>
        <v>70.8</v>
      </c>
      <c r="L9" s="203">
        <f t="shared" si="0"/>
        <v>17.240000000000009</v>
      </c>
      <c r="N9" s="204">
        <v>89.1</v>
      </c>
    </row>
    <row r="10" spans="1:14">
      <c r="A10" s="199">
        <v>9</v>
      </c>
      <c r="B10" s="200" t="s">
        <v>4489</v>
      </c>
      <c r="C10" s="200" t="s">
        <v>206</v>
      </c>
      <c r="D10" s="199">
        <v>88.53</v>
      </c>
      <c r="E10" s="199">
        <v>71.23</v>
      </c>
      <c r="F10" s="199">
        <v>17.299999999999997</v>
      </c>
      <c r="G10" s="199" t="s">
        <v>4497</v>
      </c>
      <c r="H10" s="201" t="s">
        <v>4491</v>
      </c>
      <c r="I10" s="199" t="s">
        <v>236</v>
      </c>
      <c r="J10" s="202">
        <f>VLOOKUP(C10,[5]Sheet1!$K:$S,8,0)</f>
        <v>88.61</v>
      </c>
      <c r="K10" s="203">
        <f>VLOOKUP(C10,[5]Sheet1!$K:$S,9,0)</f>
        <v>71.260000000000005</v>
      </c>
      <c r="L10" s="203">
        <f t="shared" si="0"/>
        <v>17.349999999999994</v>
      </c>
      <c r="N10" s="204">
        <v>88.53</v>
      </c>
    </row>
    <row r="11" spans="1:14">
      <c r="A11" s="199">
        <v>10</v>
      </c>
      <c r="B11" s="200" t="s">
        <v>4489</v>
      </c>
      <c r="C11" s="200" t="s">
        <v>207</v>
      </c>
      <c r="D11" s="199">
        <v>87.95</v>
      </c>
      <c r="E11" s="199">
        <v>70.77</v>
      </c>
      <c r="F11" s="199">
        <v>17.180000000000007</v>
      </c>
      <c r="G11" s="199" t="s">
        <v>4498</v>
      </c>
      <c r="H11" s="201" t="s">
        <v>4491</v>
      </c>
      <c r="I11" s="199" t="s">
        <v>237</v>
      </c>
      <c r="J11" s="202">
        <f>VLOOKUP(C11,[5]Sheet1!$K:$S,8,0)</f>
        <v>88.04</v>
      </c>
      <c r="K11" s="203">
        <f>VLOOKUP(C11,[5]Sheet1!$K:$S,9,0)</f>
        <v>70.8</v>
      </c>
      <c r="L11" s="203">
        <f t="shared" si="0"/>
        <v>17.240000000000009</v>
      </c>
      <c r="N11" s="204">
        <v>64.569999999999993</v>
      </c>
    </row>
    <row r="12" spans="1:14">
      <c r="A12" s="199">
        <v>11</v>
      </c>
      <c r="B12" s="200" t="s">
        <v>4489</v>
      </c>
      <c r="C12" s="200" t="s">
        <v>208</v>
      </c>
      <c r="D12" s="199">
        <v>88.53</v>
      </c>
      <c r="E12" s="199">
        <v>71.23</v>
      </c>
      <c r="F12" s="199">
        <v>17.299999999999997</v>
      </c>
      <c r="G12" s="199" t="s">
        <v>4499</v>
      </c>
      <c r="H12" s="201" t="s">
        <v>4491</v>
      </c>
      <c r="I12" s="199" t="s">
        <v>238</v>
      </c>
      <c r="J12" s="202">
        <f>VLOOKUP(C12,[5]Sheet1!$K:$S,8,0)</f>
        <v>88.61</v>
      </c>
      <c r="K12" s="203">
        <f>VLOOKUP(C12,[5]Sheet1!$K:$S,9,0)</f>
        <v>71.260000000000005</v>
      </c>
      <c r="L12" s="203">
        <f t="shared" si="0"/>
        <v>17.349999999999994</v>
      </c>
      <c r="N12" s="204">
        <v>88.95</v>
      </c>
    </row>
    <row r="13" spans="1:14">
      <c r="A13" s="199">
        <v>12</v>
      </c>
      <c r="B13" s="200" t="s">
        <v>4489</v>
      </c>
      <c r="C13" s="200" t="s">
        <v>209</v>
      </c>
      <c r="D13" s="199">
        <v>87.95</v>
      </c>
      <c r="E13" s="199">
        <v>70.77</v>
      </c>
      <c r="F13" s="199">
        <v>17.180000000000007</v>
      </c>
      <c r="G13" s="199" t="s">
        <v>4500</v>
      </c>
      <c r="H13" s="201" t="s">
        <v>4491</v>
      </c>
      <c r="I13" s="199" t="s">
        <v>239</v>
      </c>
      <c r="J13" s="202">
        <f>VLOOKUP(C13,[5]Sheet1!$K:$S,8,0)</f>
        <v>88.04</v>
      </c>
      <c r="K13" s="203">
        <f>VLOOKUP(C13,[5]Sheet1!$K:$S,9,0)</f>
        <v>70.8</v>
      </c>
      <c r="L13" s="203">
        <f t="shared" si="0"/>
        <v>17.240000000000009</v>
      </c>
      <c r="N13" s="204">
        <v>89.06</v>
      </c>
    </row>
    <row r="14" spans="1:14">
      <c r="A14" s="199">
        <v>13</v>
      </c>
      <c r="B14" s="200" t="s">
        <v>4489</v>
      </c>
      <c r="C14" s="200" t="s">
        <v>4501</v>
      </c>
      <c r="D14" s="199">
        <v>88.53</v>
      </c>
      <c r="E14" s="199">
        <v>71.23</v>
      </c>
      <c r="F14" s="199">
        <v>17.299999999999997</v>
      </c>
      <c r="G14" s="199" t="s">
        <v>4502</v>
      </c>
      <c r="H14" s="201" t="s">
        <v>4491</v>
      </c>
      <c r="I14" s="199" t="s">
        <v>4503</v>
      </c>
      <c r="J14" s="202">
        <f>VLOOKUP(C14,[5]Sheet1!$K:$S,8,0)</f>
        <v>88.61</v>
      </c>
      <c r="K14" s="203">
        <f>VLOOKUP(C14,[5]Sheet1!$K:$S,9,0)</f>
        <v>71.260000000000005</v>
      </c>
      <c r="L14" s="203">
        <f t="shared" si="0"/>
        <v>17.349999999999994</v>
      </c>
      <c r="N14" s="204">
        <v>88.49</v>
      </c>
    </row>
    <row r="15" spans="1:14">
      <c r="A15" s="199">
        <v>14</v>
      </c>
      <c r="B15" s="200" t="s">
        <v>4489</v>
      </c>
      <c r="C15" s="200" t="s">
        <v>5681</v>
      </c>
      <c r="D15" s="199">
        <v>87.95</v>
      </c>
      <c r="E15" s="199">
        <v>70.77</v>
      </c>
      <c r="F15" s="199">
        <v>17.180000000000007</v>
      </c>
      <c r="G15" s="199" t="s">
        <v>4505</v>
      </c>
      <c r="H15" s="201" t="s">
        <v>4491</v>
      </c>
      <c r="I15" s="199" t="s">
        <v>4506</v>
      </c>
      <c r="J15" s="202">
        <f>VLOOKUP(C15,[5]Sheet1!$K:$S,8,0)</f>
        <v>88.04</v>
      </c>
      <c r="K15" s="203">
        <f>VLOOKUP(C15,[5]Sheet1!$K:$S,9,0)</f>
        <v>70.8</v>
      </c>
      <c r="L15" s="203">
        <f t="shared" si="0"/>
        <v>17.240000000000009</v>
      </c>
      <c r="N15" s="204">
        <v>89.55</v>
      </c>
    </row>
    <row r="16" spans="1:14">
      <c r="A16" s="199">
        <v>15</v>
      </c>
      <c r="B16" s="200" t="s">
        <v>4489</v>
      </c>
      <c r="C16" s="200" t="s">
        <v>4507</v>
      </c>
      <c r="D16" s="199">
        <v>88.53</v>
      </c>
      <c r="E16" s="199">
        <v>71.23</v>
      </c>
      <c r="F16" s="199">
        <v>17.299999999999997</v>
      </c>
      <c r="G16" s="199" t="s">
        <v>4508</v>
      </c>
      <c r="H16" s="201" t="s">
        <v>4491</v>
      </c>
      <c r="I16" s="199" t="s">
        <v>4509</v>
      </c>
      <c r="J16" s="202">
        <f>VLOOKUP(C16,[5]Sheet1!$K:$S,8,0)</f>
        <v>88.61</v>
      </c>
      <c r="K16" s="203">
        <f>VLOOKUP(C16,[5]Sheet1!$K:$S,9,0)</f>
        <v>71.260000000000005</v>
      </c>
      <c r="L16" s="203">
        <f t="shared" si="0"/>
        <v>17.349999999999994</v>
      </c>
      <c r="N16" s="204">
        <v>78.83</v>
      </c>
    </row>
    <row r="17" spans="1:14">
      <c r="A17" s="199">
        <v>16</v>
      </c>
      <c r="B17" s="200" t="s">
        <v>4489</v>
      </c>
      <c r="C17" s="200" t="s">
        <v>4510</v>
      </c>
      <c r="D17" s="199">
        <v>87.95</v>
      </c>
      <c r="E17" s="199">
        <v>70.77</v>
      </c>
      <c r="F17" s="199">
        <v>17.180000000000007</v>
      </c>
      <c r="G17" s="199" t="s">
        <v>4511</v>
      </c>
      <c r="H17" s="201" t="s">
        <v>4491</v>
      </c>
      <c r="I17" s="199" t="s">
        <v>4512</v>
      </c>
      <c r="J17" s="202">
        <f>VLOOKUP(C17,[5]Sheet1!$K:$S,8,0)</f>
        <v>88.04</v>
      </c>
      <c r="K17" s="203">
        <f>VLOOKUP(C17,[5]Sheet1!$K:$S,9,0)</f>
        <v>70.8</v>
      </c>
      <c r="L17" s="203">
        <f t="shared" si="0"/>
        <v>17.240000000000009</v>
      </c>
      <c r="N17" s="204">
        <v>107.65</v>
      </c>
    </row>
    <row r="18" spans="1:14">
      <c r="A18" s="199">
        <v>17</v>
      </c>
      <c r="B18" s="200" t="s">
        <v>4489</v>
      </c>
      <c r="C18" s="200" t="s">
        <v>4513</v>
      </c>
      <c r="D18" s="199">
        <v>88.53</v>
      </c>
      <c r="E18" s="199">
        <v>71.23</v>
      </c>
      <c r="F18" s="199">
        <v>17.299999999999997</v>
      </c>
      <c r="G18" s="199" t="s">
        <v>1603</v>
      </c>
      <c r="H18" s="201" t="s">
        <v>4491</v>
      </c>
      <c r="I18" s="199" t="s">
        <v>4514</v>
      </c>
      <c r="J18" s="202">
        <f>VLOOKUP(C18,[5]Sheet1!$K:$S,8,0)</f>
        <v>88.61</v>
      </c>
      <c r="K18" s="203">
        <f>VLOOKUP(C18,[5]Sheet1!$K:$S,9,0)</f>
        <v>71.260000000000005</v>
      </c>
      <c r="L18" s="203">
        <f t="shared" si="0"/>
        <v>17.349999999999994</v>
      </c>
      <c r="N18" s="204">
        <v>107.05</v>
      </c>
    </row>
    <row r="19" spans="1:14">
      <c r="A19" s="199">
        <v>18</v>
      </c>
      <c r="B19" s="200" t="s">
        <v>4489</v>
      </c>
      <c r="C19" s="200" t="s">
        <v>4515</v>
      </c>
      <c r="D19" s="199">
        <v>87.95</v>
      </c>
      <c r="E19" s="199">
        <v>70.77</v>
      </c>
      <c r="F19" s="199">
        <v>17.180000000000007</v>
      </c>
      <c r="G19" s="199" t="s">
        <v>4516</v>
      </c>
      <c r="H19" s="201" t="s">
        <v>4491</v>
      </c>
      <c r="I19" s="199" t="s">
        <v>4517</v>
      </c>
      <c r="J19" s="202">
        <f>VLOOKUP(C19,[5]Sheet1!$K:$S,8,0)</f>
        <v>88.04</v>
      </c>
      <c r="K19" s="203">
        <f>VLOOKUP(C19,[5]Sheet1!$K:$S,9,0)</f>
        <v>70.8</v>
      </c>
      <c r="L19" s="203">
        <f t="shared" si="0"/>
        <v>17.240000000000009</v>
      </c>
      <c r="N19" s="204">
        <v>88.48</v>
      </c>
    </row>
    <row r="20" spans="1:14">
      <c r="A20" s="199">
        <v>19</v>
      </c>
      <c r="B20" s="200" t="s">
        <v>4489</v>
      </c>
      <c r="C20" s="200" t="s">
        <v>4518</v>
      </c>
      <c r="D20" s="199">
        <v>88.53</v>
      </c>
      <c r="E20" s="199">
        <v>71.23</v>
      </c>
      <c r="F20" s="199">
        <v>17.299999999999997</v>
      </c>
      <c r="G20" s="199" t="s">
        <v>4519</v>
      </c>
      <c r="H20" s="201" t="s">
        <v>4491</v>
      </c>
      <c r="I20" s="199" t="s">
        <v>4520</v>
      </c>
      <c r="J20" s="202">
        <f>VLOOKUP(C20,[5]Sheet1!$K:$S,8,0)</f>
        <v>88.61</v>
      </c>
      <c r="K20" s="203">
        <f>VLOOKUP(C20,[5]Sheet1!$K:$S,9,0)</f>
        <v>71.260000000000005</v>
      </c>
      <c r="L20" s="203">
        <f t="shared" si="0"/>
        <v>17.349999999999994</v>
      </c>
      <c r="N20" s="204">
        <v>89.05</v>
      </c>
    </row>
    <row r="21" spans="1:14">
      <c r="A21" s="199">
        <v>20</v>
      </c>
      <c r="B21" s="200" t="s">
        <v>4489</v>
      </c>
      <c r="C21" s="200" t="s">
        <v>4521</v>
      </c>
      <c r="D21" s="199">
        <v>87.95</v>
      </c>
      <c r="E21" s="199">
        <v>70.77</v>
      </c>
      <c r="F21" s="199">
        <v>17.180000000000007</v>
      </c>
      <c r="G21" s="199" t="s">
        <v>4522</v>
      </c>
      <c r="H21" s="201" t="s">
        <v>4491</v>
      </c>
      <c r="I21" s="199" t="s">
        <v>4523</v>
      </c>
      <c r="J21" s="202">
        <f>VLOOKUP(C21,[5]Sheet1!$K:$S,8,0)</f>
        <v>88.04</v>
      </c>
      <c r="K21" s="203">
        <f>VLOOKUP(C21,[5]Sheet1!$K:$S,9,0)</f>
        <v>70.8</v>
      </c>
      <c r="L21" s="203">
        <f t="shared" si="0"/>
        <v>17.240000000000009</v>
      </c>
      <c r="N21" s="204">
        <v>88.29</v>
      </c>
    </row>
    <row r="22" spans="1:14">
      <c r="A22" s="199">
        <v>21</v>
      </c>
      <c r="B22" s="200" t="s">
        <v>4489</v>
      </c>
      <c r="C22" s="200" t="s">
        <v>210</v>
      </c>
      <c r="D22" s="199">
        <v>64.150000000000006</v>
      </c>
      <c r="E22" s="199">
        <v>51.62</v>
      </c>
      <c r="F22" s="199">
        <v>12.530000000000008</v>
      </c>
      <c r="G22" s="199" t="s">
        <v>4524</v>
      </c>
      <c r="H22" s="201" t="s">
        <v>4491</v>
      </c>
      <c r="I22" s="199" t="s">
        <v>240</v>
      </c>
      <c r="J22" s="202">
        <f>VLOOKUP(C22,[5]Sheet1!$K:$S,8,0)</f>
        <v>64.209999999999994</v>
      </c>
      <c r="K22" s="203">
        <f>VLOOKUP(C22,[5]Sheet1!$K:$S,9,0)</f>
        <v>51.64</v>
      </c>
      <c r="L22" s="203">
        <f t="shared" si="0"/>
        <v>12.569999999999993</v>
      </c>
      <c r="N22" s="204">
        <v>87.72</v>
      </c>
    </row>
    <row r="23" spans="1:14">
      <c r="A23" s="199">
        <v>22</v>
      </c>
      <c r="B23" s="200" t="s">
        <v>4489</v>
      </c>
      <c r="C23" s="200" t="s">
        <v>211</v>
      </c>
      <c r="D23" s="199">
        <v>87.8</v>
      </c>
      <c r="E23" s="199">
        <v>70.650000000000006</v>
      </c>
      <c r="F23" s="199">
        <v>17.149999999999991</v>
      </c>
      <c r="G23" s="199" t="s">
        <v>4525</v>
      </c>
      <c r="H23" s="201" t="s">
        <v>4491</v>
      </c>
      <c r="I23" s="199" t="s">
        <v>241</v>
      </c>
      <c r="J23" s="202">
        <f>VLOOKUP(C23,[5]Sheet1!$K:$S,8,0)</f>
        <v>87.89</v>
      </c>
      <c r="K23" s="203">
        <f>VLOOKUP(C23,[5]Sheet1!$K:$S,9,0)</f>
        <v>70.680000000000007</v>
      </c>
      <c r="L23" s="203">
        <f t="shared" si="0"/>
        <v>17.209999999999994</v>
      </c>
      <c r="N23" s="204">
        <v>88.41</v>
      </c>
    </row>
    <row r="24" spans="1:14">
      <c r="A24" s="199">
        <v>23</v>
      </c>
      <c r="B24" s="200" t="s">
        <v>4489</v>
      </c>
      <c r="C24" s="200" t="s">
        <v>212</v>
      </c>
      <c r="D24" s="199">
        <v>87.95</v>
      </c>
      <c r="E24" s="199">
        <v>70.77</v>
      </c>
      <c r="F24" s="199">
        <v>17.180000000000007</v>
      </c>
      <c r="G24" s="199" t="s">
        <v>4526</v>
      </c>
      <c r="H24" s="201" t="s">
        <v>4491</v>
      </c>
      <c r="I24" s="199" t="s">
        <v>242</v>
      </c>
      <c r="J24" s="202">
        <f>VLOOKUP(C24,[5]Sheet1!$K:$S,8,0)</f>
        <v>88.04</v>
      </c>
      <c r="K24" s="203">
        <f>VLOOKUP(C24,[5]Sheet1!$K:$S,9,0)</f>
        <v>70.8</v>
      </c>
      <c r="L24" s="203">
        <f t="shared" si="0"/>
        <v>17.240000000000009</v>
      </c>
      <c r="N24" s="204">
        <v>88.99</v>
      </c>
    </row>
    <row r="25" spans="1:14">
      <c r="A25" s="199">
        <v>24</v>
      </c>
      <c r="B25" s="200" t="s">
        <v>4489</v>
      </c>
      <c r="C25" s="200" t="s">
        <v>217</v>
      </c>
      <c r="D25" s="199">
        <v>87.95</v>
      </c>
      <c r="E25" s="199">
        <v>70.77</v>
      </c>
      <c r="F25" s="199">
        <v>17.180000000000007</v>
      </c>
      <c r="G25" s="199" t="s">
        <v>4527</v>
      </c>
      <c r="H25" s="201" t="s">
        <v>4491</v>
      </c>
      <c r="I25" s="199" t="s">
        <v>243</v>
      </c>
      <c r="J25" s="202">
        <f>VLOOKUP(C25,[5]Sheet1!$K:$S,8,0)</f>
        <v>88.04</v>
      </c>
      <c r="K25" s="203">
        <f>VLOOKUP(C25,[5]Sheet1!$K:$S,9,0)</f>
        <v>70.8</v>
      </c>
      <c r="L25" s="203">
        <f t="shared" si="0"/>
        <v>17.240000000000009</v>
      </c>
      <c r="N25" s="204">
        <v>89.08</v>
      </c>
    </row>
    <row r="26" spans="1:14">
      <c r="A26" s="199">
        <v>25</v>
      </c>
      <c r="B26" s="200" t="s">
        <v>4489</v>
      </c>
      <c r="C26" s="200" t="s">
        <v>220</v>
      </c>
      <c r="D26" s="199">
        <v>87.95</v>
      </c>
      <c r="E26" s="199">
        <v>70.77</v>
      </c>
      <c r="F26" s="199">
        <v>17.180000000000007</v>
      </c>
      <c r="G26" s="199" t="s">
        <v>4528</v>
      </c>
      <c r="H26" s="201" t="s">
        <v>4491</v>
      </c>
      <c r="I26" s="199" t="s">
        <v>244</v>
      </c>
      <c r="J26" s="202">
        <f>VLOOKUP(C26,[5]Sheet1!$K:$S,8,0)</f>
        <v>88.04</v>
      </c>
      <c r="K26" s="203">
        <f>VLOOKUP(C26,[5]Sheet1!$K:$S,9,0)</f>
        <v>70.8</v>
      </c>
      <c r="L26" s="203">
        <f t="shared" si="0"/>
        <v>17.240000000000009</v>
      </c>
      <c r="N26" s="204">
        <v>88.51</v>
      </c>
    </row>
    <row r="27" spans="1:14">
      <c r="A27" s="199">
        <v>26</v>
      </c>
      <c r="B27" s="200" t="s">
        <v>4489</v>
      </c>
      <c r="C27" s="200" t="s">
        <v>221</v>
      </c>
      <c r="D27" s="199">
        <v>87.95</v>
      </c>
      <c r="E27" s="199">
        <v>70.77</v>
      </c>
      <c r="F27" s="199">
        <v>17.180000000000007</v>
      </c>
      <c r="G27" s="199" t="s">
        <v>4529</v>
      </c>
      <c r="H27" s="201" t="s">
        <v>4491</v>
      </c>
      <c r="I27" s="199" t="s">
        <v>245</v>
      </c>
      <c r="J27" s="202">
        <f>VLOOKUP(C27,[5]Sheet1!$K:$S,8,0)</f>
        <v>88.04</v>
      </c>
      <c r="K27" s="203">
        <f>VLOOKUP(C27,[5]Sheet1!$K:$S,9,0)</f>
        <v>70.8</v>
      </c>
      <c r="L27" s="203">
        <f t="shared" si="0"/>
        <v>17.240000000000009</v>
      </c>
      <c r="N27" s="204">
        <v>88.93</v>
      </c>
    </row>
    <row r="28" spans="1:14">
      <c r="A28" s="199">
        <v>27</v>
      </c>
      <c r="B28" s="200" t="s">
        <v>4489</v>
      </c>
      <c r="C28" s="200" t="s">
        <v>222</v>
      </c>
      <c r="D28" s="199">
        <v>87.95</v>
      </c>
      <c r="E28" s="199">
        <v>70.77</v>
      </c>
      <c r="F28" s="199">
        <v>17.180000000000007</v>
      </c>
      <c r="G28" s="199" t="s">
        <v>4530</v>
      </c>
      <c r="H28" s="201" t="s">
        <v>4491</v>
      </c>
      <c r="I28" s="199" t="s">
        <v>246</v>
      </c>
      <c r="J28" s="202">
        <f>VLOOKUP(C28,[5]Sheet1!$K:$S,8,0)</f>
        <v>88.04</v>
      </c>
      <c r="K28" s="203">
        <f>VLOOKUP(C28,[5]Sheet1!$K:$S,9,0)</f>
        <v>70.8</v>
      </c>
      <c r="L28" s="203">
        <f t="shared" si="0"/>
        <v>17.240000000000009</v>
      </c>
      <c r="N28" s="204">
        <v>89.54</v>
      </c>
    </row>
    <row r="29" spans="1:14">
      <c r="A29" s="199">
        <v>28</v>
      </c>
      <c r="B29" s="200" t="s">
        <v>4489</v>
      </c>
      <c r="C29" s="200" t="s">
        <v>223</v>
      </c>
      <c r="D29" s="199">
        <v>87.95</v>
      </c>
      <c r="E29" s="199">
        <v>70.77</v>
      </c>
      <c r="F29" s="199">
        <v>17.180000000000007</v>
      </c>
      <c r="G29" s="199" t="s">
        <v>4531</v>
      </c>
      <c r="H29" s="201" t="s">
        <v>4491</v>
      </c>
      <c r="I29" s="199" t="s">
        <v>247</v>
      </c>
      <c r="J29" s="202">
        <f>VLOOKUP(C29,[5]Sheet1!$K:$S,8,0)</f>
        <v>88.04</v>
      </c>
      <c r="K29" s="203">
        <f>VLOOKUP(C29,[5]Sheet1!$K:$S,9,0)</f>
        <v>70.8</v>
      </c>
      <c r="L29" s="203">
        <f t="shared" si="0"/>
        <v>17.240000000000009</v>
      </c>
      <c r="N29" s="204">
        <v>89.03</v>
      </c>
    </row>
    <row r="30" spans="1:14">
      <c r="A30" s="199">
        <v>29</v>
      </c>
      <c r="B30" s="200" t="s">
        <v>4489</v>
      </c>
      <c r="C30" s="200" t="s">
        <v>224</v>
      </c>
      <c r="D30" s="199">
        <v>87.95</v>
      </c>
      <c r="E30" s="199">
        <v>70.77</v>
      </c>
      <c r="F30" s="199">
        <v>17.180000000000007</v>
      </c>
      <c r="G30" s="199" t="s">
        <v>4532</v>
      </c>
      <c r="H30" s="201" t="s">
        <v>4491</v>
      </c>
      <c r="I30" s="199" t="s">
        <v>248</v>
      </c>
      <c r="J30" s="202">
        <f>VLOOKUP(C30,[5]Sheet1!$K:$S,8,0)</f>
        <v>88.04</v>
      </c>
      <c r="K30" s="203">
        <f>VLOOKUP(C30,[5]Sheet1!$K:$S,9,0)</f>
        <v>70.8</v>
      </c>
      <c r="L30" s="203">
        <f t="shared" si="0"/>
        <v>17.240000000000009</v>
      </c>
      <c r="N30" s="204">
        <v>88.81</v>
      </c>
    </row>
    <row r="31" spans="1:14">
      <c r="A31" s="199">
        <v>30</v>
      </c>
      <c r="B31" s="200" t="s">
        <v>4489</v>
      </c>
      <c r="C31" s="200" t="s">
        <v>225</v>
      </c>
      <c r="D31" s="199">
        <v>87.95</v>
      </c>
      <c r="E31" s="199">
        <v>70.77</v>
      </c>
      <c r="F31" s="199">
        <v>17.180000000000007</v>
      </c>
      <c r="G31" s="199" t="s">
        <v>4533</v>
      </c>
      <c r="H31" s="201" t="s">
        <v>4491</v>
      </c>
      <c r="I31" s="199" t="s">
        <v>249</v>
      </c>
      <c r="J31" s="202">
        <f>VLOOKUP(C31,[5]Sheet1!$K:$S,8,0)</f>
        <v>88.04</v>
      </c>
      <c r="K31" s="203">
        <f>VLOOKUP(C31,[5]Sheet1!$K:$S,9,0)</f>
        <v>70.8</v>
      </c>
      <c r="L31" s="203">
        <f t="shared" si="0"/>
        <v>17.240000000000009</v>
      </c>
      <c r="N31" s="204">
        <v>88.24</v>
      </c>
    </row>
    <row r="32" spans="1:14">
      <c r="A32" s="199">
        <v>31</v>
      </c>
      <c r="B32" s="200" t="s">
        <v>4489</v>
      </c>
      <c r="C32" s="200" t="s">
        <v>226</v>
      </c>
      <c r="D32" s="199">
        <v>87.95</v>
      </c>
      <c r="E32" s="199">
        <v>70.77</v>
      </c>
      <c r="F32" s="199">
        <v>17.180000000000007</v>
      </c>
      <c r="G32" s="199" t="s">
        <v>4534</v>
      </c>
      <c r="H32" s="201" t="s">
        <v>4491</v>
      </c>
      <c r="I32" s="199" t="s">
        <v>250</v>
      </c>
      <c r="J32" s="202">
        <f>VLOOKUP(C32,[5]Sheet1!$K:$S,8,0)</f>
        <v>88.04</v>
      </c>
      <c r="K32" s="203">
        <f>VLOOKUP(C32,[5]Sheet1!$K:$S,9,0)</f>
        <v>70.8</v>
      </c>
      <c r="L32" s="203">
        <f t="shared" si="0"/>
        <v>17.240000000000009</v>
      </c>
      <c r="N32" s="204">
        <v>88.5</v>
      </c>
    </row>
    <row r="33" spans="1:14" ht="14.5">
      <c r="A33" s="199">
        <v>32</v>
      </c>
      <c r="B33" s="200" t="s">
        <v>4489</v>
      </c>
      <c r="C33" s="200" t="s">
        <v>227</v>
      </c>
      <c r="D33" s="199">
        <v>87.95</v>
      </c>
      <c r="E33" s="199">
        <v>70.77</v>
      </c>
      <c r="F33" s="199">
        <v>17.180000000000007</v>
      </c>
      <c r="G33" s="199" t="s">
        <v>4535</v>
      </c>
      <c r="H33" s="201" t="s">
        <v>4491</v>
      </c>
      <c r="I33" s="199" t="s">
        <v>251</v>
      </c>
      <c r="J33" s="202">
        <f>VLOOKUP(C33,[5]Sheet1!$K:$S,8,0)</f>
        <v>88.04</v>
      </c>
      <c r="K33" s="203">
        <f>VLOOKUP(C33,[5]Sheet1!$K:$S,9,0)</f>
        <v>70.8</v>
      </c>
      <c r="L33" s="203">
        <f t="shared" si="0"/>
        <v>17.240000000000009</v>
      </c>
      <c r="N33"/>
    </row>
    <row r="34" spans="1:14" ht="14.5">
      <c r="A34" s="199">
        <v>33</v>
      </c>
      <c r="B34" s="200" t="s">
        <v>4489</v>
      </c>
      <c r="C34" s="200" t="s">
        <v>4536</v>
      </c>
      <c r="D34" s="199">
        <v>87.95</v>
      </c>
      <c r="E34" s="199">
        <v>70.77</v>
      </c>
      <c r="F34" s="199">
        <v>17.180000000000007</v>
      </c>
      <c r="G34" s="199" t="s">
        <v>4537</v>
      </c>
      <c r="H34" s="201" t="s">
        <v>4491</v>
      </c>
      <c r="I34" s="199" t="s">
        <v>4538</v>
      </c>
      <c r="J34" s="202">
        <f>VLOOKUP(C34,[5]Sheet1!$K:$S,8,0)</f>
        <v>88.04</v>
      </c>
      <c r="K34" s="203">
        <f>VLOOKUP(C34,[5]Sheet1!$K:$S,9,0)</f>
        <v>70.8</v>
      </c>
      <c r="L34" s="203">
        <f t="shared" si="0"/>
        <v>17.240000000000009</v>
      </c>
      <c r="N34"/>
    </row>
    <row r="35" spans="1:14" ht="14.5">
      <c r="A35" s="199">
        <v>34</v>
      </c>
      <c r="B35" s="200" t="s">
        <v>4489</v>
      </c>
      <c r="C35" s="200" t="s">
        <v>4539</v>
      </c>
      <c r="D35" s="199">
        <v>87.95</v>
      </c>
      <c r="E35" s="199">
        <v>70.77</v>
      </c>
      <c r="F35" s="199">
        <v>17.180000000000007</v>
      </c>
      <c r="G35" s="199" t="s">
        <v>4540</v>
      </c>
      <c r="H35" s="201" t="s">
        <v>4491</v>
      </c>
      <c r="I35" s="199" t="s">
        <v>4541</v>
      </c>
      <c r="J35" s="202">
        <f>VLOOKUP(C35,[5]Sheet1!$K:$S,8,0)</f>
        <v>88.04</v>
      </c>
      <c r="K35" s="203">
        <f>VLOOKUP(C35,[5]Sheet1!$K:$S,9,0)</f>
        <v>70.8</v>
      </c>
      <c r="L35" s="203">
        <f t="shared" si="0"/>
        <v>17.240000000000009</v>
      </c>
      <c r="N35"/>
    </row>
    <row r="36" spans="1:14" ht="14.5">
      <c r="A36" s="199">
        <v>35</v>
      </c>
      <c r="B36" s="200" t="s">
        <v>4489</v>
      </c>
      <c r="C36" s="200" t="s">
        <v>4542</v>
      </c>
      <c r="D36" s="199">
        <v>87.95</v>
      </c>
      <c r="E36" s="199">
        <v>70.77</v>
      </c>
      <c r="F36" s="199">
        <v>17.180000000000007</v>
      </c>
      <c r="G36" s="199" t="s">
        <v>1644</v>
      </c>
      <c r="H36" s="201" t="s">
        <v>4491</v>
      </c>
      <c r="I36" s="199" t="s">
        <v>4543</v>
      </c>
      <c r="J36" s="202">
        <f>VLOOKUP(C36,[5]Sheet1!$K:$S,8,0)</f>
        <v>88.04</v>
      </c>
      <c r="K36" s="203">
        <f>VLOOKUP(C36,[5]Sheet1!$K:$S,9,0)</f>
        <v>70.8</v>
      </c>
      <c r="L36" s="203">
        <f t="shared" si="0"/>
        <v>17.240000000000009</v>
      </c>
      <c r="N36"/>
    </row>
    <row r="37" spans="1:14" ht="14.5">
      <c r="A37" s="199">
        <v>36</v>
      </c>
      <c r="B37" s="200" t="s">
        <v>4489</v>
      </c>
      <c r="C37" s="200" t="s">
        <v>4544</v>
      </c>
      <c r="D37" s="199">
        <v>87.95</v>
      </c>
      <c r="E37" s="199">
        <v>70.77</v>
      </c>
      <c r="F37" s="199">
        <v>17.180000000000007</v>
      </c>
      <c r="G37" s="199" t="s">
        <v>4545</v>
      </c>
      <c r="H37" s="201" t="s">
        <v>4491</v>
      </c>
      <c r="I37" s="199" t="s">
        <v>4546</v>
      </c>
      <c r="J37" s="202">
        <f>VLOOKUP(C37,[5]Sheet1!$K:$S,8,0)</f>
        <v>88.04</v>
      </c>
      <c r="K37" s="203">
        <f>VLOOKUP(C37,[5]Sheet1!$K:$S,9,0)</f>
        <v>70.8</v>
      </c>
      <c r="L37" s="203">
        <f t="shared" si="0"/>
        <v>17.240000000000009</v>
      </c>
      <c r="N37"/>
    </row>
    <row r="38" spans="1:14" ht="14.5">
      <c r="A38" s="199">
        <v>37</v>
      </c>
      <c r="B38" s="200" t="s">
        <v>4489</v>
      </c>
      <c r="C38" s="200" t="s">
        <v>4547</v>
      </c>
      <c r="D38" s="199">
        <v>87.95</v>
      </c>
      <c r="E38" s="199">
        <v>70.77</v>
      </c>
      <c r="F38" s="199">
        <v>17.180000000000007</v>
      </c>
      <c r="G38" s="199" t="s">
        <v>4548</v>
      </c>
      <c r="H38" s="201" t="s">
        <v>4491</v>
      </c>
      <c r="I38" s="199" t="s">
        <v>4549</v>
      </c>
      <c r="J38" s="202">
        <f>VLOOKUP(C38,[5]Sheet1!$K:$S,8,0)</f>
        <v>88.04</v>
      </c>
      <c r="K38" s="203">
        <f>VLOOKUP(C38,[5]Sheet1!$K:$S,9,0)</f>
        <v>70.8</v>
      </c>
      <c r="L38" s="203">
        <f t="shared" si="0"/>
        <v>17.240000000000009</v>
      </c>
      <c r="N38"/>
    </row>
    <row r="39" spans="1:14" ht="14.5">
      <c r="A39" s="199">
        <v>38</v>
      </c>
      <c r="B39" s="200" t="s">
        <v>4489</v>
      </c>
      <c r="C39" s="200" t="s">
        <v>4550</v>
      </c>
      <c r="D39" s="199">
        <v>87.95</v>
      </c>
      <c r="E39" s="199">
        <v>70.77</v>
      </c>
      <c r="F39" s="199">
        <v>17.180000000000007</v>
      </c>
      <c r="G39" s="199" t="s">
        <v>4551</v>
      </c>
      <c r="H39" s="201" t="s">
        <v>4491</v>
      </c>
      <c r="I39" s="199" t="s">
        <v>4552</v>
      </c>
      <c r="J39" s="202">
        <f>VLOOKUP(C39,[5]Sheet1!$K:$S,8,0)</f>
        <v>88.04</v>
      </c>
      <c r="K39" s="203">
        <f>VLOOKUP(C39,[5]Sheet1!$K:$S,9,0)</f>
        <v>70.8</v>
      </c>
      <c r="L39" s="203">
        <f t="shared" si="0"/>
        <v>17.240000000000009</v>
      </c>
      <c r="N39"/>
    </row>
    <row r="40" spans="1:14" ht="14.5">
      <c r="A40" s="199">
        <v>39</v>
      </c>
      <c r="B40" s="200" t="s">
        <v>4489</v>
      </c>
      <c r="C40" s="200" t="s">
        <v>4553</v>
      </c>
      <c r="D40" s="199">
        <v>87.95</v>
      </c>
      <c r="E40" s="199">
        <v>70.77</v>
      </c>
      <c r="F40" s="199">
        <v>17.180000000000007</v>
      </c>
      <c r="G40" s="199" t="s">
        <v>4554</v>
      </c>
      <c r="H40" s="201" t="s">
        <v>4491</v>
      </c>
      <c r="I40" s="199" t="s">
        <v>4555</v>
      </c>
      <c r="J40" s="202">
        <f>VLOOKUP(C40,[5]Sheet1!$K:$S,8,0)</f>
        <v>88.04</v>
      </c>
      <c r="K40" s="203">
        <f>VLOOKUP(C40,[5]Sheet1!$K:$S,9,0)</f>
        <v>70.8</v>
      </c>
      <c r="L40" s="203">
        <f t="shared" si="0"/>
        <v>17.240000000000009</v>
      </c>
      <c r="N40"/>
    </row>
    <row r="41" spans="1:14" ht="14.5">
      <c r="A41" s="199">
        <v>40</v>
      </c>
      <c r="B41" s="200" t="s">
        <v>4489</v>
      </c>
      <c r="C41" s="200" t="s">
        <v>4556</v>
      </c>
      <c r="D41" s="199">
        <v>87.95</v>
      </c>
      <c r="E41" s="199">
        <v>70.77</v>
      </c>
      <c r="F41" s="199">
        <v>17.180000000000007</v>
      </c>
      <c r="G41" s="199" t="s">
        <v>4557</v>
      </c>
      <c r="H41" s="201" t="s">
        <v>4491</v>
      </c>
      <c r="I41" s="199" t="s">
        <v>4558</v>
      </c>
      <c r="J41" s="202">
        <f>VLOOKUP(C41,[5]Sheet1!$K:$S,8,0)</f>
        <v>88.04</v>
      </c>
      <c r="K41" s="203">
        <f>VLOOKUP(C41,[5]Sheet1!$K:$S,9,0)</f>
        <v>70.8</v>
      </c>
      <c r="L41" s="203">
        <f t="shared" si="0"/>
        <v>17.240000000000009</v>
      </c>
      <c r="N41"/>
    </row>
    <row r="42" spans="1:14" ht="14.5">
      <c r="A42" s="199">
        <v>41</v>
      </c>
      <c r="B42" s="200" t="s">
        <v>4489</v>
      </c>
      <c r="C42" s="200" t="s">
        <v>4559</v>
      </c>
      <c r="D42" s="199">
        <v>87.8</v>
      </c>
      <c r="E42" s="199">
        <v>70.650000000000006</v>
      </c>
      <c r="F42" s="199">
        <v>17.149999999999991</v>
      </c>
      <c r="G42" s="199" t="s">
        <v>4560</v>
      </c>
      <c r="H42" s="201" t="s">
        <v>4491</v>
      </c>
      <c r="I42" s="199" t="s">
        <v>4561</v>
      </c>
      <c r="J42" s="202">
        <f>VLOOKUP(C42,[5]Sheet1!$K:$S,8,0)</f>
        <v>87.89</v>
      </c>
      <c r="K42" s="203">
        <f>VLOOKUP(C42,[5]Sheet1!$K:$S,9,0)</f>
        <v>70.680000000000007</v>
      </c>
      <c r="L42" s="203">
        <f t="shared" si="0"/>
        <v>17.209999999999994</v>
      </c>
      <c r="N42"/>
    </row>
    <row r="43" spans="1:14" ht="14.5">
      <c r="A43" s="199">
        <v>42</v>
      </c>
      <c r="B43" s="200" t="s">
        <v>4489</v>
      </c>
      <c r="C43" s="200" t="s">
        <v>4562</v>
      </c>
      <c r="D43" s="199">
        <v>64.150000000000006</v>
      </c>
      <c r="E43" s="199">
        <v>51.62</v>
      </c>
      <c r="F43" s="199">
        <v>12.530000000000008</v>
      </c>
      <c r="G43" s="199" t="s">
        <v>1654</v>
      </c>
      <c r="H43" s="201" t="s">
        <v>4491</v>
      </c>
      <c r="I43" s="199" t="s">
        <v>4563</v>
      </c>
      <c r="J43" s="202">
        <f>VLOOKUP(C43,[5]Sheet1!$K:$S,8,0)</f>
        <v>64.209999999999994</v>
      </c>
      <c r="K43" s="203">
        <f>VLOOKUP(C43,[5]Sheet1!$K:$S,9,0)</f>
        <v>51.64</v>
      </c>
      <c r="L43" s="203">
        <f t="shared" si="0"/>
        <v>12.569999999999993</v>
      </c>
      <c r="N43"/>
    </row>
    <row r="44" spans="1:14" ht="14.5">
      <c r="A44" s="199">
        <v>43</v>
      </c>
      <c r="B44" s="200" t="s">
        <v>4489</v>
      </c>
      <c r="C44" s="200" t="s">
        <v>4564</v>
      </c>
      <c r="D44" s="199">
        <v>87.95</v>
      </c>
      <c r="E44" s="199">
        <v>70.77</v>
      </c>
      <c r="F44" s="199">
        <v>17.180000000000007</v>
      </c>
      <c r="G44" s="199" t="s">
        <v>3616</v>
      </c>
      <c r="H44" s="201" t="s">
        <v>4491</v>
      </c>
      <c r="I44" s="199" t="s">
        <v>4565</v>
      </c>
      <c r="J44" s="202">
        <f>VLOOKUP(C44,[5]Sheet1!$K:$S,8,0)</f>
        <v>88.04</v>
      </c>
      <c r="K44" s="203">
        <f>VLOOKUP(C44,[5]Sheet1!$K:$S,9,0)</f>
        <v>70.8</v>
      </c>
      <c r="L44" s="203">
        <f t="shared" si="0"/>
        <v>17.240000000000009</v>
      </c>
      <c r="N44"/>
    </row>
    <row r="45" spans="1:14" ht="14.5">
      <c r="A45" s="199">
        <v>44</v>
      </c>
      <c r="B45" s="200" t="s">
        <v>4489</v>
      </c>
      <c r="C45" s="200" t="s">
        <v>4566</v>
      </c>
      <c r="D45" s="199">
        <v>87.95</v>
      </c>
      <c r="E45" s="199">
        <v>70.77</v>
      </c>
      <c r="F45" s="199">
        <v>17.180000000000007</v>
      </c>
      <c r="G45" s="199" t="s">
        <v>4567</v>
      </c>
      <c r="H45" s="201" t="s">
        <v>4491</v>
      </c>
      <c r="I45" s="199" t="s">
        <v>4568</v>
      </c>
      <c r="J45" s="202">
        <f>VLOOKUP(C45,[5]Sheet1!$K:$S,8,0)</f>
        <v>88.04</v>
      </c>
      <c r="K45" s="203">
        <f>VLOOKUP(C45,[5]Sheet1!$K:$S,9,0)</f>
        <v>70.8</v>
      </c>
      <c r="L45" s="203">
        <f t="shared" si="0"/>
        <v>17.240000000000009</v>
      </c>
      <c r="N45"/>
    </row>
    <row r="46" spans="1:14" ht="14.5">
      <c r="A46" s="199">
        <v>45</v>
      </c>
      <c r="B46" s="200" t="s">
        <v>4489</v>
      </c>
      <c r="C46" s="200" t="s">
        <v>4569</v>
      </c>
      <c r="D46" s="199">
        <v>87.95</v>
      </c>
      <c r="E46" s="199">
        <v>70.77</v>
      </c>
      <c r="F46" s="199">
        <v>17.180000000000007</v>
      </c>
      <c r="G46" s="199" t="s">
        <v>4570</v>
      </c>
      <c r="H46" s="201" t="s">
        <v>4491</v>
      </c>
      <c r="I46" s="199" t="s">
        <v>4571</v>
      </c>
      <c r="J46" s="202">
        <f>VLOOKUP(C46,[5]Sheet1!$K:$S,8,0)</f>
        <v>88.04</v>
      </c>
      <c r="K46" s="203">
        <f>VLOOKUP(C46,[5]Sheet1!$K:$S,9,0)</f>
        <v>70.8</v>
      </c>
      <c r="L46" s="203">
        <f t="shared" si="0"/>
        <v>17.240000000000009</v>
      </c>
      <c r="N46"/>
    </row>
    <row r="47" spans="1:14" ht="14.5">
      <c r="A47" s="199">
        <v>46</v>
      </c>
      <c r="B47" s="200" t="s">
        <v>4489</v>
      </c>
      <c r="C47" s="200" t="s">
        <v>4572</v>
      </c>
      <c r="D47" s="199">
        <v>87.95</v>
      </c>
      <c r="E47" s="199">
        <v>70.77</v>
      </c>
      <c r="F47" s="199">
        <v>17.180000000000007</v>
      </c>
      <c r="G47" s="199" t="s">
        <v>4573</v>
      </c>
      <c r="H47" s="201" t="s">
        <v>4491</v>
      </c>
      <c r="I47" s="199" t="s">
        <v>4574</v>
      </c>
      <c r="J47" s="202">
        <f>VLOOKUP(C47,[5]Sheet1!$K:$S,8,0)</f>
        <v>88.04</v>
      </c>
      <c r="K47" s="203">
        <f>VLOOKUP(C47,[5]Sheet1!$K:$S,9,0)</f>
        <v>70.8</v>
      </c>
      <c r="L47" s="203">
        <f t="shared" si="0"/>
        <v>17.240000000000009</v>
      </c>
      <c r="N47"/>
    </row>
    <row r="48" spans="1:14" ht="14.5">
      <c r="A48" s="199">
        <v>47</v>
      </c>
      <c r="B48" s="200" t="s">
        <v>4489</v>
      </c>
      <c r="C48" s="200" t="s">
        <v>4575</v>
      </c>
      <c r="D48" s="199">
        <v>87.95</v>
      </c>
      <c r="E48" s="199">
        <v>70.77</v>
      </c>
      <c r="F48" s="199">
        <v>17.180000000000007</v>
      </c>
      <c r="G48" s="199" t="s">
        <v>4576</v>
      </c>
      <c r="H48" s="201" t="s">
        <v>4491</v>
      </c>
      <c r="I48" s="199" t="s">
        <v>4577</v>
      </c>
      <c r="J48" s="202">
        <f>VLOOKUP(C48,[5]Sheet1!$K:$S,8,0)</f>
        <v>88.04</v>
      </c>
      <c r="K48" s="203">
        <f>VLOOKUP(C48,[5]Sheet1!$K:$S,9,0)</f>
        <v>70.8</v>
      </c>
      <c r="L48" s="203">
        <f t="shared" si="0"/>
        <v>17.240000000000009</v>
      </c>
      <c r="N48"/>
    </row>
    <row r="49" spans="1:14" ht="14.5">
      <c r="A49" s="199">
        <v>48</v>
      </c>
      <c r="B49" s="200" t="s">
        <v>4489</v>
      </c>
      <c r="C49" s="200" t="s">
        <v>4578</v>
      </c>
      <c r="D49" s="199">
        <v>87.95</v>
      </c>
      <c r="E49" s="199">
        <v>70.77</v>
      </c>
      <c r="F49" s="199">
        <v>17.180000000000007</v>
      </c>
      <c r="G49" s="199" t="s">
        <v>4579</v>
      </c>
      <c r="H49" s="201" t="s">
        <v>4491</v>
      </c>
      <c r="I49" s="199" t="s">
        <v>4580</v>
      </c>
      <c r="J49" s="202">
        <f>VLOOKUP(C49,[5]Sheet1!$K:$S,8,0)</f>
        <v>88.04</v>
      </c>
      <c r="K49" s="203">
        <f>VLOOKUP(C49,[5]Sheet1!$K:$S,9,0)</f>
        <v>70.8</v>
      </c>
      <c r="L49" s="203">
        <f t="shared" si="0"/>
        <v>17.240000000000009</v>
      </c>
      <c r="N49"/>
    </row>
    <row r="50" spans="1:14" ht="14.5">
      <c r="A50" s="199">
        <v>49</v>
      </c>
      <c r="B50" s="200" t="s">
        <v>4489</v>
      </c>
      <c r="C50" s="200" t="s">
        <v>4581</v>
      </c>
      <c r="D50" s="199">
        <v>87.95</v>
      </c>
      <c r="E50" s="199">
        <v>70.77</v>
      </c>
      <c r="F50" s="199">
        <v>17.180000000000007</v>
      </c>
      <c r="G50" s="199" t="s">
        <v>4582</v>
      </c>
      <c r="H50" s="201" t="s">
        <v>4491</v>
      </c>
      <c r="I50" s="199" t="s">
        <v>4583</v>
      </c>
      <c r="J50" s="202">
        <f>VLOOKUP(C50,[5]Sheet1!$K:$S,8,0)</f>
        <v>88.04</v>
      </c>
      <c r="K50" s="203">
        <f>VLOOKUP(C50,[5]Sheet1!$K:$S,9,0)</f>
        <v>70.8</v>
      </c>
      <c r="L50" s="203">
        <f t="shared" si="0"/>
        <v>17.240000000000009</v>
      </c>
      <c r="N50"/>
    </row>
    <row r="51" spans="1:14" ht="14.5">
      <c r="A51" s="199">
        <v>50</v>
      </c>
      <c r="B51" s="200" t="s">
        <v>4489</v>
      </c>
      <c r="C51" s="200" t="s">
        <v>4584</v>
      </c>
      <c r="D51" s="199">
        <v>87.95</v>
      </c>
      <c r="E51" s="199">
        <v>70.77</v>
      </c>
      <c r="F51" s="199">
        <v>17.180000000000007</v>
      </c>
      <c r="G51" s="199" t="s">
        <v>4585</v>
      </c>
      <c r="H51" s="201" t="s">
        <v>4491</v>
      </c>
      <c r="I51" s="199" t="s">
        <v>4586</v>
      </c>
      <c r="J51" s="202">
        <f>VLOOKUP(C51,[5]Sheet1!$K:$S,8,0)</f>
        <v>88.04</v>
      </c>
      <c r="K51" s="203">
        <f>VLOOKUP(C51,[5]Sheet1!$K:$S,9,0)</f>
        <v>70.8</v>
      </c>
      <c r="L51" s="203">
        <f t="shared" si="0"/>
        <v>17.240000000000009</v>
      </c>
      <c r="N51"/>
    </row>
    <row r="52" spans="1:14" ht="14.5">
      <c r="A52" s="199">
        <v>51</v>
      </c>
      <c r="B52" s="200" t="s">
        <v>4489</v>
      </c>
      <c r="C52" s="200" t="s">
        <v>4587</v>
      </c>
      <c r="D52" s="199">
        <v>87.95</v>
      </c>
      <c r="E52" s="199">
        <v>70.77</v>
      </c>
      <c r="F52" s="199">
        <v>17.180000000000007</v>
      </c>
      <c r="G52" s="199" t="s">
        <v>4588</v>
      </c>
      <c r="H52" s="201" t="s">
        <v>4491</v>
      </c>
      <c r="I52" s="199" t="s">
        <v>4589</v>
      </c>
      <c r="J52" s="202">
        <f>VLOOKUP(C52,[5]Sheet1!$K:$S,8,0)</f>
        <v>88.04</v>
      </c>
      <c r="K52" s="203">
        <f>VLOOKUP(C52,[5]Sheet1!$K:$S,9,0)</f>
        <v>70.8</v>
      </c>
      <c r="L52" s="203">
        <f t="shared" si="0"/>
        <v>17.240000000000009</v>
      </c>
      <c r="N52"/>
    </row>
    <row r="53" spans="1:14" ht="14.5">
      <c r="A53" s="199">
        <v>52</v>
      </c>
      <c r="B53" s="200" t="s">
        <v>4489</v>
      </c>
      <c r="C53" s="200" t="s">
        <v>4590</v>
      </c>
      <c r="D53" s="199">
        <v>87.95</v>
      </c>
      <c r="E53" s="199">
        <v>70.77</v>
      </c>
      <c r="F53" s="199">
        <v>17.180000000000007</v>
      </c>
      <c r="G53" s="199" t="s">
        <v>4591</v>
      </c>
      <c r="H53" s="201" t="s">
        <v>4491</v>
      </c>
      <c r="I53" s="199" t="s">
        <v>4592</v>
      </c>
      <c r="J53" s="202">
        <f>VLOOKUP(C53,[5]Sheet1!$K:$S,8,0)</f>
        <v>88.04</v>
      </c>
      <c r="K53" s="203">
        <f>VLOOKUP(C53,[5]Sheet1!$K:$S,9,0)</f>
        <v>70.8</v>
      </c>
      <c r="L53" s="203">
        <f t="shared" si="0"/>
        <v>17.240000000000009</v>
      </c>
      <c r="N53"/>
    </row>
    <row r="54" spans="1:14" ht="14.5">
      <c r="A54" s="199">
        <v>53</v>
      </c>
      <c r="B54" s="200" t="s">
        <v>4489</v>
      </c>
      <c r="C54" s="200" t="s">
        <v>4593</v>
      </c>
      <c r="D54" s="199">
        <v>87.95</v>
      </c>
      <c r="E54" s="199">
        <v>70.77</v>
      </c>
      <c r="F54" s="199">
        <v>17.180000000000007</v>
      </c>
      <c r="G54" s="199" t="s">
        <v>4594</v>
      </c>
      <c r="H54" s="201" t="s">
        <v>4491</v>
      </c>
      <c r="I54" s="199" t="s">
        <v>4595</v>
      </c>
      <c r="J54" s="202">
        <f>VLOOKUP(C54,[5]Sheet1!$K:$S,8,0)</f>
        <v>88.04</v>
      </c>
      <c r="K54" s="203">
        <f>VLOOKUP(C54,[5]Sheet1!$K:$S,9,0)</f>
        <v>70.8</v>
      </c>
      <c r="L54" s="203">
        <f t="shared" si="0"/>
        <v>17.240000000000009</v>
      </c>
      <c r="N54"/>
    </row>
    <row r="55" spans="1:14" ht="14.5">
      <c r="A55" s="199">
        <v>54</v>
      </c>
      <c r="B55" s="200" t="s">
        <v>4489</v>
      </c>
      <c r="C55" s="200" t="s">
        <v>4596</v>
      </c>
      <c r="D55" s="199">
        <v>87.95</v>
      </c>
      <c r="E55" s="199">
        <v>70.77</v>
      </c>
      <c r="F55" s="199">
        <v>17.180000000000007</v>
      </c>
      <c r="G55" s="199" t="s">
        <v>4597</v>
      </c>
      <c r="H55" s="201" t="s">
        <v>4491</v>
      </c>
      <c r="I55" s="199" t="s">
        <v>4598</v>
      </c>
      <c r="J55" s="202">
        <f>VLOOKUP(C55,[5]Sheet1!$K:$S,8,0)</f>
        <v>88.04</v>
      </c>
      <c r="K55" s="203">
        <f>VLOOKUP(C55,[5]Sheet1!$K:$S,9,0)</f>
        <v>70.8</v>
      </c>
      <c r="L55" s="203">
        <f t="shared" si="0"/>
        <v>17.240000000000009</v>
      </c>
      <c r="N55"/>
    </row>
    <row r="56" spans="1:14" ht="14.5">
      <c r="A56" s="199">
        <v>55</v>
      </c>
      <c r="B56" s="200" t="s">
        <v>4489</v>
      </c>
      <c r="C56" s="200" t="s">
        <v>4599</v>
      </c>
      <c r="D56" s="199">
        <v>87.95</v>
      </c>
      <c r="E56" s="199">
        <v>70.77</v>
      </c>
      <c r="F56" s="199">
        <v>17.180000000000007</v>
      </c>
      <c r="G56" s="199" t="s">
        <v>4600</v>
      </c>
      <c r="H56" s="201" t="s">
        <v>4491</v>
      </c>
      <c r="I56" s="199" t="s">
        <v>4601</v>
      </c>
      <c r="J56" s="202">
        <f>VLOOKUP(C56,[5]Sheet1!$K:$S,8,0)</f>
        <v>88.04</v>
      </c>
      <c r="K56" s="203">
        <f>VLOOKUP(C56,[5]Sheet1!$K:$S,9,0)</f>
        <v>70.8</v>
      </c>
      <c r="L56" s="203">
        <f t="shared" si="0"/>
        <v>17.240000000000009</v>
      </c>
      <c r="N56"/>
    </row>
    <row r="57" spans="1:14" ht="14.5">
      <c r="A57" s="199">
        <v>56</v>
      </c>
      <c r="B57" s="200" t="s">
        <v>4489</v>
      </c>
      <c r="C57" s="200" t="s">
        <v>4602</v>
      </c>
      <c r="D57" s="199">
        <v>87.95</v>
      </c>
      <c r="E57" s="199">
        <v>70.77</v>
      </c>
      <c r="F57" s="199">
        <v>17.180000000000007</v>
      </c>
      <c r="G57" s="199" t="s">
        <v>4603</v>
      </c>
      <c r="H57" s="201" t="s">
        <v>4491</v>
      </c>
      <c r="I57" s="199" t="s">
        <v>4604</v>
      </c>
      <c r="J57" s="202">
        <f>VLOOKUP(C57,[5]Sheet1!$K:$S,8,0)</f>
        <v>88.04</v>
      </c>
      <c r="K57" s="203">
        <f>VLOOKUP(C57,[5]Sheet1!$K:$S,9,0)</f>
        <v>70.8</v>
      </c>
      <c r="L57" s="203">
        <f t="shared" si="0"/>
        <v>17.240000000000009</v>
      </c>
      <c r="N57"/>
    </row>
    <row r="58" spans="1:14" ht="14.5">
      <c r="A58" s="199">
        <v>57</v>
      </c>
      <c r="B58" s="200" t="s">
        <v>4489</v>
      </c>
      <c r="C58" s="200" t="s">
        <v>4605</v>
      </c>
      <c r="D58" s="199">
        <v>87.95</v>
      </c>
      <c r="E58" s="199">
        <v>70.77</v>
      </c>
      <c r="F58" s="199">
        <v>17.180000000000007</v>
      </c>
      <c r="G58" s="199" t="s">
        <v>4606</v>
      </c>
      <c r="H58" s="201" t="s">
        <v>4491</v>
      </c>
      <c r="I58" s="199" t="s">
        <v>4607</v>
      </c>
      <c r="J58" s="202">
        <f>VLOOKUP(C58,[5]Sheet1!$K:$S,8,0)</f>
        <v>88.04</v>
      </c>
      <c r="K58" s="203">
        <f>VLOOKUP(C58,[5]Sheet1!$K:$S,9,0)</f>
        <v>70.8</v>
      </c>
      <c r="L58" s="203">
        <f t="shared" si="0"/>
        <v>17.240000000000009</v>
      </c>
      <c r="N58"/>
    </row>
    <row r="59" spans="1:14" ht="14.5">
      <c r="A59" s="199">
        <v>58</v>
      </c>
      <c r="B59" s="200" t="s">
        <v>4489</v>
      </c>
      <c r="C59" s="200" t="s">
        <v>4608</v>
      </c>
      <c r="D59" s="199">
        <v>87.95</v>
      </c>
      <c r="E59" s="199">
        <v>70.77</v>
      </c>
      <c r="F59" s="199">
        <v>17.180000000000007</v>
      </c>
      <c r="G59" s="199" t="s">
        <v>4609</v>
      </c>
      <c r="H59" s="201" t="s">
        <v>4491</v>
      </c>
      <c r="I59" s="199" t="s">
        <v>4610</v>
      </c>
      <c r="J59" s="202">
        <f>VLOOKUP(C59,[5]Sheet1!$K:$S,8,0)</f>
        <v>88.04</v>
      </c>
      <c r="K59" s="203">
        <f>VLOOKUP(C59,[5]Sheet1!$K:$S,9,0)</f>
        <v>70.8</v>
      </c>
      <c r="L59" s="203">
        <f t="shared" si="0"/>
        <v>17.240000000000009</v>
      </c>
      <c r="N59"/>
    </row>
    <row r="60" spans="1:14" ht="14.5">
      <c r="A60" s="199">
        <v>59</v>
      </c>
      <c r="B60" s="200" t="s">
        <v>4489</v>
      </c>
      <c r="C60" s="200" t="s">
        <v>4611</v>
      </c>
      <c r="D60" s="199">
        <v>87.95</v>
      </c>
      <c r="E60" s="199">
        <v>70.77</v>
      </c>
      <c r="F60" s="199">
        <v>17.180000000000007</v>
      </c>
      <c r="G60" s="199" t="s">
        <v>4612</v>
      </c>
      <c r="H60" s="201" t="s">
        <v>4491</v>
      </c>
      <c r="I60" s="199" t="s">
        <v>4613</v>
      </c>
      <c r="J60" s="202">
        <f>VLOOKUP(C60,[5]Sheet1!$K:$S,8,0)</f>
        <v>88.04</v>
      </c>
      <c r="K60" s="203">
        <f>VLOOKUP(C60,[5]Sheet1!$K:$S,9,0)</f>
        <v>70.8</v>
      </c>
      <c r="L60" s="203">
        <f t="shared" si="0"/>
        <v>17.240000000000009</v>
      </c>
      <c r="N60"/>
    </row>
    <row r="61" spans="1:14" ht="14.5">
      <c r="A61" s="199">
        <v>60</v>
      </c>
      <c r="B61" s="200" t="s">
        <v>4489</v>
      </c>
      <c r="C61" s="200" t="s">
        <v>4614</v>
      </c>
      <c r="D61" s="199">
        <v>87.95</v>
      </c>
      <c r="E61" s="199">
        <v>70.77</v>
      </c>
      <c r="F61" s="199">
        <v>17.180000000000007</v>
      </c>
      <c r="G61" s="199" t="s">
        <v>4615</v>
      </c>
      <c r="H61" s="201" t="s">
        <v>4491</v>
      </c>
      <c r="I61" s="199" t="s">
        <v>4616</v>
      </c>
      <c r="J61" s="202">
        <f>VLOOKUP(C61,[5]Sheet1!$K:$S,8,0)</f>
        <v>88.04</v>
      </c>
      <c r="K61" s="203">
        <f>VLOOKUP(C61,[5]Sheet1!$K:$S,9,0)</f>
        <v>70.8</v>
      </c>
      <c r="L61" s="203">
        <f t="shared" si="0"/>
        <v>17.240000000000009</v>
      </c>
      <c r="N61"/>
    </row>
    <row r="62" spans="1:14" ht="14.5">
      <c r="A62" s="199">
        <v>61</v>
      </c>
      <c r="B62" s="200" t="s">
        <v>4489</v>
      </c>
      <c r="C62" s="200" t="s">
        <v>4617</v>
      </c>
      <c r="D62" s="199">
        <v>64.150000000000006</v>
      </c>
      <c r="E62" s="199">
        <v>51.62</v>
      </c>
      <c r="F62" s="199">
        <v>12.530000000000008</v>
      </c>
      <c r="G62" s="199" t="s">
        <v>1677</v>
      </c>
      <c r="H62" s="201" t="s">
        <v>4491</v>
      </c>
      <c r="I62" s="199" t="s">
        <v>4618</v>
      </c>
      <c r="J62" s="202">
        <f>VLOOKUP(C62,[5]Sheet1!$K:$S,8,0)</f>
        <v>64.209999999999994</v>
      </c>
      <c r="K62" s="203">
        <f>VLOOKUP(C62,[5]Sheet1!$K:$S,9,0)</f>
        <v>51.64</v>
      </c>
      <c r="L62" s="203">
        <f t="shared" si="0"/>
        <v>12.569999999999993</v>
      </c>
      <c r="N62"/>
    </row>
    <row r="63" spans="1:14" ht="14.5">
      <c r="A63" s="199">
        <v>62</v>
      </c>
      <c r="B63" s="200" t="s">
        <v>4489</v>
      </c>
      <c r="C63" s="200" t="s">
        <v>4619</v>
      </c>
      <c r="D63" s="199">
        <v>88.38</v>
      </c>
      <c r="E63" s="199">
        <v>71.11</v>
      </c>
      <c r="F63" s="199">
        <v>17.269999999999996</v>
      </c>
      <c r="G63" s="199" t="s">
        <v>4620</v>
      </c>
      <c r="H63" s="201" t="s">
        <v>4491</v>
      </c>
      <c r="I63" s="199" t="s">
        <v>4621</v>
      </c>
      <c r="J63" s="202">
        <f>VLOOKUP(C63,[5]Sheet1!$K:$S,8,0)</f>
        <v>88.46</v>
      </c>
      <c r="K63" s="203">
        <f>VLOOKUP(C63,[5]Sheet1!$K:$S,9,0)</f>
        <v>71.14</v>
      </c>
      <c r="L63" s="203">
        <f t="shared" si="0"/>
        <v>17.319999999999993</v>
      </c>
      <c r="N63"/>
    </row>
    <row r="64" spans="1:14" ht="14.5">
      <c r="A64" s="199">
        <v>63</v>
      </c>
      <c r="B64" s="200" t="s">
        <v>4489</v>
      </c>
      <c r="C64" s="200" t="s">
        <v>4622</v>
      </c>
      <c r="D64" s="199">
        <v>87.95</v>
      </c>
      <c r="E64" s="199">
        <v>70.77</v>
      </c>
      <c r="F64" s="199">
        <v>17.180000000000007</v>
      </c>
      <c r="G64" s="199" t="s">
        <v>4623</v>
      </c>
      <c r="H64" s="201" t="s">
        <v>4491</v>
      </c>
      <c r="I64" s="199" t="s">
        <v>4624</v>
      </c>
      <c r="J64" s="202">
        <f>VLOOKUP(C64,[5]Sheet1!$K:$S,8,0)</f>
        <v>88.04</v>
      </c>
      <c r="K64" s="203">
        <f>VLOOKUP(C64,[5]Sheet1!$K:$S,9,0)</f>
        <v>70.8</v>
      </c>
      <c r="L64" s="203">
        <f t="shared" si="0"/>
        <v>17.240000000000009</v>
      </c>
      <c r="N64"/>
    </row>
    <row r="65" spans="1:14" ht="14.5">
      <c r="A65" s="199">
        <v>64</v>
      </c>
      <c r="B65" s="200" t="s">
        <v>4489</v>
      </c>
      <c r="C65" s="200" t="s">
        <v>4625</v>
      </c>
      <c r="D65" s="199">
        <v>88.53</v>
      </c>
      <c r="E65" s="199">
        <v>71.23</v>
      </c>
      <c r="F65" s="199">
        <v>17.299999999999997</v>
      </c>
      <c r="G65" s="199" t="s">
        <v>4626</v>
      </c>
      <c r="H65" s="201" t="s">
        <v>4491</v>
      </c>
      <c r="I65" s="199" t="s">
        <v>4627</v>
      </c>
      <c r="J65" s="202">
        <f>VLOOKUP(C65,[5]Sheet1!$K:$S,8,0)</f>
        <v>88.61</v>
      </c>
      <c r="K65" s="203">
        <f>VLOOKUP(C65,[5]Sheet1!$K:$S,9,0)</f>
        <v>71.260000000000005</v>
      </c>
      <c r="L65" s="203">
        <f t="shared" si="0"/>
        <v>17.349999999999994</v>
      </c>
      <c r="N65"/>
    </row>
    <row r="66" spans="1:14" ht="14.5">
      <c r="A66" s="199">
        <v>65</v>
      </c>
      <c r="B66" s="200" t="s">
        <v>4489</v>
      </c>
      <c r="C66" s="200" t="s">
        <v>4628</v>
      </c>
      <c r="D66" s="199">
        <v>87.95</v>
      </c>
      <c r="E66" s="199">
        <v>70.77</v>
      </c>
      <c r="F66" s="199">
        <v>17.180000000000007</v>
      </c>
      <c r="G66" s="199" t="s">
        <v>4629</v>
      </c>
      <c r="H66" s="201" t="s">
        <v>4491</v>
      </c>
      <c r="I66" s="199" t="s">
        <v>4630</v>
      </c>
      <c r="J66" s="202">
        <f>VLOOKUP(C66,[5]Sheet1!$K:$S,8,0)</f>
        <v>88.04</v>
      </c>
      <c r="K66" s="203">
        <f>VLOOKUP(C66,[5]Sheet1!$K:$S,9,0)</f>
        <v>70.8</v>
      </c>
      <c r="L66" s="203">
        <f t="shared" si="0"/>
        <v>17.240000000000009</v>
      </c>
      <c r="N66"/>
    </row>
    <row r="67" spans="1:14" ht="14.5">
      <c r="A67" s="199">
        <v>66</v>
      </c>
      <c r="B67" s="200" t="s">
        <v>4489</v>
      </c>
      <c r="C67" s="200" t="s">
        <v>4631</v>
      </c>
      <c r="D67" s="199">
        <v>88.53</v>
      </c>
      <c r="E67" s="199">
        <v>71.23</v>
      </c>
      <c r="F67" s="199">
        <v>17.299999999999997</v>
      </c>
      <c r="G67" s="199" t="s">
        <v>4632</v>
      </c>
      <c r="H67" s="201" t="s">
        <v>4491</v>
      </c>
      <c r="I67" s="199" t="s">
        <v>4633</v>
      </c>
      <c r="J67" s="202">
        <f>VLOOKUP(C67,[5]Sheet1!$K:$S,8,0)</f>
        <v>88.61</v>
      </c>
      <c r="K67" s="203">
        <f>VLOOKUP(C67,[5]Sheet1!$K:$S,9,0)</f>
        <v>71.260000000000005</v>
      </c>
      <c r="L67" s="203">
        <f t="shared" ref="L67:L130" si="1">J67-K67</f>
        <v>17.349999999999994</v>
      </c>
      <c r="N67"/>
    </row>
    <row r="68" spans="1:14" ht="14.5">
      <c r="A68" s="199">
        <v>67</v>
      </c>
      <c r="B68" s="200" t="s">
        <v>4489</v>
      </c>
      <c r="C68" s="200" t="s">
        <v>4634</v>
      </c>
      <c r="D68" s="199">
        <v>87.95</v>
      </c>
      <c r="E68" s="199">
        <v>70.77</v>
      </c>
      <c r="F68" s="199">
        <v>17.180000000000007</v>
      </c>
      <c r="G68" s="199" t="s">
        <v>4635</v>
      </c>
      <c r="H68" s="201" t="s">
        <v>4491</v>
      </c>
      <c r="I68" s="199" t="s">
        <v>4636</v>
      </c>
      <c r="J68" s="202">
        <f>VLOOKUP(C68,[5]Sheet1!$K:$S,8,0)</f>
        <v>88.04</v>
      </c>
      <c r="K68" s="203">
        <f>VLOOKUP(C68,[5]Sheet1!$K:$S,9,0)</f>
        <v>70.8</v>
      </c>
      <c r="L68" s="203">
        <f t="shared" si="1"/>
        <v>17.240000000000009</v>
      </c>
      <c r="N68"/>
    </row>
    <row r="69" spans="1:14" ht="14.5">
      <c r="A69" s="199">
        <v>68</v>
      </c>
      <c r="B69" s="200" t="s">
        <v>4489</v>
      </c>
      <c r="C69" s="200" t="s">
        <v>4637</v>
      </c>
      <c r="D69" s="199">
        <v>88.53</v>
      </c>
      <c r="E69" s="199">
        <v>71.23</v>
      </c>
      <c r="F69" s="199">
        <v>17.299999999999997</v>
      </c>
      <c r="G69" s="199" t="s">
        <v>4638</v>
      </c>
      <c r="H69" s="201" t="s">
        <v>4491</v>
      </c>
      <c r="I69" s="199" t="s">
        <v>4639</v>
      </c>
      <c r="J69" s="202">
        <f>VLOOKUP(C69,[5]Sheet1!$K:$S,8,0)</f>
        <v>88.61</v>
      </c>
      <c r="K69" s="203">
        <f>VLOOKUP(C69,[5]Sheet1!$K:$S,9,0)</f>
        <v>71.260000000000005</v>
      </c>
      <c r="L69" s="203">
        <f t="shared" si="1"/>
        <v>17.349999999999994</v>
      </c>
      <c r="N69"/>
    </row>
    <row r="70" spans="1:14" ht="14.5">
      <c r="A70" s="199">
        <v>69</v>
      </c>
      <c r="B70" s="200" t="s">
        <v>4489</v>
      </c>
      <c r="C70" s="200" t="s">
        <v>4640</v>
      </c>
      <c r="D70" s="199">
        <v>87.95</v>
      </c>
      <c r="E70" s="199">
        <v>70.77</v>
      </c>
      <c r="F70" s="199">
        <v>17.180000000000007</v>
      </c>
      <c r="G70" s="199" t="s">
        <v>4641</v>
      </c>
      <c r="H70" s="201" t="s">
        <v>4491</v>
      </c>
      <c r="I70" s="199" t="s">
        <v>4642</v>
      </c>
      <c r="J70" s="202">
        <f>VLOOKUP(C70,[5]Sheet1!$K:$S,8,0)</f>
        <v>88.04</v>
      </c>
      <c r="K70" s="203">
        <f>VLOOKUP(C70,[5]Sheet1!$K:$S,9,0)</f>
        <v>70.8</v>
      </c>
      <c r="L70" s="203">
        <f t="shared" si="1"/>
        <v>17.240000000000009</v>
      </c>
      <c r="N70"/>
    </row>
    <row r="71" spans="1:14" ht="14.5">
      <c r="A71" s="199">
        <v>70</v>
      </c>
      <c r="B71" s="200" t="s">
        <v>4489</v>
      </c>
      <c r="C71" s="200" t="s">
        <v>4643</v>
      </c>
      <c r="D71" s="199">
        <v>88.53</v>
      </c>
      <c r="E71" s="199">
        <v>71.23</v>
      </c>
      <c r="F71" s="199">
        <v>17.299999999999997</v>
      </c>
      <c r="G71" s="199" t="s">
        <v>4644</v>
      </c>
      <c r="H71" s="201" t="s">
        <v>4491</v>
      </c>
      <c r="I71" s="199" t="s">
        <v>4645</v>
      </c>
      <c r="J71" s="202">
        <f>VLOOKUP(C71,[5]Sheet1!$K:$S,8,0)</f>
        <v>88.61</v>
      </c>
      <c r="K71" s="203">
        <f>VLOOKUP(C71,[5]Sheet1!$K:$S,9,0)</f>
        <v>71.260000000000005</v>
      </c>
      <c r="L71" s="203">
        <f t="shared" si="1"/>
        <v>17.349999999999994</v>
      </c>
      <c r="N71"/>
    </row>
    <row r="72" spans="1:14" ht="14.5">
      <c r="A72" s="199">
        <v>71</v>
      </c>
      <c r="B72" s="200" t="s">
        <v>4489</v>
      </c>
      <c r="C72" s="200" t="s">
        <v>4646</v>
      </c>
      <c r="D72" s="199">
        <v>87.95</v>
      </c>
      <c r="E72" s="199">
        <v>70.77</v>
      </c>
      <c r="F72" s="199">
        <v>17.180000000000007</v>
      </c>
      <c r="G72" s="199" t="s">
        <v>4647</v>
      </c>
      <c r="H72" s="201" t="s">
        <v>4491</v>
      </c>
      <c r="I72" s="199" t="s">
        <v>4648</v>
      </c>
      <c r="J72" s="202">
        <f>VLOOKUP(C72,[5]Sheet1!$K:$S,8,0)</f>
        <v>88.04</v>
      </c>
      <c r="K72" s="203">
        <f>VLOOKUP(C72,[5]Sheet1!$K:$S,9,0)</f>
        <v>70.8</v>
      </c>
      <c r="L72" s="203">
        <f t="shared" si="1"/>
        <v>17.240000000000009</v>
      </c>
      <c r="N72"/>
    </row>
    <row r="73" spans="1:14" ht="14.5">
      <c r="A73" s="199">
        <v>72</v>
      </c>
      <c r="B73" s="200" t="s">
        <v>4489</v>
      </c>
      <c r="C73" s="200" t="s">
        <v>4649</v>
      </c>
      <c r="D73" s="199">
        <v>88.53</v>
      </c>
      <c r="E73" s="199">
        <v>71.23</v>
      </c>
      <c r="F73" s="199">
        <v>17.299999999999997</v>
      </c>
      <c r="G73" s="199" t="s">
        <v>4650</v>
      </c>
      <c r="H73" s="201" t="s">
        <v>4491</v>
      </c>
      <c r="I73" s="199" t="s">
        <v>4651</v>
      </c>
      <c r="J73" s="202">
        <f>VLOOKUP(C73,[5]Sheet1!$K:$S,8,0)</f>
        <v>88.61</v>
      </c>
      <c r="K73" s="203">
        <f>VLOOKUP(C73,[5]Sheet1!$K:$S,9,0)</f>
        <v>71.260000000000005</v>
      </c>
      <c r="L73" s="203">
        <f t="shared" si="1"/>
        <v>17.349999999999994</v>
      </c>
      <c r="N73"/>
    </row>
    <row r="74" spans="1:14" ht="14.5">
      <c r="A74" s="199">
        <v>73</v>
      </c>
      <c r="B74" s="200" t="s">
        <v>4489</v>
      </c>
      <c r="C74" s="200" t="s">
        <v>4652</v>
      </c>
      <c r="D74" s="199">
        <v>87.95</v>
      </c>
      <c r="E74" s="199">
        <v>70.77</v>
      </c>
      <c r="F74" s="199">
        <v>17.180000000000007</v>
      </c>
      <c r="G74" s="199" t="s">
        <v>4653</v>
      </c>
      <c r="H74" s="201" t="s">
        <v>4491</v>
      </c>
      <c r="I74" s="199" t="s">
        <v>4654</v>
      </c>
      <c r="J74" s="202">
        <f>VLOOKUP(C74,[5]Sheet1!$K:$S,8,0)</f>
        <v>88.04</v>
      </c>
      <c r="K74" s="203">
        <f>VLOOKUP(C74,[5]Sheet1!$K:$S,9,0)</f>
        <v>70.8</v>
      </c>
      <c r="L74" s="203">
        <f t="shared" si="1"/>
        <v>17.240000000000009</v>
      </c>
      <c r="N74"/>
    </row>
    <row r="75" spans="1:14" ht="14.5">
      <c r="A75" s="199">
        <v>74</v>
      </c>
      <c r="B75" s="200" t="s">
        <v>4489</v>
      </c>
      <c r="C75" s="200" t="s">
        <v>4655</v>
      </c>
      <c r="D75" s="199">
        <v>88.53</v>
      </c>
      <c r="E75" s="199">
        <v>71.23</v>
      </c>
      <c r="F75" s="199">
        <v>17.299999999999997</v>
      </c>
      <c r="G75" s="199" t="s">
        <v>4656</v>
      </c>
      <c r="H75" s="201" t="s">
        <v>4491</v>
      </c>
      <c r="I75" s="199" t="s">
        <v>4657</v>
      </c>
      <c r="J75" s="202">
        <f>VLOOKUP(C75,[5]Sheet1!$K:$S,8,0)</f>
        <v>88.61</v>
      </c>
      <c r="K75" s="203">
        <f>VLOOKUP(C75,[5]Sheet1!$K:$S,9,0)</f>
        <v>71.260000000000005</v>
      </c>
      <c r="L75" s="203">
        <f t="shared" si="1"/>
        <v>17.349999999999994</v>
      </c>
      <c r="N75"/>
    </row>
    <row r="76" spans="1:14" ht="14.5">
      <c r="A76" s="199">
        <v>75</v>
      </c>
      <c r="B76" s="200" t="s">
        <v>4489</v>
      </c>
      <c r="C76" s="200" t="s">
        <v>4658</v>
      </c>
      <c r="D76" s="199">
        <v>87.95</v>
      </c>
      <c r="E76" s="199">
        <v>70.77</v>
      </c>
      <c r="F76" s="199">
        <v>17.180000000000007</v>
      </c>
      <c r="G76" s="199" t="s">
        <v>4659</v>
      </c>
      <c r="H76" s="201" t="s">
        <v>4491</v>
      </c>
      <c r="I76" s="199" t="s">
        <v>4660</v>
      </c>
      <c r="J76" s="202">
        <f>VLOOKUP(C76,[5]Sheet1!$K:$S,8,0)</f>
        <v>88.04</v>
      </c>
      <c r="K76" s="203">
        <f>VLOOKUP(C76,[5]Sheet1!$K:$S,9,0)</f>
        <v>70.8</v>
      </c>
      <c r="L76" s="203">
        <f t="shared" si="1"/>
        <v>17.240000000000009</v>
      </c>
      <c r="N76"/>
    </row>
    <row r="77" spans="1:14" ht="14.5">
      <c r="A77" s="199">
        <v>76</v>
      </c>
      <c r="B77" s="200" t="s">
        <v>4489</v>
      </c>
      <c r="C77" s="200" t="s">
        <v>4661</v>
      </c>
      <c r="D77" s="199">
        <v>88.53</v>
      </c>
      <c r="E77" s="199">
        <v>71.23</v>
      </c>
      <c r="F77" s="199">
        <v>17.299999999999997</v>
      </c>
      <c r="G77" s="199" t="s">
        <v>4662</v>
      </c>
      <c r="H77" s="201" t="s">
        <v>4491</v>
      </c>
      <c r="I77" s="199" t="s">
        <v>4663</v>
      </c>
      <c r="J77" s="202">
        <f>VLOOKUP(C77,[5]Sheet1!$K:$S,8,0)</f>
        <v>88.61</v>
      </c>
      <c r="K77" s="203">
        <f>VLOOKUP(C77,[5]Sheet1!$K:$S,9,0)</f>
        <v>71.260000000000005</v>
      </c>
      <c r="L77" s="203">
        <f t="shared" si="1"/>
        <v>17.349999999999994</v>
      </c>
      <c r="N77"/>
    </row>
    <row r="78" spans="1:14" ht="14.5" customHeight="1">
      <c r="A78" s="199">
        <v>77</v>
      </c>
      <c r="B78" s="200" t="s">
        <v>4489</v>
      </c>
      <c r="C78" s="200" t="s">
        <v>4664</v>
      </c>
      <c r="D78" s="199">
        <v>87.95</v>
      </c>
      <c r="E78" s="199">
        <v>70.77</v>
      </c>
      <c r="F78" s="199">
        <v>17.180000000000007</v>
      </c>
      <c r="G78" s="199" t="s">
        <v>4665</v>
      </c>
      <c r="H78" s="201" t="s">
        <v>4491</v>
      </c>
      <c r="I78" s="199" t="s">
        <v>4666</v>
      </c>
      <c r="J78" s="202">
        <f>VLOOKUP(C78,[5]Sheet1!$K:$S,8,0)</f>
        <v>88.04</v>
      </c>
      <c r="K78" s="203">
        <f>VLOOKUP(C78,[5]Sheet1!$K:$S,9,0)</f>
        <v>70.8</v>
      </c>
      <c r="L78" s="203">
        <f t="shared" si="1"/>
        <v>17.240000000000009</v>
      </c>
      <c r="N78"/>
    </row>
    <row r="79" spans="1:14" ht="14.5">
      <c r="A79" s="199">
        <v>78</v>
      </c>
      <c r="B79" s="200" t="s">
        <v>4489</v>
      </c>
      <c r="C79" s="200" t="s">
        <v>4667</v>
      </c>
      <c r="D79" s="199">
        <v>88.53</v>
      </c>
      <c r="E79" s="199">
        <v>71.23</v>
      </c>
      <c r="F79" s="199">
        <v>17.299999999999997</v>
      </c>
      <c r="G79" s="199" t="s">
        <v>4668</v>
      </c>
      <c r="H79" s="201" t="s">
        <v>4491</v>
      </c>
      <c r="I79" s="199" t="s">
        <v>4669</v>
      </c>
      <c r="J79" s="202">
        <f>VLOOKUP(C79,[5]Sheet1!$K:$S,8,0)</f>
        <v>88.61</v>
      </c>
      <c r="K79" s="203">
        <f>VLOOKUP(C79,[5]Sheet1!$K:$S,9,0)</f>
        <v>71.260000000000005</v>
      </c>
      <c r="L79" s="203">
        <f t="shared" si="1"/>
        <v>17.349999999999994</v>
      </c>
      <c r="N79"/>
    </row>
    <row r="80" spans="1:14" ht="14.5">
      <c r="A80" s="199">
        <v>79</v>
      </c>
      <c r="B80" s="200" t="s">
        <v>4489</v>
      </c>
      <c r="C80" s="200" t="s">
        <v>4670</v>
      </c>
      <c r="D80" s="199">
        <v>87.95</v>
      </c>
      <c r="E80" s="199">
        <v>70.77</v>
      </c>
      <c r="F80" s="199">
        <v>17.180000000000007</v>
      </c>
      <c r="G80" s="199" t="s">
        <v>4671</v>
      </c>
      <c r="H80" s="201" t="s">
        <v>4491</v>
      </c>
      <c r="I80" s="199" t="s">
        <v>4672</v>
      </c>
      <c r="J80" s="202">
        <f>VLOOKUP(C80,[5]Sheet1!$K:$S,8,0)</f>
        <v>88.04</v>
      </c>
      <c r="K80" s="203">
        <f>VLOOKUP(C80,[5]Sheet1!$K:$S,9,0)</f>
        <v>70.8</v>
      </c>
      <c r="L80" s="203">
        <f t="shared" si="1"/>
        <v>17.240000000000009</v>
      </c>
      <c r="N80"/>
    </row>
    <row r="81" spans="1:14" ht="14.5">
      <c r="A81" s="199">
        <v>80</v>
      </c>
      <c r="B81" s="200" t="s">
        <v>4489</v>
      </c>
      <c r="C81" s="200" t="s">
        <v>4673</v>
      </c>
      <c r="D81" s="199">
        <v>88.53</v>
      </c>
      <c r="E81" s="199">
        <v>71.23</v>
      </c>
      <c r="F81" s="199">
        <v>17.299999999999997</v>
      </c>
      <c r="G81" s="199" t="s">
        <v>4674</v>
      </c>
      <c r="H81" s="201" t="s">
        <v>4491</v>
      </c>
      <c r="I81" s="199" t="s">
        <v>4675</v>
      </c>
      <c r="J81" s="202">
        <f>VLOOKUP(C81,[5]Sheet1!$K:$S,8,0)</f>
        <v>88.61</v>
      </c>
      <c r="K81" s="203">
        <f>VLOOKUP(C81,[5]Sheet1!$K:$S,9,0)</f>
        <v>71.260000000000005</v>
      </c>
      <c r="L81" s="203">
        <f t="shared" si="1"/>
        <v>17.349999999999994</v>
      </c>
      <c r="N81"/>
    </row>
    <row r="82" spans="1:14" ht="14.5">
      <c r="A82" s="199">
        <v>81</v>
      </c>
      <c r="B82" s="200" t="s">
        <v>4489</v>
      </c>
      <c r="C82" s="200" t="s">
        <v>228</v>
      </c>
      <c r="D82" s="199">
        <v>65.37</v>
      </c>
      <c r="E82" s="199">
        <v>52.31</v>
      </c>
      <c r="F82" s="199">
        <v>13.060000000000002</v>
      </c>
      <c r="G82" s="199" t="s">
        <v>1705</v>
      </c>
      <c r="H82" s="201" t="s">
        <v>4491</v>
      </c>
      <c r="I82" s="199" t="s">
        <v>191</v>
      </c>
      <c r="J82" s="202">
        <f>VLOOKUP(C82,[5]Sheet1!$K:$S,8,0)</f>
        <v>65.430000000000007</v>
      </c>
      <c r="K82" s="203">
        <f>VLOOKUP(C82,[5]Sheet1!$K:$S,9,0)</f>
        <v>52.33</v>
      </c>
      <c r="L82" s="203">
        <f t="shared" si="1"/>
        <v>13.100000000000009</v>
      </c>
      <c r="N82"/>
    </row>
    <row r="83" spans="1:14" ht="14.5">
      <c r="A83" s="199">
        <v>82</v>
      </c>
      <c r="B83" s="200" t="s">
        <v>4489</v>
      </c>
      <c r="C83" s="200" t="s">
        <v>229</v>
      </c>
      <c r="D83" s="199">
        <v>88.29</v>
      </c>
      <c r="E83" s="199">
        <v>70.650000000000006</v>
      </c>
      <c r="F83" s="199">
        <v>17.64</v>
      </c>
      <c r="G83" s="199" t="s">
        <v>4676</v>
      </c>
      <c r="H83" s="201" t="s">
        <v>4491</v>
      </c>
      <c r="I83" s="199" t="s">
        <v>196</v>
      </c>
      <c r="J83" s="202">
        <f>VLOOKUP(C83,[5]Sheet1!$K:$S,8,0)</f>
        <v>88.38</v>
      </c>
      <c r="K83" s="203">
        <f>VLOOKUP(C83,[5]Sheet1!$K:$S,9,0)</f>
        <v>70.680000000000007</v>
      </c>
      <c r="L83" s="203">
        <f t="shared" si="1"/>
        <v>17.699999999999989</v>
      </c>
      <c r="N83"/>
    </row>
    <row r="84" spans="1:14" ht="14.5">
      <c r="A84" s="199">
        <v>83</v>
      </c>
      <c r="B84" s="200" t="s">
        <v>4489</v>
      </c>
      <c r="C84" s="200" t="s">
        <v>230</v>
      </c>
      <c r="D84" s="199">
        <v>89.02</v>
      </c>
      <c r="E84" s="199">
        <v>71.23</v>
      </c>
      <c r="F84" s="199">
        <v>17.789999999999992</v>
      </c>
      <c r="G84" s="199" t="s">
        <v>4677</v>
      </c>
      <c r="H84" s="201" t="s">
        <v>4491</v>
      </c>
      <c r="I84" s="199" t="s">
        <v>197</v>
      </c>
      <c r="J84" s="202">
        <f>VLOOKUP(C84,[5]Sheet1!$K:$S,8,0)</f>
        <v>89.1</v>
      </c>
      <c r="K84" s="203">
        <f>VLOOKUP(C84,[5]Sheet1!$K:$S,9,0)</f>
        <v>71.260000000000005</v>
      </c>
      <c r="L84" s="203">
        <f t="shared" si="1"/>
        <v>17.839999999999989</v>
      </c>
      <c r="N84"/>
    </row>
    <row r="85" spans="1:14" ht="14.5">
      <c r="A85" s="199">
        <v>84</v>
      </c>
      <c r="B85" s="200" t="s">
        <v>4489</v>
      </c>
      <c r="C85" s="200" t="s">
        <v>231</v>
      </c>
      <c r="D85" s="199">
        <v>88.44</v>
      </c>
      <c r="E85" s="199">
        <v>70.77</v>
      </c>
      <c r="F85" s="199">
        <v>17.670000000000002</v>
      </c>
      <c r="G85" s="199" t="s">
        <v>4678</v>
      </c>
      <c r="H85" s="201" t="s">
        <v>4491</v>
      </c>
      <c r="I85" s="199" t="s">
        <v>199</v>
      </c>
      <c r="J85" s="202">
        <f>VLOOKUP(C85,[5]Sheet1!$K:$S,8,0)</f>
        <v>88.53</v>
      </c>
      <c r="K85" s="203">
        <f>VLOOKUP(C85,[5]Sheet1!$K:$S,9,0)</f>
        <v>70.8</v>
      </c>
      <c r="L85" s="203">
        <f t="shared" si="1"/>
        <v>17.730000000000004</v>
      </c>
      <c r="N85"/>
    </row>
    <row r="86" spans="1:14" ht="14.5">
      <c r="A86" s="199">
        <v>85</v>
      </c>
      <c r="B86" s="200" t="s">
        <v>4489</v>
      </c>
      <c r="C86" s="200" t="s">
        <v>232</v>
      </c>
      <c r="D86" s="199">
        <v>89.02</v>
      </c>
      <c r="E86" s="199">
        <v>71.23</v>
      </c>
      <c r="F86" s="199">
        <v>17.789999999999992</v>
      </c>
      <c r="G86" s="199" t="s">
        <v>4679</v>
      </c>
      <c r="H86" s="201" t="s">
        <v>4491</v>
      </c>
      <c r="I86" s="199" t="s">
        <v>200</v>
      </c>
      <c r="J86" s="202">
        <f>VLOOKUP(C86,[5]Sheet1!$K:$S,8,0)</f>
        <v>89.1</v>
      </c>
      <c r="K86" s="203">
        <f>VLOOKUP(C86,[5]Sheet1!$K:$S,9,0)</f>
        <v>71.260000000000005</v>
      </c>
      <c r="L86" s="203">
        <f t="shared" si="1"/>
        <v>17.839999999999989</v>
      </c>
      <c r="N86"/>
    </row>
    <row r="87" spans="1:14" ht="14.5">
      <c r="A87" s="199">
        <v>86</v>
      </c>
      <c r="B87" s="200" t="s">
        <v>4489</v>
      </c>
      <c r="C87" s="200" t="s">
        <v>233</v>
      </c>
      <c r="D87" s="199">
        <v>88.44</v>
      </c>
      <c r="E87" s="199">
        <v>70.77</v>
      </c>
      <c r="F87" s="199">
        <v>17.670000000000002</v>
      </c>
      <c r="G87" s="199" t="s">
        <v>4680</v>
      </c>
      <c r="H87" s="201" t="s">
        <v>4491</v>
      </c>
      <c r="I87" s="199" t="s">
        <v>202</v>
      </c>
      <c r="J87" s="202">
        <f>VLOOKUP(C87,[5]Sheet1!$K:$S,8,0)</f>
        <v>88.53</v>
      </c>
      <c r="K87" s="203">
        <f>VLOOKUP(C87,[5]Sheet1!$K:$S,9,0)</f>
        <v>70.8</v>
      </c>
      <c r="L87" s="203">
        <f t="shared" si="1"/>
        <v>17.730000000000004</v>
      </c>
      <c r="N87"/>
    </row>
    <row r="88" spans="1:14" ht="12" customHeight="1">
      <c r="A88" s="199">
        <v>87</v>
      </c>
      <c r="B88" s="200" t="s">
        <v>4489</v>
      </c>
      <c r="C88" s="200" t="s">
        <v>234</v>
      </c>
      <c r="D88" s="199">
        <v>89.02</v>
      </c>
      <c r="E88" s="199">
        <v>71.23</v>
      </c>
      <c r="F88" s="199">
        <v>17.789999999999992</v>
      </c>
      <c r="G88" s="199" t="s">
        <v>4681</v>
      </c>
      <c r="H88" s="201" t="s">
        <v>4491</v>
      </c>
      <c r="I88" s="199" t="s">
        <v>204</v>
      </c>
      <c r="J88" s="202">
        <f>VLOOKUP(C88,[5]Sheet1!$K:$S,8,0)</f>
        <v>89.1</v>
      </c>
      <c r="K88" s="203">
        <f>VLOOKUP(C88,[5]Sheet1!$K:$S,9,0)</f>
        <v>71.260000000000005</v>
      </c>
      <c r="L88" s="203">
        <f t="shared" si="1"/>
        <v>17.839999999999989</v>
      </c>
      <c r="N88"/>
    </row>
    <row r="89" spans="1:14" ht="14.5">
      <c r="A89" s="199">
        <v>88</v>
      </c>
      <c r="B89" s="200" t="s">
        <v>4489</v>
      </c>
      <c r="C89" s="200" t="s">
        <v>235</v>
      </c>
      <c r="D89" s="199">
        <v>88.44</v>
      </c>
      <c r="E89" s="199">
        <v>70.77</v>
      </c>
      <c r="F89" s="199">
        <v>17.670000000000002</v>
      </c>
      <c r="G89" s="199" t="s">
        <v>4682</v>
      </c>
      <c r="H89" s="201" t="s">
        <v>4491</v>
      </c>
      <c r="I89" s="199" t="s">
        <v>205</v>
      </c>
      <c r="J89" s="202">
        <f>VLOOKUP(C89,[5]Sheet1!$K:$S,8,0)</f>
        <v>88.53</v>
      </c>
      <c r="K89" s="203">
        <f>VLOOKUP(C89,[5]Sheet1!$K:$S,9,0)</f>
        <v>70.8</v>
      </c>
      <c r="L89" s="203">
        <f t="shared" si="1"/>
        <v>17.730000000000004</v>
      </c>
      <c r="N89"/>
    </row>
    <row r="90" spans="1:14" ht="14.5">
      <c r="A90" s="199">
        <v>89</v>
      </c>
      <c r="B90" s="200" t="s">
        <v>4489</v>
      </c>
      <c r="C90" s="200" t="s">
        <v>236</v>
      </c>
      <c r="D90" s="199">
        <v>89.02</v>
      </c>
      <c r="E90" s="199">
        <v>71.23</v>
      </c>
      <c r="F90" s="199">
        <v>17.789999999999992</v>
      </c>
      <c r="G90" s="199" t="s">
        <v>4683</v>
      </c>
      <c r="H90" s="201" t="s">
        <v>4491</v>
      </c>
      <c r="I90" s="199" t="s">
        <v>206</v>
      </c>
      <c r="J90" s="202">
        <f>VLOOKUP(C90,[5]Sheet1!$K:$S,8,0)</f>
        <v>89.1</v>
      </c>
      <c r="K90" s="203">
        <f>VLOOKUP(C90,[5]Sheet1!$K:$S,9,0)</f>
        <v>71.260000000000005</v>
      </c>
      <c r="L90" s="203">
        <f t="shared" si="1"/>
        <v>17.839999999999989</v>
      </c>
      <c r="N90"/>
    </row>
    <row r="91" spans="1:14" ht="14.5">
      <c r="A91" s="199">
        <v>90</v>
      </c>
      <c r="B91" s="200" t="s">
        <v>4489</v>
      </c>
      <c r="C91" s="200" t="s">
        <v>237</v>
      </c>
      <c r="D91" s="199">
        <v>88.44</v>
      </c>
      <c r="E91" s="199">
        <v>70.77</v>
      </c>
      <c r="F91" s="199">
        <v>17.670000000000002</v>
      </c>
      <c r="G91" s="199" t="s">
        <v>4684</v>
      </c>
      <c r="H91" s="201" t="s">
        <v>4491</v>
      </c>
      <c r="I91" s="199" t="s">
        <v>207</v>
      </c>
      <c r="J91" s="202">
        <f>VLOOKUP(C91,[5]Sheet1!$K:$S,8,0)</f>
        <v>88.53</v>
      </c>
      <c r="K91" s="203">
        <f>VLOOKUP(C91,[5]Sheet1!$K:$S,9,0)</f>
        <v>70.8</v>
      </c>
      <c r="L91" s="203">
        <f t="shared" si="1"/>
        <v>17.730000000000004</v>
      </c>
      <c r="N91"/>
    </row>
    <row r="92" spans="1:14" ht="14.5">
      <c r="A92" s="199">
        <v>91</v>
      </c>
      <c r="B92" s="200" t="s">
        <v>4489</v>
      </c>
      <c r="C92" s="200" t="s">
        <v>238</v>
      </c>
      <c r="D92" s="199">
        <v>89.02</v>
      </c>
      <c r="E92" s="199">
        <v>71.23</v>
      </c>
      <c r="F92" s="199">
        <v>17.789999999999992</v>
      </c>
      <c r="G92" s="199" t="s">
        <v>4685</v>
      </c>
      <c r="H92" s="201" t="s">
        <v>4491</v>
      </c>
      <c r="I92" s="199" t="s">
        <v>208</v>
      </c>
      <c r="J92" s="202">
        <f>VLOOKUP(C92,[5]Sheet1!$K:$S,8,0)</f>
        <v>89.1</v>
      </c>
      <c r="K92" s="203">
        <f>VLOOKUP(C92,[5]Sheet1!$K:$S,9,0)</f>
        <v>71.260000000000005</v>
      </c>
      <c r="L92" s="203">
        <f t="shared" si="1"/>
        <v>17.839999999999989</v>
      </c>
      <c r="N92"/>
    </row>
    <row r="93" spans="1:14" ht="14.5">
      <c r="A93" s="199">
        <v>92</v>
      </c>
      <c r="B93" s="200" t="s">
        <v>4489</v>
      </c>
      <c r="C93" s="200" t="s">
        <v>239</v>
      </c>
      <c r="D93" s="199">
        <v>88.44</v>
      </c>
      <c r="E93" s="199">
        <v>70.77</v>
      </c>
      <c r="F93" s="199">
        <v>17.670000000000002</v>
      </c>
      <c r="G93" s="199" t="s">
        <v>4686</v>
      </c>
      <c r="H93" s="201" t="s">
        <v>4491</v>
      </c>
      <c r="I93" s="199" t="s">
        <v>209</v>
      </c>
      <c r="J93" s="202">
        <f>VLOOKUP(C93,[5]Sheet1!$K:$S,8,0)</f>
        <v>88.53</v>
      </c>
      <c r="K93" s="203">
        <f>VLOOKUP(C93,[5]Sheet1!$K:$S,9,0)</f>
        <v>70.8</v>
      </c>
      <c r="L93" s="203">
        <f t="shared" si="1"/>
        <v>17.730000000000004</v>
      </c>
      <c r="N93"/>
    </row>
    <row r="94" spans="1:14" ht="14.5">
      <c r="A94" s="199">
        <v>93</v>
      </c>
      <c r="B94" s="200" t="s">
        <v>4489</v>
      </c>
      <c r="C94" s="200" t="s">
        <v>4503</v>
      </c>
      <c r="D94" s="199">
        <v>89.02</v>
      </c>
      <c r="E94" s="199">
        <v>71.23</v>
      </c>
      <c r="F94" s="199">
        <v>17.789999999999992</v>
      </c>
      <c r="G94" s="199" t="s">
        <v>4687</v>
      </c>
      <c r="H94" s="201" t="s">
        <v>4491</v>
      </c>
      <c r="I94" s="199" t="s">
        <v>4501</v>
      </c>
      <c r="J94" s="202">
        <f>VLOOKUP(C94,[5]Sheet1!$K:$S,8,0)</f>
        <v>89.1</v>
      </c>
      <c r="K94" s="203">
        <f>VLOOKUP(C94,[5]Sheet1!$K:$S,9,0)</f>
        <v>71.260000000000005</v>
      </c>
      <c r="L94" s="203">
        <f t="shared" si="1"/>
        <v>17.839999999999989</v>
      </c>
      <c r="N94"/>
    </row>
    <row r="95" spans="1:14" ht="14.5">
      <c r="A95" s="199">
        <v>94</v>
      </c>
      <c r="B95" s="200" t="s">
        <v>4489</v>
      </c>
      <c r="C95" s="200" t="s">
        <v>4506</v>
      </c>
      <c r="D95" s="199">
        <v>88.44</v>
      </c>
      <c r="E95" s="199">
        <v>70.77</v>
      </c>
      <c r="F95" s="199">
        <v>17.670000000000002</v>
      </c>
      <c r="G95" s="199" t="s">
        <v>4688</v>
      </c>
      <c r="H95" s="201" t="s">
        <v>4491</v>
      </c>
      <c r="I95" s="199" t="s">
        <v>4504</v>
      </c>
      <c r="J95" s="202">
        <f>VLOOKUP(C95,[5]Sheet1!$K:$S,8,0)</f>
        <v>88.53</v>
      </c>
      <c r="K95" s="203">
        <f>VLOOKUP(C95,[5]Sheet1!$K:$S,9,0)</f>
        <v>70.8</v>
      </c>
      <c r="L95" s="203">
        <f t="shared" si="1"/>
        <v>17.730000000000004</v>
      </c>
      <c r="N95"/>
    </row>
    <row r="96" spans="1:14" ht="14.5">
      <c r="A96" s="199">
        <v>95</v>
      </c>
      <c r="B96" s="200" t="s">
        <v>4489</v>
      </c>
      <c r="C96" s="200" t="s">
        <v>4509</v>
      </c>
      <c r="D96" s="199">
        <v>89.02</v>
      </c>
      <c r="E96" s="199">
        <v>71.23</v>
      </c>
      <c r="F96" s="199">
        <v>17.789999999999992</v>
      </c>
      <c r="G96" s="199" t="s">
        <v>4689</v>
      </c>
      <c r="H96" s="201" t="s">
        <v>4491</v>
      </c>
      <c r="I96" s="199" t="s">
        <v>4507</v>
      </c>
      <c r="J96" s="202">
        <f>VLOOKUP(C96,[5]Sheet1!$K:$S,8,0)</f>
        <v>89.1</v>
      </c>
      <c r="K96" s="203">
        <f>VLOOKUP(C96,[5]Sheet1!$K:$S,9,0)</f>
        <v>71.260000000000005</v>
      </c>
      <c r="L96" s="203">
        <f t="shared" si="1"/>
        <v>17.839999999999989</v>
      </c>
      <c r="N96"/>
    </row>
    <row r="97" spans="1:14" ht="14.5">
      <c r="A97" s="199">
        <v>96</v>
      </c>
      <c r="B97" s="200" t="s">
        <v>4489</v>
      </c>
      <c r="C97" s="200" t="s">
        <v>4512</v>
      </c>
      <c r="D97" s="199">
        <v>88.44</v>
      </c>
      <c r="E97" s="199">
        <v>70.77</v>
      </c>
      <c r="F97" s="199">
        <v>17.670000000000002</v>
      </c>
      <c r="G97" s="199" t="s">
        <v>4690</v>
      </c>
      <c r="H97" s="201" t="s">
        <v>4491</v>
      </c>
      <c r="I97" s="199" t="s">
        <v>4510</v>
      </c>
      <c r="J97" s="202">
        <f>VLOOKUP(C97,[5]Sheet1!$K:$S,8,0)</f>
        <v>88.53</v>
      </c>
      <c r="K97" s="203">
        <f>VLOOKUP(C97,[5]Sheet1!$K:$S,9,0)</f>
        <v>70.8</v>
      </c>
      <c r="L97" s="203">
        <f t="shared" si="1"/>
        <v>17.730000000000004</v>
      </c>
      <c r="N97"/>
    </row>
    <row r="98" spans="1:14" ht="14.5">
      <c r="A98" s="199">
        <v>97</v>
      </c>
      <c r="B98" s="200" t="s">
        <v>4489</v>
      </c>
      <c r="C98" s="200" t="s">
        <v>4514</v>
      </c>
      <c r="D98" s="199">
        <v>89.02</v>
      </c>
      <c r="E98" s="199">
        <v>71.23</v>
      </c>
      <c r="F98" s="199">
        <v>17.789999999999992</v>
      </c>
      <c r="G98" s="199" t="s">
        <v>4691</v>
      </c>
      <c r="H98" s="201" t="s">
        <v>4491</v>
      </c>
      <c r="I98" s="199" t="s">
        <v>4513</v>
      </c>
      <c r="J98" s="202">
        <f>VLOOKUP(C98,[5]Sheet1!$K:$S,8,0)</f>
        <v>89.1</v>
      </c>
      <c r="K98" s="203">
        <f>VLOOKUP(C98,[5]Sheet1!$K:$S,9,0)</f>
        <v>71.260000000000005</v>
      </c>
      <c r="L98" s="203">
        <f t="shared" si="1"/>
        <v>17.839999999999989</v>
      </c>
      <c r="N98"/>
    </row>
    <row r="99" spans="1:14" ht="14.5">
      <c r="A99" s="199">
        <v>98</v>
      </c>
      <c r="B99" s="200" t="s">
        <v>4489</v>
      </c>
      <c r="C99" s="200" t="s">
        <v>4517</v>
      </c>
      <c r="D99" s="199">
        <v>88.44</v>
      </c>
      <c r="E99" s="199">
        <v>70.77</v>
      </c>
      <c r="F99" s="199">
        <v>17.670000000000002</v>
      </c>
      <c r="G99" s="199" t="s">
        <v>4692</v>
      </c>
      <c r="H99" s="201" t="s">
        <v>4491</v>
      </c>
      <c r="I99" s="199" t="s">
        <v>4515</v>
      </c>
      <c r="J99" s="202">
        <f>VLOOKUP(C99,[5]Sheet1!$K:$S,8,0)</f>
        <v>88.53</v>
      </c>
      <c r="K99" s="203">
        <f>VLOOKUP(C99,[5]Sheet1!$K:$S,9,0)</f>
        <v>70.8</v>
      </c>
      <c r="L99" s="203">
        <f t="shared" si="1"/>
        <v>17.730000000000004</v>
      </c>
      <c r="N99"/>
    </row>
    <row r="100" spans="1:14" ht="14.5">
      <c r="A100" s="199">
        <v>99</v>
      </c>
      <c r="B100" s="200" t="s">
        <v>4489</v>
      </c>
      <c r="C100" s="200" t="s">
        <v>240</v>
      </c>
      <c r="D100" s="199">
        <v>88.29</v>
      </c>
      <c r="E100" s="199">
        <v>70.650000000000006</v>
      </c>
      <c r="F100" s="199">
        <v>17.64</v>
      </c>
      <c r="G100" s="199" t="s">
        <v>4693</v>
      </c>
      <c r="H100" s="201" t="s">
        <v>4491</v>
      </c>
      <c r="I100" s="199" t="s">
        <v>210</v>
      </c>
      <c r="J100" s="202">
        <f>VLOOKUP(C100,[5]Sheet1!$K:$S,8,0)</f>
        <v>88.38</v>
      </c>
      <c r="K100" s="203">
        <f>VLOOKUP(C100,[5]Sheet1!$K:$S,9,0)</f>
        <v>70.680000000000007</v>
      </c>
      <c r="L100" s="203">
        <f t="shared" si="1"/>
        <v>17.699999999999989</v>
      </c>
      <c r="N100"/>
    </row>
    <row r="101" spans="1:14" ht="14.5">
      <c r="A101" s="199">
        <v>100</v>
      </c>
      <c r="B101" s="200" t="s">
        <v>4489</v>
      </c>
      <c r="C101" s="200" t="s">
        <v>241</v>
      </c>
      <c r="D101" s="199">
        <v>64.510000000000005</v>
      </c>
      <c r="E101" s="199">
        <v>51.62</v>
      </c>
      <c r="F101" s="199">
        <v>12.890000000000008</v>
      </c>
      <c r="G101" s="199" t="s">
        <v>4694</v>
      </c>
      <c r="H101" s="201" t="s">
        <v>4491</v>
      </c>
      <c r="I101" s="199" t="s">
        <v>211</v>
      </c>
      <c r="J101" s="202">
        <f>VLOOKUP(C101,[5]Sheet1!$K:$S,8,0)</f>
        <v>64.569999999999993</v>
      </c>
      <c r="K101" s="203">
        <f>VLOOKUP(C101,[5]Sheet1!$K:$S,9,0)</f>
        <v>51.64</v>
      </c>
      <c r="L101" s="203">
        <f t="shared" si="1"/>
        <v>12.929999999999993</v>
      </c>
      <c r="N101"/>
    </row>
    <row r="102" spans="1:14" ht="14.5">
      <c r="A102" s="199">
        <v>101</v>
      </c>
      <c r="B102" s="200" t="s">
        <v>4489</v>
      </c>
      <c r="C102" s="200" t="s">
        <v>242</v>
      </c>
      <c r="D102" s="199">
        <v>88.44</v>
      </c>
      <c r="E102" s="199">
        <v>70.77</v>
      </c>
      <c r="F102" s="199">
        <v>17.670000000000002</v>
      </c>
      <c r="G102" s="199" t="s">
        <v>4695</v>
      </c>
      <c r="H102" s="201" t="s">
        <v>4491</v>
      </c>
      <c r="I102" s="199" t="s">
        <v>212</v>
      </c>
      <c r="J102" s="202">
        <f>VLOOKUP(C102,[5]Sheet1!$K:$S,8,0)</f>
        <v>88.53</v>
      </c>
      <c r="K102" s="203">
        <f>VLOOKUP(C102,[5]Sheet1!$K:$S,9,0)</f>
        <v>70.8</v>
      </c>
      <c r="L102" s="203">
        <f t="shared" si="1"/>
        <v>17.730000000000004</v>
      </c>
      <c r="N102"/>
    </row>
    <row r="103" spans="1:14" ht="14.5">
      <c r="A103" s="199">
        <v>102</v>
      </c>
      <c r="B103" s="200" t="s">
        <v>4489</v>
      </c>
      <c r="C103" s="200" t="s">
        <v>243</v>
      </c>
      <c r="D103" s="199">
        <v>88.44</v>
      </c>
      <c r="E103" s="199">
        <v>70.77</v>
      </c>
      <c r="F103" s="199">
        <v>17.670000000000002</v>
      </c>
      <c r="G103" s="199" t="s">
        <v>4696</v>
      </c>
      <c r="H103" s="201" t="s">
        <v>4491</v>
      </c>
      <c r="I103" s="199" t="s">
        <v>217</v>
      </c>
      <c r="J103" s="202">
        <f>VLOOKUP(C103,[5]Sheet1!$K:$S,8,0)</f>
        <v>88.53</v>
      </c>
      <c r="K103" s="203">
        <f>VLOOKUP(C103,[5]Sheet1!$K:$S,9,0)</f>
        <v>70.8</v>
      </c>
      <c r="L103" s="203">
        <f t="shared" si="1"/>
        <v>17.730000000000004</v>
      </c>
      <c r="N103"/>
    </row>
    <row r="104" spans="1:14" ht="14.5">
      <c r="A104" s="199">
        <v>103</v>
      </c>
      <c r="B104" s="200" t="s">
        <v>4489</v>
      </c>
      <c r="C104" s="200" t="s">
        <v>244</v>
      </c>
      <c r="D104" s="199">
        <v>88.44</v>
      </c>
      <c r="E104" s="199">
        <v>70.77</v>
      </c>
      <c r="F104" s="199">
        <v>17.670000000000002</v>
      </c>
      <c r="G104" s="199" t="s">
        <v>4697</v>
      </c>
      <c r="H104" s="201" t="s">
        <v>4491</v>
      </c>
      <c r="I104" s="199" t="s">
        <v>220</v>
      </c>
      <c r="J104" s="202">
        <f>VLOOKUP(C104,[5]Sheet1!$K:$S,8,0)</f>
        <v>88.53</v>
      </c>
      <c r="K104" s="203">
        <f>VLOOKUP(C104,[5]Sheet1!$K:$S,9,0)</f>
        <v>70.8</v>
      </c>
      <c r="L104" s="203">
        <f t="shared" si="1"/>
        <v>17.730000000000004</v>
      </c>
      <c r="N104"/>
    </row>
    <row r="105" spans="1:14" ht="14.5">
      <c r="A105" s="199">
        <v>104</v>
      </c>
      <c r="B105" s="200" t="s">
        <v>4489</v>
      </c>
      <c r="C105" s="200" t="s">
        <v>245</v>
      </c>
      <c r="D105" s="199">
        <v>88.44</v>
      </c>
      <c r="E105" s="199">
        <v>70.77</v>
      </c>
      <c r="F105" s="199">
        <v>17.670000000000002</v>
      </c>
      <c r="G105" s="199" t="s">
        <v>4698</v>
      </c>
      <c r="H105" s="201" t="s">
        <v>4491</v>
      </c>
      <c r="I105" s="199" t="s">
        <v>221</v>
      </c>
      <c r="J105" s="202">
        <f>VLOOKUP(C105,[5]Sheet1!$K:$S,8,0)</f>
        <v>88.53</v>
      </c>
      <c r="K105" s="203">
        <f>VLOOKUP(C105,[5]Sheet1!$K:$S,9,0)</f>
        <v>70.8</v>
      </c>
      <c r="L105" s="203">
        <f t="shared" si="1"/>
        <v>17.730000000000004</v>
      </c>
      <c r="N105"/>
    </row>
    <row r="106" spans="1:14" ht="14.5">
      <c r="A106" s="199">
        <v>105</v>
      </c>
      <c r="B106" s="200" t="s">
        <v>4489</v>
      </c>
      <c r="C106" s="200" t="s">
        <v>246</v>
      </c>
      <c r="D106" s="199">
        <v>88.44</v>
      </c>
      <c r="E106" s="199">
        <v>70.77</v>
      </c>
      <c r="F106" s="199">
        <v>17.670000000000002</v>
      </c>
      <c r="G106" s="199" t="s">
        <v>4699</v>
      </c>
      <c r="H106" s="201" t="s">
        <v>4491</v>
      </c>
      <c r="I106" s="199" t="s">
        <v>222</v>
      </c>
      <c r="J106" s="202">
        <f>VLOOKUP(C106,[5]Sheet1!$K:$S,8,0)</f>
        <v>88.53</v>
      </c>
      <c r="K106" s="203">
        <f>VLOOKUP(C106,[5]Sheet1!$K:$S,9,0)</f>
        <v>70.8</v>
      </c>
      <c r="L106" s="203">
        <f t="shared" si="1"/>
        <v>17.730000000000004</v>
      </c>
      <c r="N106"/>
    </row>
    <row r="107" spans="1:14" ht="14.5">
      <c r="A107" s="199">
        <v>106</v>
      </c>
      <c r="B107" s="200" t="s">
        <v>4489</v>
      </c>
      <c r="C107" s="200" t="s">
        <v>247</v>
      </c>
      <c r="D107" s="199">
        <v>88.44</v>
      </c>
      <c r="E107" s="199">
        <v>70.77</v>
      </c>
      <c r="F107" s="199">
        <v>17.670000000000002</v>
      </c>
      <c r="G107" s="199" t="s">
        <v>4700</v>
      </c>
      <c r="H107" s="201" t="s">
        <v>4491</v>
      </c>
      <c r="I107" s="199" t="s">
        <v>223</v>
      </c>
      <c r="J107" s="202">
        <f>VLOOKUP(C107,[5]Sheet1!$K:$S,8,0)</f>
        <v>88.53</v>
      </c>
      <c r="K107" s="203">
        <f>VLOOKUP(C107,[5]Sheet1!$K:$S,9,0)</f>
        <v>70.8</v>
      </c>
      <c r="L107" s="203">
        <f t="shared" si="1"/>
        <v>17.730000000000004</v>
      </c>
      <c r="N107"/>
    </row>
    <row r="108" spans="1:14" ht="14.5">
      <c r="A108" s="199">
        <v>107</v>
      </c>
      <c r="B108" s="200" t="s">
        <v>4489</v>
      </c>
      <c r="C108" s="200" t="s">
        <v>248</v>
      </c>
      <c r="D108" s="199">
        <v>88.44</v>
      </c>
      <c r="E108" s="199">
        <v>70.77</v>
      </c>
      <c r="F108" s="199">
        <v>17.670000000000002</v>
      </c>
      <c r="G108" s="199" t="s">
        <v>4701</v>
      </c>
      <c r="H108" s="201" t="s">
        <v>4491</v>
      </c>
      <c r="I108" s="199" t="s">
        <v>224</v>
      </c>
      <c r="J108" s="202">
        <f>VLOOKUP(C108,[5]Sheet1!$K:$S,8,0)</f>
        <v>88.53</v>
      </c>
      <c r="K108" s="203">
        <f>VLOOKUP(C108,[5]Sheet1!$K:$S,9,0)</f>
        <v>70.8</v>
      </c>
      <c r="L108" s="203">
        <f t="shared" si="1"/>
        <v>17.730000000000004</v>
      </c>
      <c r="N108"/>
    </row>
    <row r="109" spans="1:14" ht="14.5">
      <c r="A109" s="199">
        <v>108</v>
      </c>
      <c r="B109" s="200" t="s">
        <v>4489</v>
      </c>
      <c r="C109" s="200" t="s">
        <v>249</v>
      </c>
      <c r="D109" s="199">
        <v>88.44</v>
      </c>
      <c r="E109" s="199">
        <v>70.77</v>
      </c>
      <c r="F109" s="199">
        <v>17.670000000000002</v>
      </c>
      <c r="G109" s="199" t="s">
        <v>4702</v>
      </c>
      <c r="H109" s="201" t="s">
        <v>4491</v>
      </c>
      <c r="I109" s="199" t="s">
        <v>225</v>
      </c>
      <c r="J109" s="202">
        <f>VLOOKUP(C109,[5]Sheet1!$K:$S,8,0)</f>
        <v>88.53</v>
      </c>
      <c r="K109" s="203">
        <f>VLOOKUP(C109,[5]Sheet1!$K:$S,9,0)</f>
        <v>70.8</v>
      </c>
      <c r="L109" s="203">
        <f t="shared" si="1"/>
        <v>17.730000000000004</v>
      </c>
      <c r="N109"/>
    </row>
    <row r="110" spans="1:14" ht="14.5" customHeight="1">
      <c r="A110" s="199">
        <v>109</v>
      </c>
      <c r="B110" s="200" t="s">
        <v>4489</v>
      </c>
      <c r="C110" s="200" t="s">
        <v>250</v>
      </c>
      <c r="D110" s="199">
        <v>88.44</v>
      </c>
      <c r="E110" s="199">
        <v>70.77</v>
      </c>
      <c r="F110" s="199">
        <v>17.670000000000002</v>
      </c>
      <c r="G110" s="199" t="s">
        <v>4703</v>
      </c>
      <c r="H110" s="201" t="s">
        <v>4491</v>
      </c>
      <c r="I110" s="199" t="s">
        <v>226</v>
      </c>
      <c r="J110" s="202">
        <f>VLOOKUP(C110,[5]Sheet1!$K:$S,8,0)</f>
        <v>88.53</v>
      </c>
      <c r="K110" s="203">
        <f>VLOOKUP(C110,[5]Sheet1!$K:$S,9,0)</f>
        <v>70.8</v>
      </c>
      <c r="L110" s="203">
        <f t="shared" si="1"/>
        <v>17.730000000000004</v>
      </c>
      <c r="N110"/>
    </row>
    <row r="111" spans="1:14" ht="14.5">
      <c r="A111" s="199">
        <v>110</v>
      </c>
      <c r="B111" s="200" t="s">
        <v>4489</v>
      </c>
      <c r="C111" s="200" t="s">
        <v>251</v>
      </c>
      <c r="D111" s="199">
        <v>88.44</v>
      </c>
      <c r="E111" s="199">
        <v>70.77</v>
      </c>
      <c r="F111" s="199">
        <v>17.670000000000002</v>
      </c>
      <c r="G111" s="199" t="s">
        <v>4704</v>
      </c>
      <c r="H111" s="201" t="s">
        <v>4491</v>
      </c>
      <c r="I111" s="199" t="s">
        <v>227</v>
      </c>
      <c r="J111" s="202">
        <f>VLOOKUP(C111,[5]Sheet1!$K:$S,8,0)</f>
        <v>88.53</v>
      </c>
      <c r="K111" s="203">
        <f>VLOOKUP(C111,[5]Sheet1!$K:$S,9,0)</f>
        <v>70.8</v>
      </c>
      <c r="L111" s="203">
        <f t="shared" si="1"/>
        <v>17.730000000000004</v>
      </c>
      <c r="N111"/>
    </row>
    <row r="112" spans="1:14" ht="14.5">
      <c r="A112" s="199">
        <v>111</v>
      </c>
      <c r="B112" s="200" t="s">
        <v>4489</v>
      </c>
      <c r="C112" s="200" t="s">
        <v>4538</v>
      </c>
      <c r="D112" s="199">
        <v>88.44</v>
      </c>
      <c r="E112" s="199">
        <v>70.77</v>
      </c>
      <c r="F112" s="199">
        <v>17.670000000000002</v>
      </c>
      <c r="G112" s="199" t="s">
        <v>4705</v>
      </c>
      <c r="H112" s="201" t="s">
        <v>4491</v>
      </c>
      <c r="I112" s="199" t="s">
        <v>4536</v>
      </c>
      <c r="J112" s="202">
        <f>VLOOKUP(C112,[5]Sheet1!$K:$S,8,0)</f>
        <v>88.53</v>
      </c>
      <c r="K112" s="203">
        <f>VLOOKUP(C112,[5]Sheet1!$K:$S,9,0)</f>
        <v>70.8</v>
      </c>
      <c r="L112" s="203">
        <f t="shared" si="1"/>
        <v>17.730000000000004</v>
      </c>
      <c r="N112"/>
    </row>
    <row r="113" spans="1:14" ht="14.5">
      <c r="A113" s="199">
        <v>112</v>
      </c>
      <c r="B113" s="200" t="s">
        <v>4489</v>
      </c>
      <c r="C113" s="200" t="s">
        <v>4541</v>
      </c>
      <c r="D113" s="199">
        <v>88.44</v>
      </c>
      <c r="E113" s="199">
        <v>70.77</v>
      </c>
      <c r="F113" s="199">
        <v>17.670000000000002</v>
      </c>
      <c r="G113" s="199" t="s">
        <v>4706</v>
      </c>
      <c r="H113" s="201" t="s">
        <v>4491</v>
      </c>
      <c r="I113" s="199" t="s">
        <v>4539</v>
      </c>
      <c r="J113" s="202">
        <f>VLOOKUP(C113,[5]Sheet1!$K:$S,8,0)</f>
        <v>88.53</v>
      </c>
      <c r="K113" s="203">
        <f>VLOOKUP(C113,[5]Sheet1!$K:$S,9,0)</f>
        <v>70.8</v>
      </c>
      <c r="L113" s="203">
        <f t="shared" si="1"/>
        <v>17.730000000000004</v>
      </c>
      <c r="N113"/>
    </row>
    <row r="114" spans="1:14" ht="14.5">
      <c r="A114" s="199">
        <v>113</v>
      </c>
      <c r="B114" s="200" t="s">
        <v>4489</v>
      </c>
      <c r="C114" s="200" t="s">
        <v>4543</v>
      </c>
      <c r="D114" s="199">
        <v>88.44</v>
      </c>
      <c r="E114" s="199">
        <v>70.77</v>
      </c>
      <c r="F114" s="199">
        <v>17.670000000000002</v>
      </c>
      <c r="G114" s="199" t="s">
        <v>4707</v>
      </c>
      <c r="H114" s="201" t="s">
        <v>4491</v>
      </c>
      <c r="I114" s="199" t="s">
        <v>4542</v>
      </c>
      <c r="J114" s="202">
        <f>VLOOKUP(C114,[5]Sheet1!$K:$S,8,0)</f>
        <v>88.53</v>
      </c>
      <c r="K114" s="203">
        <f>VLOOKUP(C114,[5]Sheet1!$K:$S,9,0)</f>
        <v>70.8</v>
      </c>
      <c r="L114" s="203">
        <f t="shared" si="1"/>
        <v>17.730000000000004</v>
      </c>
      <c r="N114"/>
    </row>
    <row r="115" spans="1:14" ht="14.5">
      <c r="A115" s="199">
        <v>114</v>
      </c>
      <c r="B115" s="200" t="s">
        <v>4489</v>
      </c>
      <c r="C115" s="200" t="s">
        <v>4546</v>
      </c>
      <c r="D115" s="199">
        <v>88.44</v>
      </c>
      <c r="E115" s="199">
        <v>70.77</v>
      </c>
      <c r="F115" s="199">
        <v>17.670000000000002</v>
      </c>
      <c r="G115" s="199" t="s">
        <v>4708</v>
      </c>
      <c r="H115" s="201" t="s">
        <v>4491</v>
      </c>
      <c r="I115" s="199" t="s">
        <v>4544</v>
      </c>
      <c r="J115" s="202">
        <f>VLOOKUP(C115,[5]Sheet1!$K:$S,8,0)</f>
        <v>88.53</v>
      </c>
      <c r="K115" s="203">
        <f>VLOOKUP(C115,[5]Sheet1!$K:$S,9,0)</f>
        <v>70.8</v>
      </c>
      <c r="L115" s="203">
        <f t="shared" si="1"/>
        <v>17.730000000000004</v>
      </c>
      <c r="N115"/>
    </row>
    <row r="116" spans="1:14" ht="14.5">
      <c r="A116" s="199">
        <v>115</v>
      </c>
      <c r="B116" s="200" t="s">
        <v>4489</v>
      </c>
      <c r="C116" s="200" t="s">
        <v>4549</v>
      </c>
      <c r="D116" s="199">
        <v>88.44</v>
      </c>
      <c r="E116" s="199">
        <v>70.77</v>
      </c>
      <c r="F116" s="199">
        <v>17.670000000000002</v>
      </c>
      <c r="G116" s="199" t="s">
        <v>4709</v>
      </c>
      <c r="H116" s="201" t="s">
        <v>4491</v>
      </c>
      <c r="I116" s="199" t="s">
        <v>4547</v>
      </c>
      <c r="J116" s="202">
        <f>VLOOKUP(C116,[5]Sheet1!$K:$S,8,0)</f>
        <v>88.53</v>
      </c>
      <c r="K116" s="203">
        <f>VLOOKUP(C116,[5]Sheet1!$K:$S,9,0)</f>
        <v>70.8</v>
      </c>
      <c r="L116" s="203">
        <f t="shared" si="1"/>
        <v>17.730000000000004</v>
      </c>
      <c r="N116"/>
    </row>
    <row r="117" spans="1:14" ht="14.5">
      <c r="A117" s="199">
        <v>116</v>
      </c>
      <c r="B117" s="200" t="s">
        <v>4489</v>
      </c>
      <c r="C117" s="200" t="s">
        <v>4552</v>
      </c>
      <c r="D117" s="199">
        <v>88.44</v>
      </c>
      <c r="E117" s="199">
        <v>70.77</v>
      </c>
      <c r="F117" s="199">
        <v>17.670000000000002</v>
      </c>
      <c r="G117" s="199" t="s">
        <v>4710</v>
      </c>
      <c r="H117" s="201" t="s">
        <v>4491</v>
      </c>
      <c r="I117" s="199" t="s">
        <v>4550</v>
      </c>
      <c r="J117" s="202">
        <f>VLOOKUP(C117,[5]Sheet1!$K:$S,8,0)</f>
        <v>88.53</v>
      </c>
      <c r="K117" s="203">
        <f>VLOOKUP(C117,[5]Sheet1!$K:$S,9,0)</f>
        <v>70.8</v>
      </c>
      <c r="L117" s="203">
        <f t="shared" si="1"/>
        <v>17.730000000000004</v>
      </c>
      <c r="N117"/>
    </row>
    <row r="118" spans="1:14" ht="14.5">
      <c r="A118" s="199">
        <v>117</v>
      </c>
      <c r="B118" s="200" t="s">
        <v>4489</v>
      </c>
      <c r="C118" s="200" t="s">
        <v>4561</v>
      </c>
      <c r="D118" s="199">
        <v>64.510000000000005</v>
      </c>
      <c r="E118" s="199">
        <v>51.62</v>
      </c>
      <c r="F118" s="199">
        <v>12.890000000000008</v>
      </c>
      <c r="G118" s="199" t="s">
        <v>1759</v>
      </c>
      <c r="H118" s="201" t="s">
        <v>4491</v>
      </c>
      <c r="I118" s="199" t="s">
        <v>4559</v>
      </c>
      <c r="J118" s="202">
        <f>VLOOKUP(C118,[5]Sheet1!$K:$S,8,0)</f>
        <v>64.569999999999993</v>
      </c>
      <c r="K118" s="203">
        <f>VLOOKUP(C118,[5]Sheet1!$K:$S,9,0)</f>
        <v>51.64</v>
      </c>
      <c r="L118" s="203">
        <f t="shared" si="1"/>
        <v>12.929999999999993</v>
      </c>
      <c r="N118"/>
    </row>
    <row r="119" spans="1:14" ht="14.5">
      <c r="A119" s="199">
        <v>118</v>
      </c>
      <c r="B119" s="200" t="s">
        <v>4489</v>
      </c>
      <c r="C119" s="200" t="s">
        <v>4563</v>
      </c>
      <c r="D119" s="199">
        <v>88.87</v>
      </c>
      <c r="E119" s="199">
        <v>71.11</v>
      </c>
      <c r="F119" s="199">
        <v>17.760000000000005</v>
      </c>
      <c r="G119" s="199" t="s">
        <v>4711</v>
      </c>
      <c r="H119" s="201" t="s">
        <v>4491</v>
      </c>
      <c r="I119" s="199" t="s">
        <v>4562</v>
      </c>
      <c r="J119" s="202">
        <f>VLOOKUP(C119,[5]Sheet1!$K:$S,8,0)</f>
        <v>88.95</v>
      </c>
      <c r="K119" s="203">
        <f>VLOOKUP(C119,[5]Sheet1!$K:$S,9,0)</f>
        <v>71.14</v>
      </c>
      <c r="L119" s="203">
        <f t="shared" si="1"/>
        <v>17.810000000000002</v>
      </c>
      <c r="N119"/>
    </row>
    <row r="120" spans="1:14" ht="14.5">
      <c r="A120" s="199">
        <v>119</v>
      </c>
      <c r="B120" s="200" t="s">
        <v>4489</v>
      </c>
      <c r="C120" s="200" t="s">
        <v>4565</v>
      </c>
      <c r="D120" s="199">
        <v>88.44</v>
      </c>
      <c r="E120" s="199">
        <v>70.77</v>
      </c>
      <c r="F120" s="199">
        <v>17.670000000000002</v>
      </c>
      <c r="G120" s="199" t="s">
        <v>4712</v>
      </c>
      <c r="H120" s="201" t="s">
        <v>4491</v>
      </c>
      <c r="I120" s="199" t="s">
        <v>4564</v>
      </c>
      <c r="J120" s="202">
        <f>VLOOKUP(C120,[5]Sheet1!$K:$S,8,0)</f>
        <v>88.53</v>
      </c>
      <c r="K120" s="203">
        <f>VLOOKUP(C120,[5]Sheet1!$K:$S,9,0)</f>
        <v>70.8</v>
      </c>
      <c r="L120" s="203">
        <f t="shared" si="1"/>
        <v>17.730000000000004</v>
      </c>
      <c r="N120"/>
    </row>
    <row r="121" spans="1:14" ht="14.5">
      <c r="A121" s="199">
        <v>120</v>
      </c>
      <c r="B121" s="200" t="s">
        <v>4489</v>
      </c>
      <c r="C121" s="200" t="s">
        <v>4568</v>
      </c>
      <c r="D121" s="199">
        <v>89.02</v>
      </c>
      <c r="E121" s="199">
        <v>71.23</v>
      </c>
      <c r="F121" s="199">
        <v>17.789999999999992</v>
      </c>
      <c r="G121" s="199" t="s">
        <v>4713</v>
      </c>
      <c r="H121" s="201" t="s">
        <v>4491</v>
      </c>
      <c r="I121" s="199" t="s">
        <v>4566</v>
      </c>
      <c r="J121" s="202">
        <f>VLOOKUP(C121,[5]Sheet1!$K:$S,8,0)</f>
        <v>89.1</v>
      </c>
      <c r="K121" s="203">
        <f>VLOOKUP(C121,[5]Sheet1!$K:$S,9,0)</f>
        <v>71.260000000000005</v>
      </c>
      <c r="L121" s="203">
        <f t="shared" si="1"/>
        <v>17.839999999999989</v>
      </c>
      <c r="N121"/>
    </row>
    <row r="122" spans="1:14" ht="14.5">
      <c r="A122" s="199">
        <v>121</v>
      </c>
      <c r="B122" s="200" t="s">
        <v>4489</v>
      </c>
      <c r="C122" s="200" t="s">
        <v>4571</v>
      </c>
      <c r="D122" s="199">
        <v>88.44</v>
      </c>
      <c r="E122" s="199">
        <v>70.77</v>
      </c>
      <c r="F122" s="199">
        <v>17.670000000000002</v>
      </c>
      <c r="G122" s="199" t="s">
        <v>4714</v>
      </c>
      <c r="H122" s="201" t="s">
        <v>4491</v>
      </c>
      <c r="I122" s="199" t="s">
        <v>4569</v>
      </c>
      <c r="J122" s="202">
        <f>VLOOKUP(C122,[5]Sheet1!$K:$S,8,0)</f>
        <v>88.53</v>
      </c>
      <c r="K122" s="203">
        <f>VLOOKUP(C122,[5]Sheet1!$K:$S,9,0)</f>
        <v>70.8</v>
      </c>
      <c r="L122" s="203">
        <f t="shared" si="1"/>
        <v>17.730000000000004</v>
      </c>
      <c r="N122"/>
    </row>
    <row r="123" spans="1:14" ht="14.5">
      <c r="A123" s="199">
        <v>122</v>
      </c>
      <c r="B123" s="200" t="s">
        <v>4489</v>
      </c>
      <c r="C123" s="200" t="s">
        <v>4574</v>
      </c>
      <c r="D123" s="199">
        <v>89.02</v>
      </c>
      <c r="E123" s="199">
        <v>71.23</v>
      </c>
      <c r="F123" s="199">
        <v>17.789999999999992</v>
      </c>
      <c r="G123" s="199" t="s">
        <v>1767</v>
      </c>
      <c r="H123" s="201" t="s">
        <v>4491</v>
      </c>
      <c r="I123" s="199" t="s">
        <v>4572</v>
      </c>
      <c r="J123" s="202">
        <f>VLOOKUP(C123,[5]Sheet1!$K:$S,8,0)</f>
        <v>89.1</v>
      </c>
      <c r="K123" s="203">
        <f>VLOOKUP(C123,[5]Sheet1!$K:$S,9,0)</f>
        <v>71.260000000000005</v>
      </c>
      <c r="L123" s="203">
        <f t="shared" si="1"/>
        <v>17.839999999999989</v>
      </c>
      <c r="N123"/>
    </row>
    <row r="124" spans="1:14" ht="14.5">
      <c r="A124" s="199">
        <v>123</v>
      </c>
      <c r="B124" s="200" t="s">
        <v>4489</v>
      </c>
      <c r="C124" s="200" t="s">
        <v>4577</v>
      </c>
      <c r="D124" s="199">
        <v>88.44</v>
      </c>
      <c r="E124" s="199">
        <v>70.77</v>
      </c>
      <c r="F124" s="199">
        <v>17.670000000000002</v>
      </c>
      <c r="G124" s="199" t="s">
        <v>4715</v>
      </c>
      <c r="H124" s="201" t="s">
        <v>4491</v>
      </c>
      <c r="I124" s="199" t="s">
        <v>4575</v>
      </c>
      <c r="J124" s="202">
        <f>VLOOKUP(C124,[5]Sheet1!$K:$S,8,0)</f>
        <v>88.53</v>
      </c>
      <c r="K124" s="203">
        <f>VLOOKUP(C124,[5]Sheet1!$K:$S,9,0)</f>
        <v>70.8</v>
      </c>
      <c r="L124" s="203">
        <f t="shared" si="1"/>
        <v>17.730000000000004</v>
      </c>
      <c r="N124"/>
    </row>
    <row r="125" spans="1:14" ht="14.5">
      <c r="A125" s="199">
        <v>124</v>
      </c>
      <c r="B125" s="200" t="s">
        <v>4489</v>
      </c>
      <c r="C125" s="200" t="s">
        <v>4580</v>
      </c>
      <c r="D125" s="199">
        <v>89.02</v>
      </c>
      <c r="E125" s="199">
        <v>71.23</v>
      </c>
      <c r="F125" s="199">
        <v>17.789999999999992</v>
      </c>
      <c r="G125" s="199" t="s">
        <v>1772</v>
      </c>
      <c r="H125" s="201" t="s">
        <v>4491</v>
      </c>
      <c r="I125" s="199" t="s">
        <v>4578</v>
      </c>
      <c r="J125" s="202">
        <f>VLOOKUP(C125,[5]Sheet1!$K:$S,8,0)</f>
        <v>89.1</v>
      </c>
      <c r="K125" s="203">
        <f>VLOOKUP(C125,[5]Sheet1!$K:$S,9,0)</f>
        <v>71.260000000000005</v>
      </c>
      <c r="L125" s="203">
        <f t="shared" si="1"/>
        <v>17.839999999999989</v>
      </c>
      <c r="N125"/>
    </row>
    <row r="126" spans="1:14" ht="13.5" customHeight="1">
      <c r="A126" s="199">
        <v>125</v>
      </c>
      <c r="B126" s="200" t="s">
        <v>4489</v>
      </c>
      <c r="C126" s="200" t="s">
        <v>4583</v>
      </c>
      <c r="D126" s="199">
        <v>88.44</v>
      </c>
      <c r="E126" s="199">
        <v>70.77</v>
      </c>
      <c r="F126" s="199">
        <v>17.670000000000002</v>
      </c>
      <c r="G126" s="199" t="s">
        <v>4716</v>
      </c>
      <c r="H126" s="201" t="s">
        <v>4491</v>
      </c>
      <c r="I126" s="199" t="s">
        <v>4581</v>
      </c>
      <c r="J126" s="202">
        <f>VLOOKUP(C126,[5]Sheet1!$K:$S,8,0)</f>
        <v>88.53</v>
      </c>
      <c r="K126" s="203">
        <f>VLOOKUP(C126,[5]Sheet1!$K:$S,9,0)</f>
        <v>70.8</v>
      </c>
      <c r="L126" s="203">
        <f t="shared" si="1"/>
        <v>17.730000000000004</v>
      </c>
      <c r="N126"/>
    </row>
    <row r="127" spans="1:14" ht="14.5">
      <c r="A127" s="199">
        <v>126</v>
      </c>
      <c r="B127" s="200" t="s">
        <v>4489</v>
      </c>
      <c r="C127" s="200" t="s">
        <v>4586</v>
      </c>
      <c r="D127" s="199">
        <v>89.02</v>
      </c>
      <c r="E127" s="199">
        <v>71.23</v>
      </c>
      <c r="F127" s="199">
        <v>17.789999999999992</v>
      </c>
      <c r="G127" s="199" t="s">
        <v>4717</v>
      </c>
      <c r="H127" s="201" t="s">
        <v>4491</v>
      </c>
      <c r="I127" s="199" t="s">
        <v>4584</v>
      </c>
      <c r="J127" s="202">
        <f>VLOOKUP(C127,[5]Sheet1!$K:$S,8,0)</f>
        <v>89.1</v>
      </c>
      <c r="K127" s="203">
        <f>VLOOKUP(C127,[5]Sheet1!$K:$S,9,0)</f>
        <v>71.260000000000005</v>
      </c>
      <c r="L127" s="203">
        <f t="shared" si="1"/>
        <v>17.839999999999989</v>
      </c>
      <c r="N127"/>
    </row>
    <row r="128" spans="1:14" ht="14.5">
      <c r="A128" s="199">
        <v>127</v>
      </c>
      <c r="B128" s="200" t="s">
        <v>4489</v>
      </c>
      <c r="C128" s="200" t="s">
        <v>4589</v>
      </c>
      <c r="D128" s="199">
        <v>88.44</v>
      </c>
      <c r="E128" s="199">
        <v>70.77</v>
      </c>
      <c r="F128" s="199">
        <v>17.670000000000002</v>
      </c>
      <c r="G128" s="199" t="s">
        <v>4718</v>
      </c>
      <c r="H128" s="201" t="s">
        <v>4491</v>
      </c>
      <c r="I128" s="199" t="s">
        <v>4587</v>
      </c>
      <c r="J128" s="202">
        <f>VLOOKUP(C128,[5]Sheet1!$K:$S,8,0)</f>
        <v>88.53</v>
      </c>
      <c r="K128" s="203">
        <f>VLOOKUP(C128,[5]Sheet1!$K:$S,9,0)</f>
        <v>70.8</v>
      </c>
      <c r="L128" s="203">
        <f t="shared" si="1"/>
        <v>17.730000000000004</v>
      </c>
      <c r="N128"/>
    </row>
    <row r="129" spans="1:14" ht="14.5">
      <c r="A129" s="199">
        <v>128</v>
      </c>
      <c r="B129" s="200" t="s">
        <v>4489</v>
      </c>
      <c r="C129" s="200" t="s">
        <v>4592</v>
      </c>
      <c r="D129" s="199">
        <v>89.02</v>
      </c>
      <c r="E129" s="199">
        <v>71.23</v>
      </c>
      <c r="F129" s="199">
        <v>17.789999999999992</v>
      </c>
      <c r="G129" s="199" t="s">
        <v>4719</v>
      </c>
      <c r="H129" s="201" t="s">
        <v>4491</v>
      </c>
      <c r="I129" s="199" t="s">
        <v>4590</v>
      </c>
      <c r="J129" s="202">
        <f>VLOOKUP(C129,[5]Sheet1!$K:$S,8,0)</f>
        <v>89.1</v>
      </c>
      <c r="K129" s="203">
        <f>VLOOKUP(C129,[5]Sheet1!$K:$S,9,0)</f>
        <v>71.260000000000005</v>
      </c>
      <c r="L129" s="203">
        <f t="shared" si="1"/>
        <v>17.839999999999989</v>
      </c>
      <c r="N129"/>
    </row>
    <row r="130" spans="1:14" ht="14.5">
      <c r="A130" s="199">
        <v>129</v>
      </c>
      <c r="B130" s="200" t="s">
        <v>4489</v>
      </c>
      <c r="C130" s="200" t="s">
        <v>4595</v>
      </c>
      <c r="D130" s="199">
        <v>88.44</v>
      </c>
      <c r="E130" s="199">
        <v>70.77</v>
      </c>
      <c r="F130" s="199">
        <v>17.670000000000002</v>
      </c>
      <c r="G130" s="199" t="s">
        <v>4720</v>
      </c>
      <c r="H130" s="201" t="s">
        <v>4491</v>
      </c>
      <c r="I130" s="199" t="s">
        <v>4593</v>
      </c>
      <c r="J130" s="202">
        <f>VLOOKUP(C130,[5]Sheet1!$K:$S,8,0)</f>
        <v>88.53</v>
      </c>
      <c r="K130" s="203">
        <f>VLOOKUP(C130,[5]Sheet1!$K:$S,9,0)</f>
        <v>70.8</v>
      </c>
      <c r="L130" s="203">
        <f t="shared" si="1"/>
        <v>17.730000000000004</v>
      </c>
      <c r="N130"/>
    </row>
    <row r="131" spans="1:14" ht="14.5">
      <c r="A131" s="199">
        <v>130</v>
      </c>
      <c r="B131" s="200" t="s">
        <v>4489</v>
      </c>
      <c r="C131" s="200" t="s">
        <v>4598</v>
      </c>
      <c r="D131" s="199">
        <v>89.02</v>
      </c>
      <c r="E131" s="199">
        <v>71.23</v>
      </c>
      <c r="F131" s="199">
        <v>17.789999999999992</v>
      </c>
      <c r="G131" s="199" t="s">
        <v>4721</v>
      </c>
      <c r="H131" s="201" t="s">
        <v>4491</v>
      </c>
      <c r="I131" s="199" t="s">
        <v>4596</v>
      </c>
      <c r="J131" s="202">
        <f>VLOOKUP(C131,[5]Sheet1!$K:$S,8,0)</f>
        <v>89.1</v>
      </c>
      <c r="K131" s="203">
        <f>VLOOKUP(C131,[5]Sheet1!$K:$S,9,0)</f>
        <v>71.260000000000005</v>
      </c>
      <c r="L131" s="203">
        <f t="shared" ref="L131:L194" si="2">J131-K131</f>
        <v>17.839999999999989</v>
      </c>
      <c r="N131"/>
    </row>
    <row r="132" spans="1:14" ht="14.5">
      <c r="A132" s="199">
        <v>131</v>
      </c>
      <c r="B132" s="200" t="s">
        <v>4489</v>
      </c>
      <c r="C132" s="200" t="s">
        <v>4601</v>
      </c>
      <c r="D132" s="199">
        <v>88.44</v>
      </c>
      <c r="E132" s="199">
        <v>70.77</v>
      </c>
      <c r="F132" s="199">
        <v>17.670000000000002</v>
      </c>
      <c r="G132" s="199" t="s">
        <v>4722</v>
      </c>
      <c r="H132" s="201" t="s">
        <v>4491</v>
      </c>
      <c r="I132" s="199" t="s">
        <v>4599</v>
      </c>
      <c r="J132" s="202">
        <f>VLOOKUP(C132,[5]Sheet1!$K:$S,8,0)</f>
        <v>88.53</v>
      </c>
      <c r="K132" s="203">
        <f>VLOOKUP(C132,[5]Sheet1!$K:$S,9,0)</f>
        <v>70.8</v>
      </c>
      <c r="L132" s="203">
        <f t="shared" si="2"/>
        <v>17.730000000000004</v>
      </c>
      <c r="N132"/>
    </row>
    <row r="133" spans="1:14" ht="14.5">
      <c r="A133" s="199">
        <v>132</v>
      </c>
      <c r="B133" s="200" t="s">
        <v>4489</v>
      </c>
      <c r="C133" s="200" t="s">
        <v>4604</v>
      </c>
      <c r="D133" s="199">
        <v>89.02</v>
      </c>
      <c r="E133" s="199">
        <v>71.23</v>
      </c>
      <c r="F133" s="199">
        <v>17.789999999999992</v>
      </c>
      <c r="G133" s="199" t="s">
        <v>4723</v>
      </c>
      <c r="H133" s="201" t="s">
        <v>4491</v>
      </c>
      <c r="I133" s="199" t="s">
        <v>4602</v>
      </c>
      <c r="J133" s="202">
        <f>VLOOKUP(C133,[5]Sheet1!$K:$S,8,0)</f>
        <v>89.1</v>
      </c>
      <c r="K133" s="203">
        <f>VLOOKUP(C133,[5]Sheet1!$K:$S,9,0)</f>
        <v>71.260000000000005</v>
      </c>
      <c r="L133" s="203">
        <f t="shared" si="2"/>
        <v>17.839999999999989</v>
      </c>
      <c r="N133"/>
    </row>
    <row r="134" spans="1:14" ht="14.5">
      <c r="A134" s="199">
        <v>133</v>
      </c>
      <c r="B134" s="200" t="s">
        <v>4489</v>
      </c>
      <c r="C134" s="200" t="s">
        <v>4607</v>
      </c>
      <c r="D134" s="199">
        <v>88.44</v>
      </c>
      <c r="E134" s="199">
        <v>70.77</v>
      </c>
      <c r="F134" s="199">
        <v>17.670000000000002</v>
      </c>
      <c r="G134" s="199" t="s">
        <v>4724</v>
      </c>
      <c r="H134" s="201" t="s">
        <v>4491</v>
      </c>
      <c r="I134" s="199" t="s">
        <v>4605</v>
      </c>
      <c r="J134" s="202">
        <f>VLOOKUP(C134,[5]Sheet1!$K:$S,8,0)</f>
        <v>88.53</v>
      </c>
      <c r="K134" s="203">
        <f>VLOOKUP(C134,[5]Sheet1!$K:$S,9,0)</f>
        <v>70.8</v>
      </c>
      <c r="L134" s="203">
        <f t="shared" si="2"/>
        <v>17.730000000000004</v>
      </c>
      <c r="N134"/>
    </row>
    <row r="135" spans="1:14" ht="14.5">
      <c r="A135" s="199">
        <v>134</v>
      </c>
      <c r="B135" s="200" t="s">
        <v>4489</v>
      </c>
      <c r="C135" s="200" t="s">
        <v>4610</v>
      </c>
      <c r="D135" s="199">
        <v>89.02</v>
      </c>
      <c r="E135" s="199">
        <v>71.23</v>
      </c>
      <c r="F135" s="199">
        <v>17.789999999999992</v>
      </c>
      <c r="G135" s="199" t="s">
        <v>4725</v>
      </c>
      <c r="H135" s="201" t="s">
        <v>4491</v>
      </c>
      <c r="I135" s="199" t="s">
        <v>4608</v>
      </c>
      <c r="J135" s="202">
        <f>VLOOKUP(C135,[5]Sheet1!$K:$S,8,0)</f>
        <v>89.1</v>
      </c>
      <c r="K135" s="203">
        <f>VLOOKUP(C135,[5]Sheet1!$K:$S,9,0)</f>
        <v>71.260000000000005</v>
      </c>
      <c r="L135" s="203">
        <f t="shared" si="2"/>
        <v>17.839999999999989</v>
      </c>
      <c r="N135"/>
    </row>
    <row r="136" spans="1:14" ht="14.5">
      <c r="A136" s="199">
        <v>135</v>
      </c>
      <c r="B136" s="200" t="s">
        <v>4489</v>
      </c>
      <c r="C136" s="200" t="s">
        <v>252</v>
      </c>
      <c r="D136" s="199">
        <v>88.98</v>
      </c>
      <c r="E136" s="199">
        <v>71.23</v>
      </c>
      <c r="F136" s="199">
        <v>17.75</v>
      </c>
      <c r="G136" s="199" t="s">
        <v>4726</v>
      </c>
      <c r="H136" s="201" t="s">
        <v>4491</v>
      </c>
      <c r="I136" s="199" t="s">
        <v>252</v>
      </c>
      <c r="J136" s="202">
        <f>VLOOKUP(C136,[5]Sheet1!$K:$S,8,0)</f>
        <v>89.06</v>
      </c>
      <c r="K136" s="203">
        <f>VLOOKUP(C136,[5]Sheet1!$K:$S,9,0)</f>
        <v>71.260000000000005</v>
      </c>
      <c r="L136" s="203">
        <f t="shared" si="2"/>
        <v>17.799999999999997</v>
      </c>
      <c r="N136"/>
    </row>
    <row r="137" spans="1:14" ht="14.5">
      <c r="A137" s="199">
        <v>136</v>
      </c>
      <c r="B137" s="200" t="s">
        <v>4489</v>
      </c>
      <c r="C137" s="200" t="s">
        <v>253</v>
      </c>
      <c r="D137" s="199">
        <v>88.41</v>
      </c>
      <c r="E137" s="199">
        <v>70.77</v>
      </c>
      <c r="F137" s="199">
        <v>17.64</v>
      </c>
      <c r="G137" s="199" t="s">
        <v>4727</v>
      </c>
      <c r="H137" s="201" t="s">
        <v>4491</v>
      </c>
      <c r="I137" s="199" t="s">
        <v>253</v>
      </c>
      <c r="J137" s="202">
        <f>VLOOKUP(C137,[5]Sheet1!$K:$S,8,0)</f>
        <v>88.49</v>
      </c>
      <c r="K137" s="203">
        <f>VLOOKUP(C137,[5]Sheet1!$K:$S,9,0)</f>
        <v>70.8</v>
      </c>
      <c r="L137" s="203">
        <f t="shared" si="2"/>
        <v>17.689999999999998</v>
      </c>
      <c r="N137"/>
    </row>
    <row r="138" spans="1:14" ht="14.5">
      <c r="A138" s="199">
        <v>137</v>
      </c>
      <c r="B138" s="200" t="s">
        <v>4489</v>
      </c>
      <c r="C138" s="200" t="s">
        <v>254</v>
      </c>
      <c r="D138" s="199">
        <v>88.98</v>
      </c>
      <c r="E138" s="199">
        <v>71.23</v>
      </c>
      <c r="F138" s="199">
        <v>17.75</v>
      </c>
      <c r="G138" s="199" t="s">
        <v>4728</v>
      </c>
      <c r="H138" s="201" t="s">
        <v>4491</v>
      </c>
      <c r="I138" s="199" t="s">
        <v>254</v>
      </c>
      <c r="J138" s="202">
        <f>VLOOKUP(C138,[5]Sheet1!$K:$S,8,0)</f>
        <v>89.06</v>
      </c>
      <c r="K138" s="203">
        <f>VLOOKUP(C138,[5]Sheet1!$K:$S,9,0)</f>
        <v>71.260000000000005</v>
      </c>
      <c r="L138" s="203">
        <f t="shared" si="2"/>
        <v>17.799999999999997</v>
      </c>
      <c r="N138"/>
    </row>
    <row r="139" spans="1:14" ht="14.5">
      <c r="A139" s="199">
        <v>138</v>
      </c>
      <c r="B139" s="200" t="s">
        <v>4489</v>
      </c>
      <c r="C139" s="200" t="s">
        <v>255</v>
      </c>
      <c r="D139" s="199">
        <v>88.41</v>
      </c>
      <c r="E139" s="199">
        <v>70.77</v>
      </c>
      <c r="F139" s="199">
        <v>17.64</v>
      </c>
      <c r="G139" s="199" t="s">
        <v>4729</v>
      </c>
      <c r="H139" s="201" t="s">
        <v>4491</v>
      </c>
      <c r="I139" s="199" t="s">
        <v>255</v>
      </c>
      <c r="J139" s="202">
        <f>VLOOKUP(C139,[5]Sheet1!$K:$S,8,0)</f>
        <v>88.49</v>
      </c>
      <c r="K139" s="203">
        <f>VLOOKUP(C139,[5]Sheet1!$K:$S,9,0)</f>
        <v>70.8</v>
      </c>
      <c r="L139" s="203">
        <f t="shared" si="2"/>
        <v>17.689999999999998</v>
      </c>
      <c r="N139"/>
    </row>
    <row r="140" spans="1:14" ht="14.5">
      <c r="A140" s="199">
        <v>139</v>
      </c>
      <c r="B140" s="200" t="s">
        <v>4489</v>
      </c>
      <c r="C140" s="200" t="s">
        <v>256</v>
      </c>
      <c r="D140" s="199">
        <v>88.98</v>
      </c>
      <c r="E140" s="199">
        <v>71.23</v>
      </c>
      <c r="F140" s="199">
        <v>17.75</v>
      </c>
      <c r="G140" s="199" t="s">
        <v>4730</v>
      </c>
      <c r="H140" s="201" t="s">
        <v>4491</v>
      </c>
      <c r="I140" s="199" t="s">
        <v>256</v>
      </c>
      <c r="J140" s="202">
        <f>VLOOKUP(C140,[5]Sheet1!$K:$S,8,0)</f>
        <v>89.06</v>
      </c>
      <c r="K140" s="203">
        <f>VLOOKUP(C140,[5]Sheet1!$K:$S,9,0)</f>
        <v>71.260000000000005</v>
      </c>
      <c r="L140" s="203">
        <f t="shared" si="2"/>
        <v>17.799999999999997</v>
      </c>
      <c r="N140"/>
    </row>
    <row r="141" spans="1:14" ht="14.5">
      <c r="A141" s="199">
        <v>140</v>
      </c>
      <c r="B141" s="200" t="s">
        <v>4489</v>
      </c>
      <c r="C141" s="200" t="s">
        <v>257</v>
      </c>
      <c r="D141" s="199">
        <v>88.41</v>
      </c>
      <c r="E141" s="199">
        <v>70.77</v>
      </c>
      <c r="F141" s="199">
        <v>17.64</v>
      </c>
      <c r="G141" s="199" t="s">
        <v>4731</v>
      </c>
      <c r="H141" s="201" t="s">
        <v>4491</v>
      </c>
      <c r="I141" s="199" t="s">
        <v>257</v>
      </c>
      <c r="J141" s="202">
        <f>VLOOKUP(C141,[5]Sheet1!$K:$S,8,0)</f>
        <v>88.49</v>
      </c>
      <c r="K141" s="203">
        <f>VLOOKUP(C141,[5]Sheet1!$K:$S,9,0)</f>
        <v>70.8</v>
      </c>
      <c r="L141" s="203">
        <f t="shared" si="2"/>
        <v>17.689999999999998</v>
      </c>
      <c r="N141"/>
    </row>
    <row r="142" spans="1:14" ht="14.5">
      <c r="A142" s="199">
        <v>141</v>
      </c>
      <c r="B142" s="200" t="s">
        <v>4489</v>
      </c>
      <c r="C142" s="200" t="s">
        <v>258</v>
      </c>
      <c r="D142" s="199">
        <v>88.98</v>
      </c>
      <c r="E142" s="199">
        <v>71.23</v>
      </c>
      <c r="F142" s="199">
        <v>17.75</v>
      </c>
      <c r="G142" s="199" t="s">
        <v>4732</v>
      </c>
      <c r="H142" s="201" t="s">
        <v>4491</v>
      </c>
      <c r="I142" s="199" t="s">
        <v>258</v>
      </c>
      <c r="J142" s="202">
        <f>VLOOKUP(C142,[5]Sheet1!$K:$S,8,0)</f>
        <v>89.06</v>
      </c>
      <c r="K142" s="203">
        <f>VLOOKUP(C142,[5]Sheet1!$K:$S,9,0)</f>
        <v>71.260000000000005</v>
      </c>
      <c r="L142" s="203">
        <f t="shared" si="2"/>
        <v>17.799999999999997</v>
      </c>
      <c r="N142"/>
    </row>
    <row r="143" spans="1:14" ht="14.5">
      <c r="A143" s="199">
        <v>142</v>
      </c>
      <c r="B143" s="200" t="s">
        <v>4489</v>
      </c>
      <c r="C143" s="200" t="s">
        <v>259</v>
      </c>
      <c r="D143" s="199">
        <v>88.41</v>
      </c>
      <c r="E143" s="199">
        <v>70.77</v>
      </c>
      <c r="F143" s="199">
        <v>17.64</v>
      </c>
      <c r="G143" s="199" t="s">
        <v>4733</v>
      </c>
      <c r="H143" s="201" t="s">
        <v>4491</v>
      </c>
      <c r="I143" s="199" t="s">
        <v>259</v>
      </c>
      <c r="J143" s="202">
        <f>VLOOKUP(C143,[5]Sheet1!$K:$S,8,0)</f>
        <v>88.49</v>
      </c>
      <c r="K143" s="203">
        <f>VLOOKUP(C143,[5]Sheet1!$K:$S,9,0)</f>
        <v>70.8</v>
      </c>
      <c r="L143" s="203">
        <f t="shared" si="2"/>
        <v>17.689999999999998</v>
      </c>
      <c r="N143"/>
    </row>
    <row r="144" spans="1:14" ht="14.5">
      <c r="A144" s="199">
        <v>143</v>
      </c>
      <c r="B144" s="200" t="s">
        <v>4489</v>
      </c>
      <c r="C144" s="200" t="s">
        <v>260</v>
      </c>
      <c r="D144" s="199">
        <v>88.98</v>
      </c>
      <c r="E144" s="199">
        <v>71.23</v>
      </c>
      <c r="F144" s="199">
        <v>17.75</v>
      </c>
      <c r="G144" s="199" t="s">
        <v>4734</v>
      </c>
      <c r="H144" s="201" t="s">
        <v>4491</v>
      </c>
      <c r="I144" s="199" t="s">
        <v>260</v>
      </c>
      <c r="J144" s="202">
        <f>VLOOKUP(C144,[5]Sheet1!$K:$S,8,0)</f>
        <v>89.06</v>
      </c>
      <c r="K144" s="203">
        <f>VLOOKUP(C144,[5]Sheet1!$K:$S,9,0)</f>
        <v>71.260000000000005</v>
      </c>
      <c r="L144" s="203">
        <f t="shared" si="2"/>
        <v>17.799999999999997</v>
      </c>
      <c r="N144"/>
    </row>
    <row r="145" spans="1:14" ht="14.5">
      <c r="A145" s="199">
        <v>144</v>
      </c>
      <c r="B145" s="200" t="s">
        <v>4489</v>
      </c>
      <c r="C145" s="200" t="s">
        <v>261</v>
      </c>
      <c r="D145" s="199">
        <v>88.41</v>
      </c>
      <c r="E145" s="199">
        <v>70.77</v>
      </c>
      <c r="F145" s="199">
        <v>17.64</v>
      </c>
      <c r="G145" s="199" t="s">
        <v>4735</v>
      </c>
      <c r="H145" s="201" t="s">
        <v>4491</v>
      </c>
      <c r="I145" s="199" t="s">
        <v>261</v>
      </c>
      <c r="J145" s="202">
        <f>VLOOKUP(C145,[5]Sheet1!$K:$S,8,0)</f>
        <v>88.49</v>
      </c>
      <c r="K145" s="203">
        <f>VLOOKUP(C145,[5]Sheet1!$K:$S,9,0)</f>
        <v>70.8</v>
      </c>
      <c r="L145" s="203">
        <f t="shared" si="2"/>
        <v>17.689999999999998</v>
      </c>
      <c r="N145"/>
    </row>
    <row r="146" spans="1:14" ht="14.5">
      <c r="A146" s="199">
        <v>145</v>
      </c>
      <c r="B146" s="200" t="s">
        <v>4489</v>
      </c>
      <c r="C146" s="200" t="s">
        <v>262</v>
      </c>
      <c r="D146" s="199">
        <v>88.98</v>
      </c>
      <c r="E146" s="199">
        <v>71.23</v>
      </c>
      <c r="F146" s="199">
        <v>17.75</v>
      </c>
      <c r="G146" s="199" t="s">
        <v>4736</v>
      </c>
      <c r="H146" s="201" t="s">
        <v>4491</v>
      </c>
      <c r="I146" s="199" t="s">
        <v>262</v>
      </c>
      <c r="J146" s="202">
        <f>VLOOKUP(C146,[5]Sheet1!$K:$S,8,0)</f>
        <v>89.06</v>
      </c>
      <c r="K146" s="203">
        <f>VLOOKUP(C146,[5]Sheet1!$K:$S,9,0)</f>
        <v>71.260000000000005</v>
      </c>
      <c r="L146" s="203">
        <f t="shared" si="2"/>
        <v>17.799999999999997</v>
      </c>
      <c r="N146"/>
    </row>
    <row r="147" spans="1:14" ht="14.5">
      <c r="A147" s="199">
        <v>146</v>
      </c>
      <c r="B147" s="200" t="s">
        <v>4489</v>
      </c>
      <c r="C147" s="200" t="s">
        <v>263</v>
      </c>
      <c r="D147" s="199">
        <v>88.41</v>
      </c>
      <c r="E147" s="199">
        <v>70.77</v>
      </c>
      <c r="F147" s="199">
        <v>17.64</v>
      </c>
      <c r="G147" s="199" t="s">
        <v>4737</v>
      </c>
      <c r="H147" s="201" t="s">
        <v>4491</v>
      </c>
      <c r="I147" s="199" t="s">
        <v>263</v>
      </c>
      <c r="J147" s="202">
        <f>VLOOKUP(C147,[5]Sheet1!$K:$S,8,0)</f>
        <v>88.49</v>
      </c>
      <c r="K147" s="203">
        <f>VLOOKUP(C147,[5]Sheet1!$K:$S,9,0)</f>
        <v>70.8</v>
      </c>
      <c r="L147" s="203">
        <f t="shared" si="2"/>
        <v>17.689999999999998</v>
      </c>
      <c r="N147"/>
    </row>
    <row r="148" spans="1:14" ht="14.5">
      <c r="A148" s="199">
        <v>147</v>
      </c>
      <c r="B148" s="200" t="s">
        <v>4489</v>
      </c>
      <c r="C148" s="200" t="s">
        <v>4738</v>
      </c>
      <c r="D148" s="199">
        <v>88.98</v>
      </c>
      <c r="E148" s="199">
        <v>71.23</v>
      </c>
      <c r="F148" s="199">
        <v>17.75</v>
      </c>
      <c r="G148" s="199" t="s">
        <v>4739</v>
      </c>
      <c r="H148" s="201" t="s">
        <v>4491</v>
      </c>
      <c r="I148" s="199" t="s">
        <v>4738</v>
      </c>
      <c r="J148" s="202">
        <f>VLOOKUP(C148,[5]Sheet1!$K:$S,8,0)</f>
        <v>89.06</v>
      </c>
      <c r="K148" s="203">
        <f>VLOOKUP(C148,[5]Sheet1!$K:$S,9,0)</f>
        <v>71.260000000000005</v>
      </c>
      <c r="L148" s="203">
        <f t="shared" si="2"/>
        <v>17.799999999999997</v>
      </c>
      <c r="N148"/>
    </row>
    <row r="149" spans="1:14" ht="14.5">
      <c r="A149" s="199">
        <v>148</v>
      </c>
      <c r="B149" s="200" t="s">
        <v>4489</v>
      </c>
      <c r="C149" s="200" t="s">
        <v>4740</v>
      </c>
      <c r="D149" s="199">
        <v>88.41</v>
      </c>
      <c r="E149" s="199">
        <v>70.77</v>
      </c>
      <c r="F149" s="199">
        <v>17.64</v>
      </c>
      <c r="G149" s="199" t="s">
        <v>4741</v>
      </c>
      <c r="H149" s="201" t="s">
        <v>4491</v>
      </c>
      <c r="I149" s="199" t="s">
        <v>4740</v>
      </c>
      <c r="J149" s="202">
        <f>VLOOKUP(C149,[5]Sheet1!$K:$S,8,0)</f>
        <v>88.49</v>
      </c>
      <c r="K149" s="203">
        <f>VLOOKUP(C149,[5]Sheet1!$K:$S,9,0)</f>
        <v>70.8</v>
      </c>
      <c r="L149" s="203">
        <f t="shared" si="2"/>
        <v>17.689999999999998</v>
      </c>
      <c r="N149"/>
    </row>
    <row r="150" spans="1:14" ht="14.5">
      <c r="A150" s="199">
        <v>149</v>
      </c>
      <c r="B150" s="200" t="s">
        <v>4489</v>
      </c>
      <c r="C150" s="200" t="s">
        <v>4742</v>
      </c>
      <c r="D150" s="199">
        <v>88.98</v>
      </c>
      <c r="E150" s="199">
        <v>71.23</v>
      </c>
      <c r="F150" s="199">
        <v>17.75</v>
      </c>
      <c r="G150" s="199" t="s">
        <v>4743</v>
      </c>
      <c r="H150" s="201" t="s">
        <v>4491</v>
      </c>
      <c r="I150" s="199" t="s">
        <v>4742</v>
      </c>
      <c r="J150" s="202">
        <f>VLOOKUP(C150,[5]Sheet1!$K:$S,8,0)</f>
        <v>89.06</v>
      </c>
      <c r="K150" s="203">
        <f>VLOOKUP(C150,[5]Sheet1!$K:$S,9,0)</f>
        <v>71.260000000000005</v>
      </c>
      <c r="L150" s="203">
        <f t="shared" si="2"/>
        <v>17.799999999999997</v>
      </c>
      <c r="N150"/>
    </row>
    <row r="151" spans="1:14" ht="14.5">
      <c r="A151" s="199">
        <v>150</v>
      </c>
      <c r="B151" s="200" t="s">
        <v>4489</v>
      </c>
      <c r="C151" s="200" t="s">
        <v>4744</v>
      </c>
      <c r="D151" s="199">
        <v>88.41</v>
      </c>
      <c r="E151" s="199">
        <v>70.77</v>
      </c>
      <c r="F151" s="199">
        <v>17.64</v>
      </c>
      <c r="G151" s="199" t="s">
        <v>4745</v>
      </c>
      <c r="H151" s="201" t="s">
        <v>4491</v>
      </c>
      <c r="I151" s="199" t="s">
        <v>4744</v>
      </c>
      <c r="J151" s="202">
        <f>VLOOKUP(C151,[5]Sheet1!$K:$S,8,0)</f>
        <v>88.49</v>
      </c>
      <c r="K151" s="203">
        <f>VLOOKUP(C151,[5]Sheet1!$K:$S,9,0)</f>
        <v>70.8</v>
      </c>
      <c r="L151" s="203">
        <f t="shared" si="2"/>
        <v>17.689999999999998</v>
      </c>
      <c r="N151"/>
    </row>
    <row r="152" spans="1:14" ht="14.5">
      <c r="A152" s="199">
        <v>151</v>
      </c>
      <c r="B152" s="200" t="s">
        <v>4489</v>
      </c>
      <c r="C152" s="200" t="s">
        <v>4746</v>
      </c>
      <c r="D152" s="199">
        <v>88.98</v>
      </c>
      <c r="E152" s="199">
        <v>71.23</v>
      </c>
      <c r="F152" s="199">
        <v>17.75</v>
      </c>
      <c r="G152" s="199" t="s">
        <v>4747</v>
      </c>
      <c r="H152" s="201" t="s">
        <v>4491</v>
      </c>
      <c r="I152" s="199" t="s">
        <v>4746</v>
      </c>
      <c r="J152" s="202">
        <f>VLOOKUP(C152,[5]Sheet1!$K:$S,8,0)</f>
        <v>89.06</v>
      </c>
      <c r="K152" s="203">
        <f>VLOOKUP(C152,[5]Sheet1!$K:$S,9,0)</f>
        <v>71.260000000000005</v>
      </c>
      <c r="L152" s="203">
        <f t="shared" si="2"/>
        <v>17.799999999999997</v>
      </c>
      <c r="N152"/>
    </row>
    <row r="153" spans="1:14" ht="14.5">
      <c r="A153" s="199">
        <v>152</v>
      </c>
      <c r="B153" s="200" t="s">
        <v>4489</v>
      </c>
      <c r="C153" s="200" t="s">
        <v>4748</v>
      </c>
      <c r="D153" s="199">
        <v>88.41</v>
      </c>
      <c r="E153" s="199">
        <v>70.77</v>
      </c>
      <c r="F153" s="199">
        <v>17.64</v>
      </c>
      <c r="G153" s="199" t="s">
        <v>4749</v>
      </c>
      <c r="H153" s="201" t="s">
        <v>4491</v>
      </c>
      <c r="I153" s="199" t="s">
        <v>4748</v>
      </c>
      <c r="J153" s="202">
        <f>VLOOKUP(C153,[5]Sheet1!$K:$S,8,0)</f>
        <v>88.49</v>
      </c>
      <c r="K153" s="203">
        <f>VLOOKUP(C153,[5]Sheet1!$K:$S,9,0)</f>
        <v>70.8</v>
      </c>
      <c r="L153" s="203">
        <f t="shared" si="2"/>
        <v>17.689999999999998</v>
      </c>
      <c r="N153"/>
    </row>
    <row r="154" spans="1:14" ht="14.5">
      <c r="A154" s="199">
        <v>153</v>
      </c>
      <c r="B154" s="200" t="s">
        <v>4489</v>
      </c>
      <c r="C154" s="200" t="s">
        <v>4750</v>
      </c>
      <c r="D154" s="199">
        <v>88.98</v>
      </c>
      <c r="E154" s="199">
        <v>71.23</v>
      </c>
      <c r="F154" s="199">
        <v>17.75</v>
      </c>
      <c r="G154" s="199" t="s">
        <v>4751</v>
      </c>
      <c r="H154" s="201" t="s">
        <v>4491</v>
      </c>
      <c r="I154" s="199" t="s">
        <v>4750</v>
      </c>
      <c r="J154" s="202">
        <f>VLOOKUP(C154,[5]Sheet1!$K:$S,8,0)</f>
        <v>89.06</v>
      </c>
      <c r="K154" s="203">
        <f>VLOOKUP(C154,[5]Sheet1!$K:$S,9,0)</f>
        <v>71.260000000000005</v>
      </c>
      <c r="L154" s="203">
        <f t="shared" si="2"/>
        <v>17.799999999999997</v>
      </c>
      <c r="N154"/>
    </row>
    <row r="155" spans="1:14" ht="14.5">
      <c r="A155" s="199">
        <v>154</v>
      </c>
      <c r="B155" s="200" t="s">
        <v>4489</v>
      </c>
      <c r="C155" s="200" t="s">
        <v>4752</v>
      </c>
      <c r="D155" s="199">
        <v>88.41</v>
      </c>
      <c r="E155" s="199">
        <v>70.77</v>
      </c>
      <c r="F155" s="199">
        <v>17.64</v>
      </c>
      <c r="G155" s="199" t="s">
        <v>4753</v>
      </c>
      <c r="H155" s="201" t="s">
        <v>4491</v>
      </c>
      <c r="I155" s="199" t="s">
        <v>4752</v>
      </c>
      <c r="J155" s="202">
        <f>VLOOKUP(C155,[5]Sheet1!$K:$S,8,0)</f>
        <v>88.49</v>
      </c>
      <c r="K155" s="203">
        <f>VLOOKUP(C155,[5]Sheet1!$K:$S,9,0)</f>
        <v>70.8</v>
      </c>
      <c r="L155" s="203">
        <f t="shared" si="2"/>
        <v>17.689999999999998</v>
      </c>
      <c r="N155"/>
    </row>
    <row r="156" spans="1:14" ht="14.5">
      <c r="A156" s="199">
        <v>155</v>
      </c>
      <c r="B156" s="200" t="s">
        <v>4489</v>
      </c>
      <c r="C156" s="200" t="s">
        <v>264</v>
      </c>
      <c r="D156" s="199">
        <v>88.41</v>
      </c>
      <c r="E156" s="199">
        <v>70.77</v>
      </c>
      <c r="F156" s="199">
        <v>17.64</v>
      </c>
      <c r="G156" s="199" t="s">
        <v>4754</v>
      </c>
      <c r="H156" s="201" t="s">
        <v>4491</v>
      </c>
      <c r="I156" s="199" t="s">
        <v>264</v>
      </c>
      <c r="J156" s="202">
        <f>VLOOKUP(C156,[5]Sheet1!$K:$S,8,0)</f>
        <v>88.49</v>
      </c>
      <c r="K156" s="203">
        <f>VLOOKUP(C156,[5]Sheet1!$K:$S,9,0)</f>
        <v>70.8</v>
      </c>
      <c r="L156" s="203">
        <f t="shared" si="2"/>
        <v>17.689999999999998</v>
      </c>
      <c r="N156"/>
    </row>
    <row r="157" spans="1:14" ht="14.5">
      <c r="A157" s="199">
        <v>156</v>
      </c>
      <c r="B157" s="200" t="s">
        <v>4489</v>
      </c>
      <c r="C157" s="200" t="s">
        <v>265</v>
      </c>
      <c r="D157" s="199">
        <v>88.98</v>
      </c>
      <c r="E157" s="199">
        <v>71.23</v>
      </c>
      <c r="F157" s="199">
        <v>17.75</v>
      </c>
      <c r="G157" s="199" t="s">
        <v>4755</v>
      </c>
      <c r="H157" s="201" t="s">
        <v>4491</v>
      </c>
      <c r="I157" s="199" t="s">
        <v>265</v>
      </c>
      <c r="J157" s="202">
        <f>VLOOKUP(C157,[5]Sheet1!$K:$S,8,0)</f>
        <v>89.06</v>
      </c>
      <c r="K157" s="203">
        <f>VLOOKUP(C157,[5]Sheet1!$K:$S,9,0)</f>
        <v>71.260000000000005</v>
      </c>
      <c r="L157" s="203">
        <f t="shared" si="2"/>
        <v>17.799999999999997</v>
      </c>
      <c r="N157"/>
    </row>
    <row r="158" spans="1:14" ht="14.5">
      <c r="A158" s="199">
        <v>157</v>
      </c>
      <c r="B158" s="200" t="s">
        <v>4489</v>
      </c>
      <c r="C158" s="200" t="s">
        <v>266</v>
      </c>
      <c r="D158" s="199">
        <v>88.41</v>
      </c>
      <c r="E158" s="199">
        <v>70.77</v>
      </c>
      <c r="F158" s="199">
        <v>17.64</v>
      </c>
      <c r="G158" s="199" t="s">
        <v>4756</v>
      </c>
      <c r="H158" s="201" t="s">
        <v>4491</v>
      </c>
      <c r="I158" s="199" t="s">
        <v>266</v>
      </c>
      <c r="J158" s="202">
        <f>VLOOKUP(C158,[5]Sheet1!$K:$S,8,0)</f>
        <v>88.49</v>
      </c>
      <c r="K158" s="203">
        <f>VLOOKUP(C158,[5]Sheet1!$K:$S,9,0)</f>
        <v>70.8</v>
      </c>
      <c r="L158" s="203">
        <f t="shared" si="2"/>
        <v>17.689999999999998</v>
      </c>
      <c r="N158"/>
    </row>
    <row r="159" spans="1:14" ht="14.5">
      <c r="A159" s="199">
        <v>158</v>
      </c>
      <c r="B159" s="200" t="s">
        <v>4489</v>
      </c>
      <c r="C159" s="200" t="s">
        <v>267</v>
      </c>
      <c r="D159" s="199">
        <v>88.98</v>
      </c>
      <c r="E159" s="199">
        <v>71.23</v>
      </c>
      <c r="F159" s="199">
        <v>17.75</v>
      </c>
      <c r="G159" s="199" t="s">
        <v>4757</v>
      </c>
      <c r="H159" s="201" t="s">
        <v>4491</v>
      </c>
      <c r="I159" s="199" t="s">
        <v>267</v>
      </c>
      <c r="J159" s="202">
        <f>VLOOKUP(C159,[5]Sheet1!$K:$S,8,0)</f>
        <v>89.06</v>
      </c>
      <c r="K159" s="203">
        <f>VLOOKUP(C159,[5]Sheet1!$K:$S,9,0)</f>
        <v>71.260000000000005</v>
      </c>
      <c r="L159" s="203">
        <f t="shared" si="2"/>
        <v>17.799999999999997</v>
      </c>
      <c r="N159"/>
    </row>
    <row r="160" spans="1:14" ht="14.5">
      <c r="A160" s="199">
        <v>159</v>
      </c>
      <c r="B160" s="200" t="s">
        <v>4489</v>
      </c>
      <c r="C160" s="200" t="s">
        <v>268</v>
      </c>
      <c r="D160" s="199">
        <v>88.41</v>
      </c>
      <c r="E160" s="199">
        <v>70.77</v>
      </c>
      <c r="F160" s="199">
        <v>17.64</v>
      </c>
      <c r="G160" s="199" t="s">
        <v>4758</v>
      </c>
      <c r="H160" s="201" t="s">
        <v>4491</v>
      </c>
      <c r="I160" s="199" t="s">
        <v>268</v>
      </c>
      <c r="J160" s="202">
        <f>VLOOKUP(C160,[5]Sheet1!$K:$S,8,0)</f>
        <v>88.49</v>
      </c>
      <c r="K160" s="203">
        <f>VLOOKUP(C160,[5]Sheet1!$K:$S,9,0)</f>
        <v>70.8</v>
      </c>
      <c r="L160" s="203">
        <f t="shared" si="2"/>
        <v>17.689999999999998</v>
      </c>
      <c r="N160"/>
    </row>
    <row r="161" spans="1:14" ht="14.5">
      <c r="A161" s="199">
        <v>160</v>
      </c>
      <c r="B161" s="200" t="s">
        <v>4489</v>
      </c>
      <c r="C161" s="200" t="s">
        <v>269</v>
      </c>
      <c r="D161" s="199">
        <v>88.98</v>
      </c>
      <c r="E161" s="199">
        <v>71.23</v>
      </c>
      <c r="F161" s="199">
        <v>17.75</v>
      </c>
      <c r="G161" s="199" t="s">
        <v>4759</v>
      </c>
      <c r="H161" s="201" t="s">
        <v>4491</v>
      </c>
      <c r="I161" s="199" t="s">
        <v>269</v>
      </c>
      <c r="J161" s="202">
        <f>VLOOKUP(C161,[5]Sheet1!$K:$S,8,0)</f>
        <v>89.06</v>
      </c>
      <c r="K161" s="203">
        <f>VLOOKUP(C161,[5]Sheet1!$K:$S,9,0)</f>
        <v>71.260000000000005</v>
      </c>
      <c r="L161" s="203">
        <f t="shared" si="2"/>
        <v>17.799999999999997</v>
      </c>
      <c r="N161"/>
    </row>
    <row r="162" spans="1:14" ht="14.5">
      <c r="A162" s="199">
        <v>161</v>
      </c>
      <c r="B162" s="200" t="s">
        <v>4489</v>
      </c>
      <c r="C162" s="200" t="s">
        <v>270</v>
      </c>
      <c r="D162" s="199">
        <v>88.41</v>
      </c>
      <c r="E162" s="199">
        <v>70.77</v>
      </c>
      <c r="F162" s="199">
        <v>17.64</v>
      </c>
      <c r="G162" s="199" t="s">
        <v>4760</v>
      </c>
      <c r="H162" s="201" t="s">
        <v>4491</v>
      </c>
      <c r="I162" s="199" t="s">
        <v>270</v>
      </c>
      <c r="J162" s="202">
        <f>VLOOKUP(C162,[5]Sheet1!$K:$S,8,0)</f>
        <v>88.49</v>
      </c>
      <c r="K162" s="203">
        <f>VLOOKUP(C162,[5]Sheet1!$K:$S,9,0)</f>
        <v>70.8</v>
      </c>
      <c r="L162" s="203">
        <f t="shared" si="2"/>
        <v>17.689999999999998</v>
      </c>
      <c r="N162"/>
    </row>
    <row r="163" spans="1:14" ht="14.5">
      <c r="A163" s="199">
        <v>162</v>
      </c>
      <c r="B163" s="200" t="s">
        <v>4489</v>
      </c>
      <c r="C163" s="200" t="s">
        <v>271</v>
      </c>
      <c r="D163" s="199">
        <v>88.98</v>
      </c>
      <c r="E163" s="199">
        <v>71.23</v>
      </c>
      <c r="F163" s="199">
        <v>17.75</v>
      </c>
      <c r="G163" s="199" t="s">
        <v>4761</v>
      </c>
      <c r="H163" s="201" t="s">
        <v>4491</v>
      </c>
      <c r="I163" s="199" t="s">
        <v>271</v>
      </c>
      <c r="J163" s="202">
        <f>VLOOKUP(C163,[5]Sheet1!$K:$S,8,0)</f>
        <v>89.06</v>
      </c>
      <c r="K163" s="203">
        <f>VLOOKUP(C163,[5]Sheet1!$K:$S,9,0)</f>
        <v>71.260000000000005</v>
      </c>
      <c r="L163" s="203">
        <f t="shared" si="2"/>
        <v>17.799999999999997</v>
      </c>
      <c r="N163"/>
    </row>
    <row r="164" spans="1:14" ht="14.5">
      <c r="A164" s="199">
        <v>163</v>
      </c>
      <c r="B164" s="200" t="s">
        <v>4489</v>
      </c>
      <c r="C164" s="200" t="s">
        <v>272</v>
      </c>
      <c r="D164" s="199">
        <v>88.41</v>
      </c>
      <c r="E164" s="199">
        <v>70.77</v>
      </c>
      <c r="F164" s="199">
        <v>17.64</v>
      </c>
      <c r="G164" s="199" t="s">
        <v>4762</v>
      </c>
      <c r="H164" s="201" t="s">
        <v>4491</v>
      </c>
      <c r="I164" s="199" t="s">
        <v>272</v>
      </c>
      <c r="J164" s="202">
        <f>VLOOKUP(C164,[5]Sheet1!$K:$S,8,0)</f>
        <v>88.49</v>
      </c>
      <c r="K164" s="203">
        <f>VLOOKUP(C164,[5]Sheet1!$K:$S,9,0)</f>
        <v>70.8</v>
      </c>
      <c r="L164" s="203">
        <f t="shared" si="2"/>
        <v>17.689999999999998</v>
      </c>
      <c r="N164"/>
    </row>
    <row r="165" spans="1:14" ht="14.5">
      <c r="A165" s="199">
        <v>164</v>
      </c>
      <c r="B165" s="200" t="s">
        <v>4489</v>
      </c>
      <c r="C165" s="200" t="s">
        <v>273</v>
      </c>
      <c r="D165" s="199">
        <v>88.98</v>
      </c>
      <c r="E165" s="199">
        <v>71.23</v>
      </c>
      <c r="F165" s="199">
        <v>17.75</v>
      </c>
      <c r="G165" s="199" t="s">
        <v>4763</v>
      </c>
      <c r="H165" s="201" t="s">
        <v>4491</v>
      </c>
      <c r="I165" s="199" t="s">
        <v>273</v>
      </c>
      <c r="J165" s="202">
        <f>VLOOKUP(C165,[5]Sheet1!$K:$S,8,0)</f>
        <v>89.06</v>
      </c>
      <c r="K165" s="203">
        <f>VLOOKUP(C165,[5]Sheet1!$K:$S,9,0)</f>
        <v>71.260000000000005</v>
      </c>
      <c r="L165" s="203">
        <f t="shared" si="2"/>
        <v>17.799999999999997</v>
      </c>
      <c r="N165"/>
    </row>
    <row r="166" spans="1:14" ht="14.5">
      <c r="A166" s="199">
        <v>165</v>
      </c>
      <c r="B166" s="200" t="s">
        <v>4489</v>
      </c>
      <c r="C166" s="200" t="s">
        <v>274</v>
      </c>
      <c r="D166" s="199">
        <v>88.41</v>
      </c>
      <c r="E166" s="199">
        <v>70.77</v>
      </c>
      <c r="F166" s="199">
        <v>17.64</v>
      </c>
      <c r="G166" s="199" t="s">
        <v>4764</v>
      </c>
      <c r="H166" s="201" t="s">
        <v>4491</v>
      </c>
      <c r="I166" s="199" t="s">
        <v>274</v>
      </c>
      <c r="J166" s="202">
        <f>VLOOKUP(C166,[5]Sheet1!$K:$S,8,0)</f>
        <v>88.49</v>
      </c>
      <c r="K166" s="203">
        <f>VLOOKUP(C166,[5]Sheet1!$K:$S,9,0)</f>
        <v>70.8</v>
      </c>
      <c r="L166" s="203">
        <f t="shared" si="2"/>
        <v>17.689999999999998</v>
      </c>
      <c r="N166"/>
    </row>
    <row r="167" spans="1:14" ht="14.5">
      <c r="A167" s="199">
        <v>166</v>
      </c>
      <c r="B167" s="200" t="s">
        <v>4489</v>
      </c>
      <c r="C167" s="200" t="s">
        <v>275</v>
      </c>
      <c r="D167" s="199">
        <v>88.98</v>
      </c>
      <c r="E167" s="199">
        <v>71.23</v>
      </c>
      <c r="F167" s="199">
        <v>17.75</v>
      </c>
      <c r="G167" s="199" t="s">
        <v>1892</v>
      </c>
      <c r="H167" s="201" t="s">
        <v>4491</v>
      </c>
      <c r="I167" s="199" t="s">
        <v>275</v>
      </c>
      <c r="J167" s="202">
        <f>VLOOKUP(C167,[5]Sheet1!$K:$S,8,0)</f>
        <v>89.06</v>
      </c>
      <c r="K167" s="203">
        <f>VLOOKUP(C167,[5]Sheet1!$K:$S,9,0)</f>
        <v>71.260000000000005</v>
      </c>
      <c r="L167" s="203">
        <f t="shared" si="2"/>
        <v>17.799999999999997</v>
      </c>
      <c r="N167"/>
    </row>
    <row r="168" spans="1:14" ht="14.5">
      <c r="A168" s="199">
        <v>167</v>
      </c>
      <c r="B168" s="200" t="s">
        <v>4489</v>
      </c>
      <c r="C168" s="200" t="s">
        <v>4765</v>
      </c>
      <c r="D168" s="199">
        <v>88.41</v>
      </c>
      <c r="E168" s="199">
        <v>70.77</v>
      </c>
      <c r="F168" s="199">
        <v>17.64</v>
      </c>
      <c r="G168" s="199" t="s">
        <v>4766</v>
      </c>
      <c r="H168" s="201" t="s">
        <v>4491</v>
      </c>
      <c r="I168" s="199" t="s">
        <v>4765</v>
      </c>
      <c r="J168" s="202">
        <f>VLOOKUP(C168,[5]Sheet1!$K:$S,8,0)</f>
        <v>88.49</v>
      </c>
      <c r="K168" s="203">
        <f>VLOOKUP(C168,[5]Sheet1!$K:$S,9,0)</f>
        <v>70.8</v>
      </c>
      <c r="L168" s="203">
        <f t="shared" si="2"/>
        <v>17.689999999999998</v>
      </c>
      <c r="N168"/>
    </row>
    <row r="169" spans="1:14" ht="14.5">
      <c r="A169" s="199">
        <v>168</v>
      </c>
      <c r="B169" s="200" t="s">
        <v>4489</v>
      </c>
      <c r="C169" s="200" t="s">
        <v>4767</v>
      </c>
      <c r="D169" s="199">
        <v>88.98</v>
      </c>
      <c r="E169" s="199">
        <v>71.23</v>
      </c>
      <c r="F169" s="199">
        <v>17.75</v>
      </c>
      <c r="G169" s="199" t="s">
        <v>4768</v>
      </c>
      <c r="H169" s="201" t="s">
        <v>4491</v>
      </c>
      <c r="I169" s="199" t="s">
        <v>4767</v>
      </c>
      <c r="J169" s="202">
        <f>VLOOKUP(C169,[5]Sheet1!$K:$S,8,0)</f>
        <v>89.06</v>
      </c>
      <c r="K169" s="203">
        <f>VLOOKUP(C169,[5]Sheet1!$K:$S,9,0)</f>
        <v>71.260000000000005</v>
      </c>
      <c r="L169" s="203">
        <f t="shared" si="2"/>
        <v>17.799999999999997</v>
      </c>
      <c r="N169"/>
    </row>
    <row r="170" spans="1:14" ht="14.5">
      <c r="A170" s="199">
        <v>169</v>
      </c>
      <c r="B170" s="200" t="s">
        <v>4489</v>
      </c>
      <c r="C170" s="200" t="s">
        <v>4769</v>
      </c>
      <c r="D170" s="199">
        <v>88.41</v>
      </c>
      <c r="E170" s="199">
        <v>70.77</v>
      </c>
      <c r="F170" s="199">
        <v>17.64</v>
      </c>
      <c r="G170" s="199" t="s">
        <v>4770</v>
      </c>
      <c r="H170" s="201" t="s">
        <v>4491</v>
      </c>
      <c r="I170" s="199" t="s">
        <v>4769</v>
      </c>
      <c r="J170" s="202">
        <f>VLOOKUP(C170,[5]Sheet1!$K:$S,8,0)</f>
        <v>88.49</v>
      </c>
      <c r="K170" s="203">
        <f>VLOOKUP(C170,[5]Sheet1!$K:$S,9,0)</f>
        <v>70.8</v>
      </c>
      <c r="L170" s="203">
        <f t="shared" si="2"/>
        <v>17.689999999999998</v>
      </c>
      <c r="N170"/>
    </row>
    <row r="171" spans="1:14" ht="14.5">
      <c r="A171" s="199">
        <v>170</v>
      </c>
      <c r="B171" s="200" t="s">
        <v>4489</v>
      </c>
      <c r="C171" s="200" t="s">
        <v>4771</v>
      </c>
      <c r="D171" s="199">
        <v>88.98</v>
      </c>
      <c r="E171" s="199">
        <v>71.23</v>
      </c>
      <c r="F171" s="199">
        <v>17.75</v>
      </c>
      <c r="G171" s="199" t="s">
        <v>4772</v>
      </c>
      <c r="H171" s="201" t="s">
        <v>4491</v>
      </c>
      <c r="I171" s="199" t="s">
        <v>4771</v>
      </c>
      <c r="J171" s="202">
        <f>VLOOKUP(C171,[5]Sheet1!$K:$S,8,0)</f>
        <v>89.06</v>
      </c>
      <c r="K171" s="203">
        <f>VLOOKUP(C171,[5]Sheet1!$K:$S,9,0)</f>
        <v>71.260000000000005</v>
      </c>
      <c r="L171" s="203">
        <f t="shared" si="2"/>
        <v>17.799999999999997</v>
      </c>
      <c r="N171"/>
    </row>
    <row r="172" spans="1:14" ht="14.5">
      <c r="A172" s="199">
        <v>171</v>
      </c>
      <c r="B172" s="200" t="s">
        <v>4489</v>
      </c>
      <c r="C172" s="200" t="s">
        <v>4773</v>
      </c>
      <c r="D172" s="199">
        <v>88.41</v>
      </c>
      <c r="E172" s="199">
        <v>70.77</v>
      </c>
      <c r="F172" s="199">
        <v>17.64</v>
      </c>
      <c r="G172" s="199" t="s">
        <v>4774</v>
      </c>
      <c r="H172" s="201" t="s">
        <v>4491</v>
      </c>
      <c r="I172" s="199" t="s">
        <v>4773</v>
      </c>
      <c r="J172" s="202">
        <f>VLOOKUP(C172,[5]Sheet1!$K:$S,8,0)</f>
        <v>88.49</v>
      </c>
      <c r="K172" s="203">
        <f>VLOOKUP(C172,[5]Sheet1!$K:$S,9,0)</f>
        <v>70.8</v>
      </c>
      <c r="L172" s="203">
        <f t="shared" si="2"/>
        <v>17.689999999999998</v>
      </c>
      <c r="N172"/>
    </row>
    <row r="173" spans="1:14" ht="14.5">
      <c r="A173" s="199">
        <v>172</v>
      </c>
      <c r="B173" s="200" t="s">
        <v>4489</v>
      </c>
      <c r="C173" s="200" t="s">
        <v>4775</v>
      </c>
      <c r="D173" s="199">
        <v>88.98</v>
      </c>
      <c r="E173" s="199">
        <v>71.23</v>
      </c>
      <c r="F173" s="199">
        <v>17.75</v>
      </c>
      <c r="G173" s="199" t="s">
        <v>4776</v>
      </c>
      <c r="H173" s="201" t="s">
        <v>4491</v>
      </c>
      <c r="I173" s="199" t="s">
        <v>4775</v>
      </c>
      <c r="J173" s="202">
        <f>VLOOKUP(C173,[5]Sheet1!$K:$S,8,0)</f>
        <v>89.06</v>
      </c>
      <c r="K173" s="203">
        <f>VLOOKUP(C173,[5]Sheet1!$K:$S,9,0)</f>
        <v>71.260000000000005</v>
      </c>
      <c r="L173" s="203">
        <f t="shared" si="2"/>
        <v>17.799999999999997</v>
      </c>
      <c r="N173"/>
    </row>
    <row r="174" spans="1:14" ht="14.5">
      <c r="A174" s="199">
        <v>173</v>
      </c>
      <c r="B174" s="200" t="s">
        <v>4489</v>
      </c>
      <c r="C174" s="200" t="s">
        <v>4777</v>
      </c>
      <c r="D174" s="199">
        <v>88.41</v>
      </c>
      <c r="E174" s="199">
        <v>70.77</v>
      </c>
      <c r="F174" s="199">
        <v>17.64</v>
      </c>
      <c r="G174" s="199" t="s">
        <v>4778</v>
      </c>
      <c r="H174" s="201" t="s">
        <v>4491</v>
      </c>
      <c r="I174" s="199" t="s">
        <v>4777</v>
      </c>
      <c r="J174" s="202">
        <f>VLOOKUP(C174,[5]Sheet1!$K:$S,8,0)</f>
        <v>88.49</v>
      </c>
      <c r="K174" s="203">
        <f>VLOOKUP(C174,[5]Sheet1!$K:$S,9,0)</f>
        <v>70.8</v>
      </c>
      <c r="L174" s="203">
        <f t="shared" si="2"/>
        <v>17.689999999999998</v>
      </c>
      <c r="N174"/>
    </row>
    <row r="175" spans="1:14" ht="14.5">
      <c r="A175" s="199">
        <v>174</v>
      </c>
      <c r="B175" s="200" t="s">
        <v>4489</v>
      </c>
      <c r="C175" s="200" t="s">
        <v>4779</v>
      </c>
      <c r="D175" s="199">
        <v>88.98</v>
      </c>
      <c r="E175" s="199">
        <v>71.23</v>
      </c>
      <c r="F175" s="199">
        <v>17.75</v>
      </c>
      <c r="G175" s="199" t="s">
        <v>4780</v>
      </c>
      <c r="H175" s="201" t="s">
        <v>4491</v>
      </c>
      <c r="I175" s="199" t="s">
        <v>4779</v>
      </c>
      <c r="J175" s="202">
        <f>VLOOKUP(C175,[5]Sheet1!$K:$S,8,0)</f>
        <v>89.06</v>
      </c>
      <c r="K175" s="203">
        <f>VLOOKUP(C175,[5]Sheet1!$K:$S,9,0)</f>
        <v>71.260000000000005</v>
      </c>
      <c r="L175" s="203">
        <f t="shared" si="2"/>
        <v>17.799999999999997</v>
      </c>
      <c r="N175"/>
    </row>
    <row r="176" spans="1:14" ht="14.5">
      <c r="A176" s="199">
        <v>175</v>
      </c>
      <c r="B176" s="200" t="s">
        <v>4489</v>
      </c>
      <c r="C176" s="200" t="s">
        <v>276</v>
      </c>
      <c r="D176" s="199">
        <v>89.47</v>
      </c>
      <c r="E176" s="199">
        <v>71.23</v>
      </c>
      <c r="F176" s="199">
        <v>18.239999999999995</v>
      </c>
      <c r="G176" s="199" t="s">
        <v>4781</v>
      </c>
      <c r="H176" s="201" t="s">
        <v>4491</v>
      </c>
      <c r="I176" s="199" t="s">
        <v>276</v>
      </c>
      <c r="J176" s="202">
        <f>VLOOKUP(C176,[5]Sheet1!$K:$S,8,0)</f>
        <v>89.55</v>
      </c>
      <c r="K176" s="203">
        <f>VLOOKUP(C176,[5]Sheet1!$K:$S,9,0)</f>
        <v>71.260000000000005</v>
      </c>
      <c r="L176" s="203">
        <f t="shared" si="2"/>
        <v>18.289999999999992</v>
      </c>
      <c r="N176"/>
    </row>
    <row r="177" spans="1:14" ht="14.5">
      <c r="A177" s="199">
        <v>176</v>
      </c>
      <c r="B177" s="200" t="s">
        <v>4489</v>
      </c>
      <c r="C177" s="200" t="s">
        <v>277</v>
      </c>
      <c r="D177" s="199">
        <v>78.760000000000005</v>
      </c>
      <c r="E177" s="199">
        <v>62.7</v>
      </c>
      <c r="F177" s="199">
        <v>16.060000000000002</v>
      </c>
      <c r="G177" s="199" t="s">
        <v>1912</v>
      </c>
      <c r="H177" s="201" t="s">
        <v>4491</v>
      </c>
      <c r="I177" s="199" t="s">
        <v>277</v>
      </c>
      <c r="J177" s="202">
        <f>VLOOKUP(C177,[5]Sheet1!$K:$S,8,0)</f>
        <v>78.83</v>
      </c>
      <c r="K177" s="203">
        <f>VLOOKUP(C177,[5]Sheet1!$K:$S,9,0)</f>
        <v>62.73</v>
      </c>
      <c r="L177" s="203">
        <f t="shared" si="2"/>
        <v>16.100000000000001</v>
      </c>
      <c r="N177"/>
    </row>
    <row r="178" spans="1:14" ht="14.5">
      <c r="A178" s="199">
        <v>177</v>
      </c>
      <c r="B178" s="200" t="s">
        <v>4489</v>
      </c>
      <c r="C178" s="200" t="s">
        <v>278</v>
      </c>
      <c r="D178" s="199">
        <v>89.47</v>
      </c>
      <c r="E178" s="199">
        <v>71.23</v>
      </c>
      <c r="F178" s="199">
        <v>18.239999999999995</v>
      </c>
      <c r="G178" s="199" t="s">
        <v>4782</v>
      </c>
      <c r="H178" s="201" t="s">
        <v>4491</v>
      </c>
      <c r="I178" s="199" t="s">
        <v>278</v>
      </c>
      <c r="J178" s="202">
        <f>VLOOKUP(C178,[5]Sheet1!$K:$S,8,0)</f>
        <v>89.55</v>
      </c>
      <c r="K178" s="203">
        <f>VLOOKUP(C178,[5]Sheet1!$K:$S,9,0)</f>
        <v>71.260000000000005</v>
      </c>
      <c r="L178" s="203">
        <f t="shared" si="2"/>
        <v>18.289999999999992</v>
      </c>
      <c r="N178"/>
    </row>
    <row r="179" spans="1:14" ht="14.5">
      <c r="A179" s="199">
        <v>178</v>
      </c>
      <c r="B179" s="200" t="s">
        <v>4489</v>
      </c>
      <c r="C179" s="200" t="s">
        <v>279</v>
      </c>
      <c r="D179" s="199">
        <v>78.760000000000005</v>
      </c>
      <c r="E179" s="199">
        <v>62.7</v>
      </c>
      <c r="F179" s="199">
        <v>16.060000000000002</v>
      </c>
      <c r="G179" s="199" t="s">
        <v>4783</v>
      </c>
      <c r="H179" s="201" t="s">
        <v>4491</v>
      </c>
      <c r="I179" s="199" t="s">
        <v>279</v>
      </c>
      <c r="J179" s="202">
        <f>VLOOKUP(C179,[5]Sheet1!$K:$S,8,0)</f>
        <v>78.83</v>
      </c>
      <c r="K179" s="203">
        <f>VLOOKUP(C179,[5]Sheet1!$K:$S,9,0)</f>
        <v>62.73</v>
      </c>
      <c r="L179" s="203">
        <f t="shared" si="2"/>
        <v>16.100000000000001</v>
      </c>
      <c r="N179"/>
    </row>
    <row r="180" spans="1:14" ht="14.5">
      <c r="A180" s="199">
        <v>179</v>
      </c>
      <c r="B180" s="200" t="s">
        <v>4489</v>
      </c>
      <c r="C180" s="200" t="s">
        <v>280</v>
      </c>
      <c r="D180" s="199">
        <v>89.47</v>
      </c>
      <c r="E180" s="199">
        <v>71.23</v>
      </c>
      <c r="F180" s="199">
        <v>18.239999999999995</v>
      </c>
      <c r="G180" s="199" t="s">
        <v>4784</v>
      </c>
      <c r="H180" s="201" t="s">
        <v>4491</v>
      </c>
      <c r="I180" s="199" t="s">
        <v>280</v>
      </c>
      <c r="J180" s="202">
        <f>VLOOKUP(C180,[5]Sheet1!$K:$S,8,0)</f>
        <v>89.55</v>
      </c>
      <c r="K180" s="203">
        <f>VLOOKUP(C180,[5]Sheet1!$K:$S,9,0)</f>
        <v>71.260000000000005</v>
      </c>
      <c r="L180" s="203">
        <f t="shared" si="2"/>
        <v>18.289999999999992</v>
      </c>
      <c r="N180"/>
    </row>
    <row r="181" spans="1:14" ht="14.5">
      <c r="A181" s="199">
        <v>180</v>
      </c>
      <c r="B181" s="200" t="s">
        <v>4489</v>
      </c>
      <c r="C181" s="200" t="s">
        <v>281</v>
      </c>
      <c r="D181" s="199">
        <v>78.760000000000005</v>
      </c>
      <c r="E181" s="199">
        <v>62.7</v>
      </c>
      <c r="F181" s="199">
        <v>16.060000000000002</v>
      </c>
      <c r="G181" s="199" t="s">
        <v>4785</v>
      </c>
      <c r="H181" s="201" t="s">
        <v>4491</v>
      </c>
      <c r="I181" s="199" t="s">
        <v>281</v>
      </c>
      <c r="J181" s="202">
        <f>VLOOKUP(C181,[5]Sheet1!$K:$S,8,0)</f>
        <v>78.83</v>
      </c>
      <c r="K181" s="203">
        <f>VLOOKUP(C181,[5]Sheet1!$K:$S,9,0)</f>
        <v>62.73</v>
      </c>
      <c r="L181" s="203">
        <f t="shared" si="2"/>
        <v>16.100000000000001</v>
      </c>
      <c r="N181"/>
    </row>
    <row r="182" spans="1:14" ht="14.5">
      <c r="A182" s="199">
        <v>181</v>
      </c>
      <c r="B182" s="200" t="s">
        <v>4489</v>
      </c>
      <c r="C182" s="200" t="s">
        <v>282</v>
      </c>
      <c r="D182" s="199">
        <v>89.47</v>
      </c>
      <c r="E182" s="199">
        <v>71.23</v>
      </c>
      <c r="F182" s="199">
        <v>18.239999999999995</v>
      </c>
      <c r="G182" s="199" t="s">
        <v>4786</v>
      </c>
      <c r="H182" s="201" t="s">
        <v>4491</v>
      </c>
      <c r="I182" s="199" t="s">
        <v>282</v>
      </c>
      <c r="J182" s="202">
        <f>VLOOKUP(C182,[5]Sheet1!$K:$S,8,0)</f>
        <v>89.55</v>
      </c>
      <c r="K182" s="203">
        <f>VLOOKUP(C182,[5]Sheet1!$K:$S,9,0)</f>
        <v>71.260000000000005</v>
      </c>
      <c r="L182" s="203">
        <f t="shared" si="2"/>
        <v>18.289999999999992</v>
      </c>
      <c r="N182"/>
    </row>
    <row r="183" spans="1:14" ht="14.5">
      <c r="A183" s="199">
        <v>182</v>
      </c>
      <c r="B183" s="200" t="s">
        <v>4489</v>
      </c>
      <c r="C183" s="200" t="s">
        <v>283</v>
      </c>
      <c r="D183" s="199">
        <v>78.760000000000005</v>
      </c>
      <c r="E183" s="199">
        <v>62.7</v>
      </c>
      <c r="F183" s="199">
        <v>16.060000000000002</v>
      </c>
      <c r="G183" s="199" t="s">
        <v>4787</v>
      </c>
      <c r="H183" s="201" t="s">
        <v>4491</v>
      </c>
      <c r="I183" s="199" t="s">
        <v>283</v>
      </c>
      <c r="J183" s="202">
        <f>VLOOKUP(C183,[5]Sheet1!$K:$S,8,0)</f>
        <v>78.83</v>
      </c>
      <c r="K183" s="203">
        <f>VLOOKUP(C183,[5]Sheet1!$K:$S,9,0)</f>
        <v>62.73</v>
      </c>
      <c r="L183" s="203">
        <f t="shared" si="2"/>
        <v>16.100000000000001</v>
      </c>
      <c r="N183"/>
    </row>
    <row r="184" spans="1:14" ht="14.5">
      <c r="A184" s="199">
        <v>183</v>
      </c>
      <c r="B184" s="200" t="s">
        <v>4489</v>
      </c>
      <c r="C184" s="200" t="s">
        <v>284</v>
      </c>
      <c r="D184" s="199">
        <v>89.47</v>
      </c>
      <c r="E184" s="199">
        <v>71.23</v>
      </c>
      <c r="F184" s="199">
        <v>18.239999999999995</v>
      </c>
      <c r="G184" s="199" t="s">
        <v>4788</v>
      </c>
      <c r="H184" s="201" t="s">
        <v>4491</v>
      </c>
      <c r="I184" s="199" t="s">
        <v>284</v>
      </c>
      <c r="J184" s="202">
        <f>VLOOKUP(C184,[5]Sheet1!$K:$S,8,0)</f>
        <v>89.55</v>
      </c>
      <c r="K184" s="203">
        <f>VLOOKUP(C184,[5]Sheet1!$K:$S,9,0)</f>
        <v>71.260000000000005</v>
      </c>
      <c r="L184" s="203">
        <f t="shared" si="2"/>
        <v>18.289999999999992</v>
      </c>
      <c r="N184"/>
    </row>
    <row r="185" spans="1:14" ht="14.5">
      <c r="A185" s="199">
        <v>184</v>
      </c>
      <c r="B185" s="200" t="s">
        <v>4489</v>
      </c>
      <c r="C185" s="200" t="s">
        <v>285</v>
      </c>
      <c r="D185" s="199">
        <v>78.760000000000005</v>
      </c>
      <c r="E185" s="199">
        <v>62.7</v>
      </c>
      <c r="F185" s="199">
        <v>16.060000000000002</v>
      </c>
      <c r="G185" s="199" t="s">
        <v>4789</v>
      </c>
      <c r="H185" s="201" t="s">
        <v>4491</v>
      </c>
      <c r="I185" s="199" t="s">
        <v>285</v>
      </c>
      <c r="J185" s="202">
        <f>VLOOKUP(C185,[5]Sheet1!$K:$S,8,0)</f>
        <v>78.83</v>
      </c>
      <c r="K185" s="203">
        <f>VLOOKUP(C185,[5]Sheet1!$K:$S,9,0)</f>
        <v>62.73</v>
      </c>
      <c r="L185" s="203">
        <f t="shared" si="2"/>
        <v>16.100000000000001</v>
      </c>
      <c r="N185"/>
    </row>
    <row r="186" spans="1:14" ht="14.5">
      <c r="A186" s="199">
        <v>185</v>
      </c>
      <c r="B186" s="200" t="s">
        <v>4489</v>
      </c>
      <c r="C186" s="200" t="s">
        <v>286</v>
      </c>
      <c r="D186" s="199">
        <v>89.47</v>
      </c>
      <c r="E186" s="199">
        <v>71.23</v>
      </c>
      <c r="F186" s="199">
        <v>18.239999999999995</v>
      </c>
      <c r="G186" s="199" t="s">
        <v>4790</v>
      </c>
      <c r="H186" s="201" t="s">
        <v>4491</v>
      </c>
      <c r="I186" s="199" t="s">
        <v>286</v>
      </c>
      <c r="J186" s="202">
        <f>VLOOKUP(C186,[5]Sheet1!$K:$S,8,0)</f>
        <v>89.55</v>
      </c>
      <c r="K186" s="203">
        <f>VLOOKUP(C186,[5]Sheet1!$K:$S,9,0)</f>
        <v>71.260000000000005</v>
      </c>
      <c r="L186" s="203">
        <f t="shared" si="2"/>
        <v>18.289999999999992</v>
      </c>
      <c r="N186"/>
    </row>
    <row r="187" spans="1:14" ht="14.5">
      <c r="A187" s="199">
        <v>186</v>
      </c>
      <c r="B187" s="200" t="s">
        <v>4489</v>
      </c>
      <c r="C187" s="200" t="s">
        <v>287</v>
      </c>
      <c r="D187" s="199">
        <v>78.760000000000005</v>
      </c>
      <c r="E187" s="199">
        <v>62.7</v>
      </c>
      <c r="F187" s="199">
        <v>16.060000000000002</v>
      </c>
      <c r="G187" s="199" t="s">
        <v>1955</v>
      </c>
      <c r="H187" s="201" t="s">
        <v>4491</v>
      </c>
      <c r="I187" s="199" t="s">
        <v>287</v>
      </c>
      <c r="J187" s="202">
        <f>VLOOKUP(C187,[5]Sheet1!$K:$S,8,0)</f>
        <v>78.83</v>
      </c>
      <c r="K187" s="203">
        <f>VLOOKUP(C187,[5]Sheet1!$K:$S,9,0)</f>
        <v>62.73</v>
      </c>
      <c r="L187" s="203">
        <f t="shared" si="2"/>
        <v>16.100000000000001</v>
      </c>
      <c r="N187"/>
    </row>
    <row r="188" spans="1:14" ht="14.5">
      <c r="A188" s="199">
        <v>187</v>
      </c>
      <c r="B188" s="200" t="s">
        <v>4489</v>
      </c>
      <c r="C188" s="200" t="s">
        <v>4791</v>
      </c>
      <c r="D188" s="199">
        <v>89.47</v>
      </c>
      <c r="E188" s="199">
        <v>71.23</v>
      </c>
      <c r="F188" s="199">
        <v>18.239999999999995</v>
      </c>
      <c r="G188" s="199" t="s">
        <v>4792</v>
      </c>
      <c r="H188" s="201" t="s">
        <v>4491</v>
      </c>
      <c r="I188" s="199" t="s">
        <v>4791</v>
      </c>
      <c r="J188" s="202">
        <f>VLOOKUP(C188,[5]Sheet1!$K:$S,8,0)</f>
        <v>89.55</v>
      </c>
      <c r="K188" s="203">
        <f>VLOOKUP(C188,[5]Sheet1!$K:$S,9,0)</f>
        <v>71.260000000000005</v>
      </c>
      <c r="L188" s="203">
        <f t="shared" si="2"/>
        <v>18.289999999999992</v>
      </c>
      <c r="N188"/>
    </row>
    <row r="189" spans="1:14" ht="14.5">
      <c r="A189" s="199">
        <v>188</v>
      </c>
      <c r="B189" s="200" t="s">
        <v>4489</v>
      </c>
      <c r="C189" s="200" t="s">
        <v>4793</v>
      </c>
      <c r="D189" s="199">
        <v>78.760000000000005</v>
      </c>
      <c r="E189" s="199">
        <v>62.7</v>
      </c>
      <c r="F189" s="199">
        <v>16.060000000000002</v>
      </c>
      <c r="G189" s="199" t="s">
        <v>1965</v>
      </c>
      <c r="H189" s="201" t="s">
        <v>4491</v>
      </c>
      <c r="I189" s="199" t="s">
        <v>4793</v>
      </c>
      <c r="J189" s="202">
        <f>VLOOKUP(C189,[5]Sheet1!$K:$S,8,0)</f>
        <v>78.83</v>
      </c>
      <c r="K189" s="203">
        <f>VLOOKUP(C189,[5]Sheet1!$K:$S,9,0)</f>
        <v>62.73</v>
      </c>
      <c r="L189" s="203">
        <f t="shared" si="2"/>
        <v>16.100000000000001</v>
      </c>
      <c r="N189"/>
    </row>
    <row r="190" spans="1:14" ht="14.5">
      <c r="A190" s="199">
        <v>189</v>
      </c>
      <c r="B190" s="200" t="s">
        <v>4489</v>
      </c>
      <c r="C190" s="200" t="s">
        <v>4794</v>
      </c>
      <c r="D190" s="199">
        <v>89.47</v>
      </c>
      <c r="E190" s="199">
        <v>71.23</v>
      </c>
      <c r="F190" s="199">
        <v>18.239999999999995</v>
      </c>
      <c r="G190" s="199" t="s">
        <v>4795</v>
      </c>
      <c r="H190" s="201" t="s">
        <v>4491</v>
      </c>
      <c r="I190" s="199" t="s">
        <v>4794</v>
      </c>
      <c r="J190" s="202">
        <f>VLOOKUP(C190,[5]Sheet1!$K:$S,8,0)</f>
        <v>89.55</v>
      </c>
      <c r="K190" s="203">
        <f>VLOOKUP(C190,[5]Sheet1!$K:$S,9,0)</f>
        <v>71.260000000000005</v>
      </c>
      <c r="L190" s="203">
        <f t="shared" si="2"/>
        <v>18.289999999999992</v>
      </c>
      <c r="N190"/>
    </row>
    <row r="191" spans="1:14" ht="14.5">
      <c r="A191" s="199">
        <v>190</v>
      </c>
      <c r="B191" s="200" t="s">
        <v>4489</v>
      </c>
      <c r="C191" s="200" t="s">
        <v>4796</v>
      </c>
      <c r="D191" s="199">
        <v>78.760000000000005</v>
      </c>
      <c r="E191" s="199">
        <v>62.7</v>
      </c>
      <c r="F191" s="199">
        <v>16.060000000000002</v>
      </c>
      <c r="G191" s="199" t="s">
        <v>1975</v>
      </c>
      <c r="H191" s="201" t="s">
        <v>4491</v>
      </c>
      <c r="I191" s="199" t="s">
        <v>4796</v>
      </c>
      <c r="J191" s="202">
        <f>VLOOKUP(C191,[5]Sheet1!$K:$S,8,0)</f>
        <v>78.83</v>
      </c>
      <c r="K191" s="203">
        <f>VLOOKUP(C191,[5]Sheet1!$K:$S,9,0)</f>
        <v>62.73</v>
      </c>
      <c r="L191" s="203">
        <f t="shared" si="2"/>
        <v>16.100000000000001</v>
      </c>
      <c r="N191"/>
    </row>
    <row r="192" spans="1:14" ht="14.5">
      <c r="A192" s="199">
        <v>191</v>
      </c>
      <c r="B192" s="200" t="s">
        <v>4489</v>
      </c>
      <c r="C192" s="200" t="s">
        <v>4797</v>
      </c>
      <c r="D192" s="199">
        <v>89.47</v>
      </c>
      <c r="E192" s="199">
        <v>71.23</v>
      </c>
      <c r="F192" s="199">
        <v>18.239999999999995</v>
      </c>
      <c r="G192" s="199" t="s">
        <v>4798</v>
      </c>
      <c r="H192" s="201" t="s">
        <v>4491</v>
      </c>
      <c r="I192" s="199" t="s">
        <v>4797</v>
      </c>
      <c r="J192" s="202">
        <f>VLOOKUP(C192,[5]Sheet1!$K:$S,8,0)</f>
        <v>89.55</v>
      </c>
      <c r="K192" s="203">
        <f>VLOOKUP(C192,[5]Sheet1!$K:$S,9,0)</f>
        <v>71.260000000000005</v>
      </c>
      <c r="L192" s="203">
        <f t="shared" si="2"/>
        <v>18.289999999999992</v>
      </c>
      <c r="N192"/>
    </row>
    <row r="193" spans="1:14" ht="14.5">
      <c r="A193" s="199">
        <v>192</v>
      </c>
      <c r="B193" s="200" t="s">
        <v>4489</v>
      </c>
      <c r="C193" s="200" t="s">
        <v>4799</v>
      </c>
      <c r="D193" s="199">
        <v>78.760000000000005</v>
      </c>
      <c r="E193" s="199">
        <v>62.7</v>
      </c>
      <c r="F193" s="199">
        <v>16.060000000000002</v>
      </c>
      <c r="G193" s="199" t="s">
        <v>4800</v>
      </c>
      <c r="H193" s="201" t="s">
        <v>4491</v>
      </c>
      <c r="I193" s="199" t="s">
        <v>4799</v>
      </c>
      <c r="J193" s="202">
        <f>VLOOKUP(C193,[5]Sheet1!$K:$S,8,0)</f>
        <v>78.83</v>
      </c>
      <c r="K193" s="203">
        <f>VLOOKUP(C193,[5]Sheet1!$K:$S,9,0)</f>
        <v>62.73</v>
      </c>
      <c r="L193" s="203">
        <f t="shared" si="2"/>
        <v>16.100000000000001</v>
      </c>
      <c r="N193"/>
    </row>
    <row r="194" spans="1:14" ht="14.5">
      <c r="A194" s="199">
        <v>193</v>
      </c>
      <c r="B194" s="200" t="s">
        <v>4489</v>
      </c>
      <c r="C194" s="200" t="s">
        <v>4801</v>
      </c>
      <c r="D194" s="199">
        <v>89.47</v>
      </c>
      <c r="E194" s="199">
        <v>71.23</v>
      </c>
      <c r="F194" s="199">
        <v>18.239999999999995</v>
      </c>
      <c r="G194" s="199" t="s">
        <v>4802</v>
      </c>
      <c r="H194" s="201" t="s">
        <v>4491</v>
      </c>
      <c r="I194" s="199" t="s">
        <v>4801</v>
      </c>
      <c r="J194" s="202">
        <f>VLOOKUP(C194,[5]Sheet1!$K:$S,8,0)</f>
        <v>89.55</v>
      </c>
      <c r="K194" s="203">
        <f>VLOOKUP(C194,[5]Sheet1!$K:$S,9,0)</f>
        <v>71.260000000000005</v>
      </c>
      <c r="L194" s="203">
        <f t="shared" si="2"/>
        <v>18.289999999999992</v>
      </c>
      <c r="N194"/>
    </row>
    <row r="195" spans="1:14" ht="14.5">
      <c r="A195" s="199">
        <v>194</v>
      </c>
      <c r="B195" s="200" t="s">
        <v>4489</v>
      </c>
      <c r="C195" s="200" t="s">
        <v>4803</v>
      </c>
      <c r="D195" s="199">
        <v>78.760000000000005</v>
      </c>
      <c r="E195" s="199">
        <v>62.7</v>
      </c>
      <c r="F195" s="199">
        <v>16.060000000000002</v>
      </c>
      <c r="G195" s="199" t="s">
        <v>4804</v>
      </c>
      <c r="H195" s="201" t="s">
        <v>4491</v>
      </c>
      <c r="I195" s="199" t="s">
        <v>4803</v>
      </c>
      <c r="J195" s="202">
        <f>VLOOKUP(C195,[5]Sheet1!$K:$S,8,0)</f>
        <v>78.83</v>
      </c>
      <c r="K195" s="203">
        <f>VLOOKUP(C195,[5]Sheet1!$K:$S,9,0)</f>
        <v>62.73</v>
      </c>
      <c r="L195" s="203">
        <f t="shared" ref="L195:L258" si="3">J195-K195</f>
        <v>16.100000000000001</v>
      </c>
      <c r="N195"/>
    </row>
    <row r="196" spans="1:14" ht="14.5">
      <c r="A196" s="199">
        <v>195</v>
      </c>
      <c r="B196" s="200" t="s">
        <v>4489</v>
      </c>
      <c r="C196" s="200" t="s">
        <v>288</v>
      </c>
      <c r="D196" s="199">
        <v>78.760000000000005</v>
      </c>
      <c r="E196" s="199">
        <v>62.7</v>
      </c>
      <c r="F196" s="199">
        <v>16.060000000000002</v>
      </c>
      <c r="G196" s="199" t="s">
        <v>2003</v>
      </c>
      <c r="H196" s="201" t="s">
        <v>4491</v>
      </c>
      <c r="I196" s="199" t="s">
        <v>288</v>
      </c>
      <c r="J196" s="202">
        <f>VLOOKUP(C196,[5]Sheet1!$K:$S,8,0)</f>
        <v>78.83</v>
      </c>
      <c r="K196" s="203">
        <f>VLOOKUP(C196,[5]Sheet1!$K:$S,9,0)</f>
        <v>62.73</v>
      </c>
      <c r="L196" s="203">
        <f t="shared" si="3"/>
        <v>16.100000000000001</v>
      </c>
      <c r="N196"/>
    </row>
    <row r="197" spans="1:14" ht="14.5">
      <c r="A197" s="199">
        <v>196</v>
      </c>
      <c r="B197" s="200" t="s">
        <v>4489</v>
      </c>
      <c r="C197" s="200" t="s">
        <v>289</v>
      </c>
      <c r="D197" s="199">
        <v>89.47</v>
      </c>
      <c r="E197" s="199">
        <v>71.23</v>
      </c>
      <c r="F197" s="199">
        <v>18.239999999999995</v>
      </c>
      <c r="G197" s="199" t="s">
        <v>4781</v>
      </c>
      <c r="H197" s="201" t="s">
        <v>4491</v>
      </c>
      <c r="I197" s="199" t="s">
        <v>289</v>
      </c>
      <c r="J197" s="202">
        <f>VLOOKUP(C197,[5]Sheet1!$K:$S,8,0)</f>
        <v>89.55</v>
      </c>
      <c r="K197" s="203">
        <f>VLOOKUP(C197,[5]Sheet1!$K:$S,9,0)</f>
        <v>71.260000000000005</v>
      </c>
      <c r="L197" s="203">
        <f t="shared" si="3"/>
        <v>18.289999999999992</v>
      </c>
      <c r="N197"/>
    </row>
    <row r="198" spans="1:14" ht="14.5">
      <c r="A198" s="199">
        <v>197</v>
      </c>
      <c r="B198" s="200" t="s">
        <v>4489</v>
      </c>
      <c r="C198" s="200" t="s">
        <v>290</v>
      </c>
      <c r="D198" s="199">
        <v>78.760000000000005</v>
      </c>
      <c r="E198" s="199">
        <v>62.7</v>
      </c>
      <c r="F198" s="199">
        <v>16.060000000000002</v>
      </c>
      <c r="G198" s="199" t="s">
        <v>2008</v>
      </c>
      <c r="H198" s="201" t="s">
        <v>4491</v>
      </c>
      <c r="I198" s="199" t="s">
        <v>290</v>
      </c>
      <c r="J198" s="202">
        <f>VLOOKUP(C198,[5]Sheet1!$K:$S,8,0)</f>
        <v>78.83</v>
      </c>
      <c r="K198" s="203">
        <f>VLOOKUP(C198,[5]Sheet1!$K:$S,9,0)</f>
        <v>62.73</v>
      </c>
      <c r="L198" s="203">
        <f t="shared" si="3"/>
        <v>16.100000000000001</v>
      </c>
      <c r="N198"/>
    </row>
    <row r="199" spans="1:14" ht="14.5">
      <c r="A199" s="199">
        <v>198</v>
      </c>
      <c r="B199" s="200" t="s">
        <v>4489</v>
      </c>
      <c r="C199" s="200" t="s">
        <v>291</v>
      </c>
      <c r="D199" s="199">
        <v>89.47</v>
      </c>
      <c r="E199" s="199">
        <v>71.23</v>
      </c>
      <c r="F199" s="199">
        <v>18.239999999999995</v>
      </c>
      <c r="G199" s="199" t="s">
        <v>4805</v>
      </c>
      <c r="H199" s="201" t="s">
        <v>4491</v>
      </c>
      <c r="I199" s="199" t="s">
        <v>291</v>
      </c>
      <c r="J199" s="202">
        <f>VLOOKUP(C199,[5]Sheet1!$K:$S,8,0)</f>
        <v>89.55</v>
      </c>
      <c r="K199" s="203">
        <f>VLOOKUP(C199,[5]Sheet1!$K:$S,9,0)</f>
        <v>71.260000000000005</v>
      </c>
      <c r="L199" s="203">
        <f t="shared" si="3"/>
        <v>18.289999999999992</v>
      </c>
      <c r="N199"/>
    </row>
    <row r="200" spans="1:14" ht="14.5">
      <c r="A200" s="199">
        <v>199</v>
      </c>
      <c r="B200" s="200" t="s">
        <v>4489</v>
      </c>
      <c r="C200" s="200" t="s">
        <v>292</v>
      </c>
      <c r="D200" s="199">
        <v>78.760000000000005</v>
      </c>
      <c r="E200" s="199">
        <v>62.7</v>
      </c>
      <c r="F200" s="199">
        <v>16.060000000000002</v>
      </c>
      <c r="G200" s="199" t="s">
        <v>4806</v>
      </c>
      <c r="H200" s="201" t="s">
        <v>4491</v>
      </c>
      <c r="I200" s="199" t="s">
        <v>292</v>
      </c>
      <c r="J200" s="202">
        <f>VLOOKUP(C200,[5]Sheet1!$K:$S,8,0)</f>
        <v>78.83</v>
      </c>
      <c r="K200" s="203">
        <f>VLOOKUP(C200,[5]Sheet1!$K:$S,9,0)</f>
        <v>62.73</v>
      </c>
      <c r="L200" s="203">
        <f t="shared" si="3"/>
        <v>16.100000000000001</v>
      </c>
      <c r="N200"/>
    </row>
    <row r="201" spans="1:14" ht="14.5">
      <c r="A201" s="199">
        <v>200</v>
      </c>
      <c r="B201" s="200" t="s">
        <v>4489</v>
      </c>
      <c r="C201" s="200" t="s">
        <v>293</v>
      </c>
      <c r="D201" s="199">
        <v>89.47</v>
      </c>
      <c r="E201" s="199">
        <v>71.23</v>
      </c>
      <c r="F201" s="199">
        <v>18.239999999999995</v>
      </c>
      <c r="G201" s="199" t="s">
        <v>4807</v>
      </c>
      <c r="H201" s="201" t="s">
        <v>4491</v>
      </c>
      <c r="I201" s="199" t="s">
        <v>293</v>
      </c>
      <c r="J201" s="202">
        <f>VLOOKUP(C201,[5]Sheet1!$K:$S,8,0)</f>
        <v>89.55</v>
      </c>
      <c r="K201" s="203">
        <f>VLOOKUP(C201,[5]Sheet1!$K:$S,9,0)</f>
        <v>71.260000000000005</v>
      </c>
      <c r="L201" s="203">
        <f t="shared" si="3"/>
        <v>18.289999999999992</v>
      </c>
      <c r="N201"/>
    </row>
    <row r="202" spans="1:14" ht="14.5">
      <c r="A202" s="199">
        <v>201</v>
      </c>
      <c r="B202" s="200" t="s">
        <v>4489</v>
      </c>
      <c r="C202" s="200" t="s">
        <v>294</v>
      </c>
      <c r="D202" s="199">
        <v>78.760000000000005</v>
      </c>
      <c r="E202" s="199">
        <v>62.7</v>
      </c>
      <c r="F202" s="199">
        <v>16.060000000000002</v>
      </c>
      <c r="G202" s="199" t="s">
        <v>4808</v>
      </c>
      <c r="H202" s="201" t="s">
        <v>4491</v>
      </c>
      <c r="I202" s="199" t="s">
        <v>294</v>
      </c>
      <c r="J202" s="202">
        <f>VLOOKUP(C202,[5]Sheet1!$K:$S,8,0)</f>
        <v>78.83</v>
      </c>
      <c r="K202" s="203">
        <f>VLOOKUP(C202,[5]Sheet1!$K:$S,9,0)</f>
        <v>62.73</v>
      </c>
      <c r="L202" s="203">
        <f t="shared" si="3"/>
        <v>16.100000000000001</v>
      </c>
      <c r="N202"/>
    </row>
    <row r="203" spans="1:14" ht="14.5">
      <c r="A203" s="199">
        <v>202</v>
      </c>
      <c r="B203" s="200" t="s">
        <v>4489</v>
      </c>
      <c r="C203" s="200" t="s">
        <v>295</v>
      </c>
      <c r="D203" s="199">
        <v>89.47</v>
      </c>
      <c r="E203" s="199">
        <v>71.23</v>
      </c>
      <c r="F203" s="199">
        <v>18.239999999999995</v>
      </c>
      <c r="G203" s="199" t="s">
        <v>4809</v>
      </c>
      <c r="H203" s="201" t="s">
        <v>4491</v>
      </c>
      <c r="I203" s="199" t="s">
        <v>295</v>
      </c>
      <c r="J203" s="202">
        <f>VLOOKUP(C203,[5]Sheet1!$K:$S,8,0)</f>
        <v>89.55</v>
      </c>
      <c r="K203" s="203">
        <f>VLOOKUP(C203,[5]Sheet1!$K:$S,9,0)</f>
        <v>71.260000000000005</v>
      </c>
      <c r="L203" s="203">
        <f t="shared" si="3"/>
        <v>18.289999999999992</v>
      </c>
      <c r="N203"/>
    </row>
    <row r="204" spans="1:14" ht="14.5">
      <c r="A204" s="199">
        <v>203</v>
      </c>
      <c r="B204" s="200" t="s">
        <v>4489</v>
      </c>
      <c r="C204" s="200" t="s">
        <v>296</v>
      </c>
      <c r="D204" s="199">
        <v>78.760000000000005</v>
      </c>
      <c r="E204" s="199">
        <v>62.7</v>
      </c>
      <c r="F204" s="199">
        <v>16.060000000000002</v>
      </c>
      <c r="G204" s="199" t="s">
        <v>4810</v>
      </c>
      <c r="H204" s="201" t="s">
        <v>4491</v>
      </c>
      <c r="I204" s="199" t="s">
        <v>296</v>
      </c>
      <c r="J204" s="202">
        <f>VLOOKUP(C204,[5]Sheet1!$K:$S,8,0)</f>
        <v>78.83</v>
      </c>
      <c r="K204" s="203">
        <f>VLOOKUP(C204,[5]Sheet1!$K:$S,9,0)</f>
        <v>62.73</v>
      </c>
      <c r="L204" s="203">
        <f t="shared" si="3"/>
        <v>16.100000000000001</v>
      </c>
      <c r="N204"/>
    </row>
    <row r="205" spans="1:14" ht="14.5">
      <c r="A205" s="199">
        <v>204</v>
      </c>
      <c r="B205" s="200" t="s">
        <v>4489</v>
      </c>
      <c r="C205" s="200" t="s">
        <v>297</v>
      </c>
      <c r="D205" s="199">
        <v>89.47</v>
      </c>
      <c r="E205" s="199">
        <v>71.23</v>
      </c>
      <c r="F205" s="199">
        <v>18.239999999999995</v>
      </c>
      <c r="G205" s="199" t="s">
        <v>4811</v>
      </c>
      <c r="H205" s="201" t="s">
        <v>4491</v>
      </c>
      <c r="I205" s="199" t="s">
        <v>297</v>
      </c>
      <c r="J205" s="202">
        <f>VLOOKUP(C205,[5]Sheet1!$K:$S,8,0)</f>
        <v>89.55</v>
      </c>
      <c r="K205" s="203">
        <f>VLOOKUP(C205,[5]Sheet1!$K:$S,9,0)</f>
        <v>71.260000000000005</v>
      </c>
      <c r="L205" s="203">
        <f t="shared" si="3"/>
        <v>18.289999999999992</v>
      </c>
      <c r="N205"/>
    </row>
    <row r="206" spans="1:14" ht="14.5">
      <c r="A206" s="199">
        <v>205</v>
      </c>
      <c r="B206" s="200" t="s">
        <v>4489</v>
      </c>
      <c r="C206" s="200" t="s">
        <v>298</v>
      </c>
      <c r="D206" s="199">
        <v>78.760000000000005</v>
      </c>
      <c r="E206" s="199">
        <v>62.7</v>
      </c>
      <c r="F206" s="199">
        <v>16.060000000000002</v>
      </c>
      <c r="G206" s="199" t="s">
        <v>2044</v>
      </c>
      <c r="H206" s="201" t="s">
        <v>4491</v>
      </c>
      <c r="I206" s="199" t="s">
        <v>298</v>
      </c>
      <c r="J206" s="202">
        <f>VLOOKUP(C206,[5]Sheet1!$K:$S,8,0)</f>
        <v>78.83</v>
      </c>
      <c r="K206" s="203">
        <f>VLOOKUP(C206,[5]Sheet1!$K:$S,9,0)</f>
        <v>62.73</v>
      </c>
      <c r="L206" s="203">
        <f t="shared" si="3"/>
        <v>16.100000000000001</v>
      </c>
      <c r="N206"/>
    </row>
    <row r="207" spans="1:14" ht="14.5">
      <c r="A207" s="199">
        <v>206</v>
      </c>
      <c r="B207" s="200" t="s">
        <v>4489</v>
      </c>
      <c r="C207" s="200" t="s">
        <v>299</v>
      </c>
      <c r="D207" s="199">
        <v>89.47</v>
      </c>
      <c r="E207" s="199">
        <v>71.23</v>
      </c>
      <c r="F207" s="199">
        <v>18.239999999999995</v>
      </c>
      <c r="G207" s="199" t="s">
        <v>4812</v>
      </c>
      <c r="H207" s="201" t="s">
        <v>4491</v>
      </c>
      <c r="I207" s="199" t="s">
        <v>299</v>
      </c>
      <c r="J207" s="202">
        <f>VLOOKUP(C207,[5]Sheet1!$K:$S,8,0)</f>
        <v>89.55</v>
      </c>
      <c r="K207" s="203">
        <f>VLOOKUP(C207,[5]Sheet1!$K:$S,9,0)</f>
        <v>71.260000000000005</v>
      </c>
      <c r="L207" s="203">
        <f t="shared" si="3"/>
        <v>18.289999999999992</v>
      </c>
      <c r="N207"/>
    </row>
    <row r="208" spans="1:14" ht="14.5">
      <c r="A208" s="199">
        <v>207</v>
      </c>
      <c r="B208" s="200" t="s">
        <v>4489</v>
      </c>
      <c r="C208" s="200" t="s">
        <v>4813</v>
      </c>
      <c r="D208" s="199">
        <v>78.760000000000005</v>
      </c>
      <c r="E208" s="199">
        <v>62.7</v>
      </c>
      <c r="F208" s="199">
        <v>16.060000000000002</v>
      </c>
      <c r="G208" s="199" t="s">
        <v>2054</v>
      </c>
      <c r="H208" s="201" t="s">
        <v>4491</v>
      </c>
      <c r="I208" s="199" t="s">
        <v>4813</v>
      </c>
      <c r="J208" s="202">
        <f>VLOOKUP(C208,[5]Sheet1!$K:$S,8,0)</f>
        <v>78.83</v>
      </c>
      <c r="K208" s="203">
        <f>VLOOKUP(C208,[5]Sheet1!$K:$S,9,0)</f>
        <v>62.73</v>
      </c>
      <c r="L208" s="203">
        <f t="shared" si="3"/>
        <v>16.100000000000001</v>
      </c>
      <c r="N208"/>
    </row>
    <row r="209" spans="1:14" ht="14.5">
      <c r="A209" s="199">
        <v>208</v>
      </c>
      <c r="B209" s="200" t="s">
        <v>4489</v>
      </c>
      <c r="C209" s="200" t="s">
        <v>4814</v>
      </c>
      <c r="D209" s="199">
        <v>89.47</v>
      </c>
      <c r="E209" s="199">
        <v>71.23</v>
      </c>
      <c r="F209" s="199">
        <v>18.239999999999995</v>
      </c>
      <c r="G209" s="199" t="s">
        <v>4815</v>
      </c>
      <c r="H209" s="201" t="s">
        <v>4491</v>
      </c>
      <c r="I209" s="199" t="s">
        <v>4814</v>
      </c>
      <c r="J209" s="202">
        <f>VLOOKUP(C209,[5]Sheet1!$K:$S,8,0)</f>
        <v>89.55</v>
      </c>
      <c r="K209" s="203">
        <f>VLOOKUP(C209,[5]Sheet1!$K:$S,9,0)</f>
        <v>71.260000000000005</v>
      </c>
      <c r="L209" s="203">
        <f t="shared" si="3"/>
        <v>18.289999999999992</v>
      </c>
      <c r="N209"/>
    </row>
    <row r="210" spans="1:14" ht="14.5">
      <c r="A210" s="199">
        <v>209</v>
      </c>
      <c r="B210" s="200" t="s">
        <v>4489</v>
      </c>
      <c r="C210" s="200" t="s">
        <v>4816</v>
      </c>
      <c r="D210" s="199">
        <v>78.760000000000005</v>
      </c>
      <c r="E210" s="199">
        <v>62.7</v>
      </c>
      <c r="F210" s="199">
        <v>16.060000000000002</v>
      </c>
      <c r="G210" s="199" t="s">
        <v>4817</v>
      </c>
      <c r="H210" s="201" t="s">
        <v>4491</v>
      </c>
      <c r="I210" s="199" t="s">
        <v>4816</v>
      </c>
      <c r="J210" s="202">
        <f>VLOOKUP(C210,[5]Sheet1!$K:$S,8,0)</f>
        <v>78.83</v>
      </c>
      <c r="K210" s="203">
        <f>VLOOKUP(C210,[5]Sheet1!$K:$S,9,0)</f>
        <v>62.73</v>
      </c>
      <c r="L210" s="203">
        <f t="shared" si="3"/>
        <v>16.100000000000001</v>
      </c>
      <c r="N210"/>
    </row>
    <row r="211" spans="1:14" ht="14.5">
      <c r="A211" s="199">
        <v>210</v>
      </c>
      <c r="B211" s="200" t="s">
        <v>4489</v>
      </c>
      <c r="C211" s="200" t="s">
        <v>4818</v>
      </c>
      <c r="D211" s="199">
        <v>89.47</v>
      </c>
      <c r="E211" s="199">
        <v>71.23</v>
      </c>
      <c r="F211" s="199">
        <v>18.239999999999995</v>
      </c>
      <c r="G211" s="199" t="s">
        <v>2070</v>
      </c>
      <c r="H211" s="201" t="s">
        <v>4491</v>
      </c>
      <c r="I211" s="199" t="s">
        <v>4818</v>
      </c>
      <c r="J211" s="202">
        <f>VLOOKUP(C211,[5]Sheet1!$K:$S,8,0)</f>
        <v>89.55</v>
      </c>
      <c r="K211" s="203">
        <f>VLOOKUP(C211,[5]Sheet1!$K:$S,9,0)</f>
        <v>71.260000000000005</v>
      </c>
      <c r="L211" s="203">
        <f t="shared" si="3"/>
        <v>18.289999999999992</v>
      </c>
      <c r="N211"/>
    </row>
    <row r="212" spans="1:14" ht="14.5">
      <c r="A212" s="199">
        <v>211</v>
      </c>
      <c r="B212" s="200" t="s">
        <v>4489</v>
      </c>
      <c r="C212" s="200" t="s">
        <v>4819</v>
      </c>
      <c r="D212" s="199">
        <v>78.760000000000005</v>
      </c>
      <c r="E212" s="199">
        <v>62.7</v>
      </c>
      <c r="F212" s="199">
        <v>16.060000000000002</v>
      </c>
      <c r="G212" s="199" t="s">
        <v>4820</v>
      </c>
      <c r="H212" s="201" t="s">
        <v>4491</v>
      </c>
      <c r="I212" s="199" t="s">
        <v>4819</v>
      </c>
      <c r="J212" s="202">
        <f>VLOOKUP(C212,[5]Sheet1!$K:$S,8,0)</f>
        <v>78.83</v>
      </c>
      <c r="K212" s="203">
        <f>VLOOKUP(C212,[5]Sheet1!$K:$S,9,0)</f>
        <v>62.73</v>
      </c>
      <c r="L212" s="203">
        <f t="shared" si="3"/>
        <v>16.100000000000001</v>
      </c>
      <c r="N212"/>
    </row>
    <row r="213" spans="1:14" ht="14.5">
      <c r="A213" s="199">
        <v>212</v>
      </c>
      <c r="B213" s="200" t="s">
        <v>4489</v>
      </c>
      <c r="C213" s="200" t="s">
        <v>4821</v>
      </c>
      <c r="D213" s="199">
        <v>89.47</v>
      </c>
      <c r="E213" s="199">
        <v>71.23</v>
      </c>
      <c r="F213" s="199">
        <v>18.239999999999995</v>
      </c>
      <c r="G213" s="199" t="s">
        <v>4822</v>
      </c>
      <c r="H213" s="201" t="s">
        <v>4491</v>
      </c>
      <c r="I213" s="199" t="s">
        <v>4821</v>
      </c>
      <c r="J213" s="202">
        <f>VLOOKUP(C213,[5]Sheet1!$K:$S,8,0)</f>
        <v>89.55</v>
      </c>
      <c r="K213" s="203">
        <f>VLOOKUP(C213,[5]Sheet1!$K:$S,9,0)</f>
        <v>71.260000000000005</v>
      </c>
      <c r="L213" s="203">
        <f t="shared" si="3"/>
        <v>18.289999999999992</v>
      </c>
      <c r="N213"/>
    </row>
    <row r="214" spans="1:14" ht="14.5">
      <c r="A214" s="199">
        <v>213</v>
      </c>
      <c r="B214" s="200" t="s">
        <v>4489</v>
      </c>
      <c r="C214" s="200" t="s">
        <v>4823</v>
      </c>
      <c r="D214" s="199">
        <v>78.760000000000005</v>
      </c>
      <c r="E214" s="199">
        <v>62.7</v>
      </c>
      <c r="F214" s="199">
        <v>16.060000000000002</v>
      </c>
      <c r="G214" s="199" t="s">
        <v>4824</v>
      </c>
      <c r="H214" s="201" t="s">
        <v>4491</v>
      </c>
      <c r="I214" s="199" t="s">
        <v>4823</v>
      </c>
      <c r="J214" s="202">
        <f>VLOOKUP(C214,[5]Sheet1!$K:$S,8,0)</f>
        <v>78.83</v>
      </c>
      <c r="K214" s="203">
        <f>VLOOKUP(C214,[5]Sheet1!$K:$S,9,0)</f>
        <v>62.73</v>
      </c>
      <c r="L214" s="203">
        <f t="shared" si="3"/>
        <v>16.100000000000001</v>
      </c>
      <c r="N214"/>
    </row>
    <row r="215" spans="1:14" ht="14.5">
      <c r="A215" s="199">
        <v>214</v>
      </c>
      <c r="B215" s="200" t="s">
        <v>4489</v>
      </c>
      <c r="C215" s="200" t="s">
        <v>4825</v>
      </c>
      <c r="D215" s="199">
        <v>89.47</v>
      </c>
      <c r="E215" s="199">
        <v>71.23</v>
      </c>
      <c r="F215" s="199">
        <v>18.239999999999995</v>
      </c>
      <c r="G215" s="199" t="s">
        <v>4826</v>
      </c>
      <c r="H215" s="201" t="s">
        <v>4491</v>
      </c>
      <c r="I215" s="199" t="s">
        <v>4825</v>
      </c>
      <c r="J215" s="202">
        <f>VLOOKUP(C215,[5]Sheet1!$K:$S,8,0)</f>
        <v>89.55</v>
      </c>
      <c r="K215" s="203">
        <f>VLOOKUP(C215,[5]Sheet1!$K:$S,9,0)</f>
        <v>71.260000000000005</v>
      </c>
      <c r="L215" s="203">
        <f t="shared" si="3"/>
        <v>18.289999999999992</v>
      </c>
      <c r="N215"/>
    </row>
    <row r="216" spans="1:14" ht="14.5">
      <c r="A216" s="199">
        <v>215</v>
      </c>
      <c r="B216" s="200" t="s">
        <v>4489</v>
      </c>
      <c r="C216" s="200" t="s">
        <v>312</v>
      </c>
      <c r="D216" s="199">
        <v>107.56</v>
      </c>
      <c r="E216" s="199">
        <v>89.49</v>
      </c>
      <c r="F216" s="199">
        <v>18.070000000000007</v>
      </c>
      <c r="G216" s="199" t="s">
        <v>4827</v>
      </c>
      <c r="H216" s="201" t="s">
        <v>4491</v>
      </c>
      <c r="I216" s="199" t="s">
        <v>312</v>
      </c>
      <c r="J216" s="202">
        <f>VLOOKUP(C216,[5]Sheet1!$K:$S,8,0)</f>
        <v>107.65</v>
      </c>
      <c r="K216" s="203">
        <f>VLOOKUP(C216,[5]Sheet1!$K:$S,9,0)</f>
        <v>89.52</v>
      </c>
      <c r="L216" s="203">
        <f t="shared" si="3"/>
        <v>18.13000000000001</v>
      </c>
      <c r="N216"/>
    </row>
    <row r="217" spans="1:14" ht="14.5">
      <c r="A217" s="199">
        <v>216</v>
      </c>
      <c r="B217" s="200" t="s">
        <v>4489</v>
      </c>
      <c r="C217" s="200" t="s">
        <v>313</v>
      </c>
      <c r="D217" s="199">
        <v>106.96</v>
      </c>
      <c r="E217" s="199">
        <v>88.99</v>
      </c>
      <c r="F217" s="199">
        <v>17.97</v>
      </c>
      <c r="G217" s="199" t="s">
        <v>4828</v>
      </c>
      <c r="H217" s="201" t="s">
        <v>4491</v>
      </c>
      <c r="I217" s="199" t="s">
        <v>313</v>
      </c>
      <c r="J217" s="202">
        <f>VLOOKUP(C217,[5]Sheet1!$K:$S,8,0)</f>
        <v>107.05</v>
      </c>
      <c r="K217" s="203">
        <f>VLOOKUP(C217,[5]Sheet1!$K:$S,9,0)</f>
        <v>89.02</v>
      </c>
      <c r="L217" s="203">
        <f t="shared" si="3"/>
        <v>18.03</v>
      </c>
      <c r="N217"/>
    </row>
    <row r="218" spans="1:14" ht="14.5">
      <c r="A218" s="199">
        <v>217</v>
      </c>
      <c r="B218" s="200" t="s">
        <v>4489</v>
      </c>
      <c r="C218" s="200" t="s">
        <v>314</v>
      </c>
      <c r="D218" s="199">
        <v>107.56</v>
      </c>
      <c r="E218" s="199">
        <v>89.49</v>
      </c>
      <c r="F218" s="199">
        <v>18.070000000000007</v>
      </c>
      <c r="G218" s="199" t="s">
        <v>4829</v>
      </c>
      <c r="H218" s="201" t="s">
        <v>4491</v>
      </c>
      <c r="I218" s="199" t="s">
        <v>314</v>
      </c>
      <c r="J218" s="202">
        <f>VLOOKUP(C218,[5]Sheet1!$K:$S,8,0)</f>
        <v>107.65</v>
      </c>
      <c r="K218" s="203">
        <f>VLOOKUP(C218,[5]Sheet1!$K:$S,9,0)</f>
        <v>89.52</v>
      </c>
      <c r="L218" s="203">
        <f t="shared" si="3"/>
        <v>18.13000000000001</v>
      </c>
      <c r="N218"/>
    </row>
    <row r="219" spans="1:14" ht="14.5">
      <c r="A219" s="199">
        <v>218</v>
      </c>
      <c r="B219" s="200" t="s">
        <v>4489</v>
      </c>
      <c r="C219" s="200" t="s">
        <v>315</v>
      </c>
      <c r="D219" s="199">
        <v>106.96</v>
      </c>
      <c r="E219" s="199">
        <v>88.99</v>
      </c>
      <c r="F219" s="199">
        <v>17.97</v>
      </c>
      <c r="G219" s="199" t="s">
        <v>4830</v>
      </c>
      <c r="H219" s="201" t="s">
        <v>4491</v>
      </c>
      <c r="I219" s="199" t="s">
        <v>315</v>
      </c>
      <c r="J219" s="202">
        <f>VLOOKUP(C219,[5]Sheet1!$K:$S,8,0)</f>
        <v>107.05</v>
      </c>
      <c r="K219" s="203">
        <f>VLOOKUP(C219,[5]Sheet1!$K:$S,9,0)</f>
        <v>89.02</v>
      </c>
      <c r="L219" s="203">
        <f t="shared" si="3"/>
        <v>18.03</v>
      </c>
      <c r="N219"/>
    </row>
    <row r="220" spans="1:14" ht="14.5">
      <c r="A220" s="199">
        <v>219</v>
      </c>
      <c r="B220" s="200" t="s">
        <v>4489</v>
      </c>
      <c r="C220" s="200" t="s">
        <v>316</v>
      </c>
      <c r="D220" s="199">
        <v>107.56</v>
      </c>
      <c r="E220" s="199">
        <v>89.49</v>
      </c>
      <c r="F220" s="199">
        <v>18.070000000000007</v>
      </c>
      <c r="G220" s="199" t="s">
        <v>4831</v>
      </c>
      <c r="H220" s="201" t="s">
        <v>4491</v>
      </c>
      <c r="I220" s="199" t="s">
        <v>316</v>
      </c>
      <c r="J220" s="202">
        <f>VLOOKUP(C220,[5]Sheet1!$K:$S,8,0)</f>
        <v>107.65</v>
      </c>
      <c r="K220" s="203">
        <f>VLOOKUP(C220,[5]Sheet1!$K:$S,9,0)</f>
        <v>89.52</v>
      </c>
      <c r="L220" s="203">
        <f t="shared" si="3"/>
        <v>18.13000000000001</v>
      </c>
      <c r="N220"/>
    </row>
    <row r="221" spans="1:14" ht="14.5">
      <c r="A221" s="199">
        <v>220</v>
      </c>
      <c r="B221" s="200" t="s">
        <v>4489</v>
      </c>
      <c r="C221" s="200" t="s">
        <v>317</v>
      </c>
      <c r="D221" s="199">
        <v>106.96</v>
      </c>
      <c r="E221" s="199">
        <v>88.99</v>
      </c>
      <c r="F221" s="199">
        <v>17.97</v>
      </c>
      <c r="G221" s="199" t="s">
        <v>2124</v>
      </c>
      <c r="H221" s="201" t="s">
        <v>4491</v>
      </c>
      <c r="I221" s="199" t="s">
        <v>317</v>
      </c>
      <c r="J221" s="202">
        <f>VLOOKUP(C221,[5]Sheet1!$K:$S,8,0)</f>
        <v>107.05</v>
      </c>
      <c r="K221" s="203">
        <f>VLOOKUP(C221,[5]Sheet1!$K:$S,9,0)</f>
        <v>89.02</v>
      </c>
      <c r="L221" s="203">
        <f t="shared" si="3"/>
        <v>18.03</v>
      </c>
      <c r="N221"/>
    </row>
    <row r="222" spans="1:14" ht="14.5">
      <c r="A222" s="199">
        <v>221</v>
      </c>
      <c r="B222" s="200" t="s">
        <v>4489</v>
      </c>
      <c r="C222" s="200" t="s">
        <v>318</v>
      </c>
      <c r="D222" s="199">
        <v>107.56</v>
      </c>
      <c r="E222" s="199">
        <v>89.49</v>
      </c>
      <c r="F222" s="199">
        <v>18.070000000000007</v>
      </c>
      <c r="G222" s="199" t="s">
        <v>2128</v>
      </c>
      <c r="H222" s="201" t="s">
        <v>4491</v>
      </c>
      <c r="I222" s="199" t="s">
        <v>318</v>
      </c>
      <c r="J222" s="202">
        <f>VLOOKUP(C222,[5]Sheet1!$K:$S,8,0)</f>
        <v>107.65</v>
      </c>
      <c r="K222" s="203">
        <f>VLOOKUP(C222,[5]Sheet1!$K:$S,9,0)</f>
        <v>89.52</v>
      </c>
      <c r="L222" s="203">
        <f t="shared" si="3"/>
        <v>18.13000000000001</v>
      </c>
      <c r="N222"/>
    </row>
    <row r="223" spans="1:14" ht="14.5">
      <c r="A223" s="199">
        <v>222</v>
      </c>
      <c r="B223" s="200" t="s">
        <v>4489</v>
      </c>
      <c r="C223" s="200" t="s">
        <v>319</v>
      </c>
      <c r="D223" s="199">
        <v>106.96</v>
      </c>
      <c r="E223" s="199">
        <v>88.99</v>
      </c>
      <c r="F223" s="199">
        <v>17.97</v>
      </c>
      <c r="G223" s="199" t="s">
        <v>2132</v>
      </c>
      <c r="H223" s="201" t="s">
        <v>4491</v>
      </c>
      <c r="I223" s="199" t="s">
        <v>319</v>
      </c>
      <c r="J223" s="202">
        <f>VLOOKUP(C223,[5]Sheet1!$K:$S,8,0)</f>
        <v>107.05</v>
      </c>
      <c r="K223" s="203">
        <f>VLOOKUP(C223,[5]Sheet1!$K:$S,9,0)</f>
        <v>89.02</v>
      </c>
      <c r="L223" s="203">
        <f t="shared" si="3"/>
        <v>18.03</v>
      </c>
      <c r="N223"/>
    </row>
    <row r="224" spans="1:14" ht="14.5">
      <c r="A224" s="199">
        <v>223</v>
      </c>
      <c r="B224" s="200" t="s">
        <v>4489</v>
      </c>
      <c r="C224" s="200" t="s">
        <v>320</v>
      </c>
      <c r="D224" s="199">
        <v>107.56</v>
      </c>
      <c r="E224" s="199">
        <v>89.49</v>
      </c>
      <c r="F224" s="199">
        <v>18.070000000000007</v>
      </c>
      <c r="G224" s="199" t="s">
        <v>4832</v>
      </c>
      <c r="H224" s="201" t="s">
        <v>4491</v>
      </c>
      <c r="I224" s="199" t="s">
        <v>320</v>
      </c>
      <c r="J224" s="202">
        <f>VLOOKUP(C224,[5]Sheet1!$K:$S,8,0)</f>
        <v>107.65</v>
      </c>
      <c r="K224" s="203">
        <f>VLOOKUP(C224,[5]Sheet1!$K:$S,9,0)</f>
        <v>89.52</v>
      </c>
      <c r="L224" s="203">
        <f t="shared" si="3"/>
        <v>18.13000000000001</v>
      </c>
      <c r="N224"/>
    </row>
    <row r="225" spans="1:14" ht="14.5">
      <c r="A225" s="199">
        <v>224</v>
      </c>
      <c r="B225" s="200" t="s">
        <v>4489</v>
      </c>
      <c r="C225" s="200" t="s">
        <v>321</v>
      </c>
      <c r="D225" s="199">
        <v>106.96</v>
      </c>
      <c r="E225" s="199">
        <v>88.99</v>
      </c>
      <c r="F225" s="199">
        <v>17.97</v>
      </c>
      <c r="G225" s="199" t="s">
        <v>2142</v>
      </c>
      <c r="H225" s="201" t="s">
        <v>4491</v>
      </c>
      <c r="I225" s="199" t="s">
        <v>321</v>
      </c>
      <c r="J225" s="202">
        <f>VLOOKUP(C225,[5]Sheet1!$K:$S,8,0)</f>
        <v>107.05</v>
      </c>
      <c r="K225" s="203">
        <f>VLOOKUP(C225,[5]Sheet1!$K:$S,9,0)</f>
        <v>89.02</v>
      </c>
      <c r="L225" s="203">
        <f t="shared" si="3"/>
        <v>18.03</v>
      </c>
      <c r="N225"/>
    </row>
    <row r="226" spans="1:14" ht="14.5">
      <c r="A226" s="199">
        <v>225</v>
      </c>
      <c r="B226" s="200" t="s">
        <v>4489</v>
      </c>
      <c r="C226" s="200" t="s">
        <v>322</v>
      </c>
      <c r="D226" s="199">
        <v>107.56</v>
      </c>
      <c r="E226" s="199">
        <v>89.49</v>
      </c>
      <c r="F226" s="199">
        <v>18.070000000000007</v>
      </c>
      <c r="G226" s="199" t="s">
        <v>4833</v>
      </c>
      <c r="H226" s="201" t="s">
        <v>4491</v>
      </c>
      <c r="I226" s="199" t="s">
        <v>322</v>
      </c>
      <c r="J226" s="202">
        <f>VLOOKUP(C226,[5]Sheet1!$K:$S,8,0)</f>
        <v>107.65</v>
      </c>
      <c r="K226" s="203">
        <f>VLOOKUP(C226,[5]Sheet1!$K:$S,9,0)</f>
        <v>89.52</v>
      </c>
      <c r="L226" s="203">
        <f t="shared" si="3"/>
        <v>18.13000000000001</v>
      </c>
      <c r="N226"/>
    </row>
    <row r="227" spans="1:14" ht="14.5">
      <c r="A227" s="199">
        <v>226</v>
      </c>
      <c r="B227" s="200" t="s">
        <v>4489</v>
      </c>
      <c r="C227" s="200" t="s">
        <v>323</v>
      </c>
      <c r="D227" s="199">
        <v>106.96</v>
      </c>
      <c r="E227" s="199">
        <v>88.99</v>
      </c>
      <c r="F227" s="199">
        <v>17.97</v>
      </c>
      <c r="G227" s="199" t="s">
        <v>4834</v>
      </c>
      <c r="H227" s="201" t="s">
        <v>4491</v>
      </c>
      <c r="I227" s="199" t="s">
        <v>323</v>
      </c>
      <c r="J227" s="202">
        <f>VLOOKUP(C227,[5]Sheet1!$K:$S,8,0)</f>
        <v>107.05</v>
      </c>
      <c r="K227" s="203">
        <f>VLOOKUP(C227,[5]Sheet1!$K:$S,9,0)</f>
        <v>89.02</v>
      </c>
      <c r="L227" s="203">
        <f t="shared" si="3"/>
        <v>18.03</v>
      </c>
      <c r="N227"/>
    </row>
    <row r="228" spans="1:14" ht="14.5">
      <c r="A228" s="199">
        <v>227</v>
      </c>
      <c r="B228" s="200" t="s">
        <v>4489</v>
      </c>
      <c r="C228" s="200" t="s">
        <v>4835</v>
      </c>
      <c r="D228" s="199">
        <v>107.56</v>
      </c>
      <c r="E228" s="199">
        <v>89.49</v>
      </c>
      <c r="F228" s="199">
        <v>18.070000000000007</v>
      </c>
      <c r="G228" s="199" t="s">
        <v>4836</v>
      </c>
      <c r="H228" s="201" t="s">
        <v>4491</v>
      </c>
      <c r="I228" s="199" t="s">
        <v>4835</v>
      </c>
      <c r="J228" s="202">
        <f>VLOOKUP(C228,[5]Sheet1!$K:$S,8,0)</f>
        <v>107.65</v>
      </c>
      <c r="K228" s="203">
        <f>VLOOKUP(C228,[5]Sheet1!$K:$S,9,0)</f>
        <v>89.52</v>
      </c>
      <c r="L228" s="203">
        <f t="shared" si="3"/>
        <v>18.13000000000001</v>
      </c>
      <c r="N228"/>
    </row>
    <row r="229" spans="1:14" ht="14.5">
      <c r="A229" s="199">
        <v>228</v>
      </c>
      <c r="B229" s="200" t="s">
        <v>4489</v>
      </c>
      <c r="C229" s="200" t="s">
        <v>4837</v>
      </c>
      <c r="D229" s="199">
        <v>106.96</v>
      </c>
      <c r="E229" s="199">
        <v>88.99</v>
      </c>
      <c r="F229" s="199">
        <v>17.97</v>
      </c>
      <c r="G229" s="199" t="s">
        <v>4838</v>
      </c>
      <c r="H229" s="201" t="s">
        <v>4491</v>
      </c>
      <c r="I229" s="199" t="s">
        <v>4837</v>
      </c>
      <c r="J229" s="202">
        <f>VLOOKUP(C229,[5]Sheet1!$K:$S,8,0)</f>
        <v>107.05</v>
      </c>
      <c r="K229" s="203">
        <f>VLOOKUP(C229,[5]Sheet1!$K:$S,9,0)</f>
        <v>89.02</v>
      </c>
      <c r="L229" s="203">
        <f t="shared" si="3"/>
        <v>18.03</v>
      </c>
      <c r="N229"/>
    </row>
    <row r="230" spans="1:14" ht="14.5">
      <c r="A230" s="199">
        <v>229</v>
      </c>
      <c r="B230" s="200" t="s">
        <v>4489</v>
      </c>
      <c r="C230" s="200" t="s">
        <v>4839</v>
      </c>
      <c r="D230" s="199">
        <v>107.56</v>
      </c>
      <c r="E230" s="199">
        <v>89.49</v>
      </c>
      <c r="F230" s="199">
        <v>18.070000000000007</v>
      </c>
      <c r="G230" s="199" t="s">
        <v>4840</v>
      </c>
      <c r="H230" s="201" t="s">
        <v>4491</v>
      </c>
      <c r="I230" s="199" t="s">
        <v>4839</v>
      </c>
      <c r="J230" s="202">
        <f>VLOOKUP(C230,[5]Sheet1!$K:$S,8,0)</f>
        <v>107.65</v>
      </c>
      <c r="K230" s="203">
        <f>VLOOKUP(C230,[5]Sheet1!$K:$S,9,0)</f>
        <v>89.52</v>
      </c>
      <c r="L230" s="203">
        <f t="shared" si="3"/>
        <v>18.13000000000001</v>
      </c>
      <c r="N230"/>
    </row>
    <row r="231" spans="1:14" ht="14.5">
      <c r="A231" s="199">
        <v>230</v>
      </c>
      <c r="B231" s="200" t="s">
        <v>4489</v>
      </c>
      <c r="C231" s="200" t="s">
        <v>4841</v>
      </c>
      <c r="D231" s="199">
        <v>106.96</v>
      </c>
      <c r="E231" s="199">
        <v>88.99</v>
      </c>
      <c r="F231" s="199">
        <v>17.97</v>
      </c>
      <c r="G231" s="199" t="s">
        <v>2176</v>
      </c>
      <c r="H231" s="201" t="s">
        <v>4491</v>
      </c>
      <c r="I231" s="199" t="s">
        <v>4841</v>
      </c>
      <c r="J231" s="202">
        <f>VLOOKUP(C231,[5]Sheet1!$K:$S,8,0)</f>
        <v>107.05</v>
      </c>
      <c r="K231" s="203">
        <f>VLOOKUP(C231,[5]Sheet1!$K:$S,9,0)</f>
        <v>89.02</v>
      </c>
      <c r="L231" s="203">
        <f t="shared" si="3"/>
        <v>18.03</v>
      </c>
      <c r="N231"/>
    </row>
    <row r="232" spans="1:14" ht="14.5">
      <c r="A232" s="199">
        <v>231</v>
      </c>
      <c r="B232" s="200" t="s">
        <v>4489</v>
      </c>
      <c r="C232" s="200" t="s">
        <v>4842</v>
      </c>
      <c r="D232" s="199">
        <v>107.56</v>
      </c>
      <c r="E232" s="199">
        <v>89.49</v>
      </c>
      <c r="F232" s="199">
        <v>18.070000000000007</v>
      </c>
      <c r="G232" s="199" t="s">
        <v>4843</v>
      </c>
      <c r="H232" s="201" t="s">
        <v>4491</v>
      </c>
      <c r="I232" s="199" t="s">
        <v>4842</v>
      </c>
      <c r="J232" s="202">
        <f>VLOOKUP(C232,[5]Sheet1!$K:$S,8,0)</f>
        <v>107.65</v>
      </c>
      <c r="K232" s="203">
        <f>VLOOKUP(C232,[5]Sheet1!$K:$S,9,0)</f>
        <v>89.52</v>
      </c>
      <c r="L232" s="203">
        <f t="shared" si="3"/>
        <v>18.13000000000001</v>
      </c>
      <c r="N232"/>
    </row>
    <row r="233" spans="1:14" ht="14.5">
      <c r="A233" s="199">
        <v>232</v>
      </c>
      <c r="B233" s="200" t="s">
        <v>4489</v>
      </c>
      <c r="C233" s="200" t="s">
        <v>4844</v>
      </c>
      <c r="D233" s="199">
        <v>106.96</v>
      </c>
      <c r="E233" s="199">
        <v>88.99</v>
      </c>
      <c r="F233" s="199">
        <v>17.97</v>
      </c>
      <c r="G233" s="199" t="s">
        <v>4845</v>
      </c>
      <c r="H233" s="201" t="s">
        <v>4491</v>
      </c>
      <c r="I233" s="199" t="s">
        <v>4844</v>
      </c>
      <c r="J233" s="202">
        <f>VLOOKUP(C233,[5]Sheet1!$K:$S,8,0)</f>
        <v>107.05</v>
      </c>
      <c r="K233" s="203">
        <f>VLOOKUP(C233,[5]Sheet1!$K:$S,9,0)</f>
        <v>89.02</v>
      </c>
      <c r="L233" s="203">
        <f t="shared" si="3"/>
        <v>18.03</v>
      </c>
      <c r="N233"/>
    </row>
    <row r="234" spans="1:14" ht="14.5">
      <c r="A234" s="199">
        <v>233</v>
      </c>
      <c r="B234" s="200" t="s">
        <v>4489</v>
      </c>
      <c r="C234" s="200" t="s">
        <v>4846</v>
      </c>
      <c r="D234" s="199">
        <v>107.56</v>
      </c>
      <c r="E234" s="199">
        <v>89.49</v>
      </c>
      <c r="F234" s="199">
        <v>18.070000000000007</v>
      </c>
      <c r="G234" s="199" t="s">
        <v>4847</v>
      </c>
      <c r="H234" s="201" t="s">
        <v>4491</v>
      </c>
      <c r="I234" s="199" t="s">
        <v>4846</v>
      </c>
      <c r="J234" s="202">
        <f>VLOOKUP(C234,[5]Sheet1!$K:$S,8,0)</f>
        <v>107.65</v>
      </c>
      <c r="K234" s="203">
        <f>VLOOKUP(C234,[5]Sheet1!$K:$S,9,0)</f>
        <v>89.52</v>
      </c>
      <c r="L234" s="203">
        <f t="shared" si="3"/>
        <v>18.13000000000001</v>
      </c>
      <c r="N234"/>
    </row>
    <row r="235" spans="1:14" ht="14.5">
      <c r="A235" s="199">
        <v>234</v>
      </c>
      <c r="B235" s="200" t="s">
        <v>4489</v>
      </c>
      <c r="C235" s="200" t="s">
        <v>4848</v>
      </c>
      <c r="D235" s="199">
        <v>106.96</v>
      </c>
      <c r="E235" s="199">
        <v>88.99</v>
      </c>
      <c r="F235" s="199">
        <v>17.97</v>
      </c>
      <c r="G235" s="199" t="s">
        <v>4849</v>
      </c>
      <c r="H235" s="201" t="s">
        <v>4491</v>
      </c>
      <c r="I235" s="199" t="s">
        <v>4848</v>
      </c>
      <c r="J235" s="202">
        <f>VLOOKUP(C235,[5]Sheet1!$K:$S,8,0)</f>
        <v>107.05</v>
      </c>
      <c r="K235" s="203">
        <f>VLOOKUP(C235,[5]Sheet1!$K:$S,9,0)</f>
        <v>89.02</v>
      </c>
      <c r="L235" s="203">
        <f t="shared" si="3"/>
        <v>18.03</v>
      </c>
      <c r="N235"/>
    </row>
    <row r="236" spans="1:14" ht="14.5">
      <c r="A236" s="199">
        <v>235</v>
      </c>
      <c r="B236" s="200" t="s">
        <v>4489</v>
      </c>
      <c r="C236" s="200" t="s">
        <v>324</v>
      </c>
      <c r="D236" s="199">
        <v>106.96</v>
      </c>
      <c r="E236" s="199">
        <v>88.99</v>
      </c>
      <c r="F236" s="199">
        <v>17.97</v>
      </c>
      <c r="G236" s="199" t="s">
        <v>4850</v>
      </c>
      <c r="H236" s="201" t="s">
        <v>4491</v>
      </c>
      <c r="I236" s="199" t="s">
        <v>324</v>
      </c>
      <c r="J236" s="202">
        <f>VLOOKUP(C236,[5]Sheet1!$K:$S,8,0)</f>
        <v>107.05</v>
      </c>
      <c r="K236" s="203">
        <f>VLOOKUP(C236,[5]Sheet1!$K:$S,9,0)</f>
        <v>89.02</v>
      </c>
      <c r="L236" s="203">
        <f t="shared" si="3"/>
        <v>18.03</v>
      </c>
      <c r="N236"/>
    </row>
    <row r="237" spans="1:14" ht="14.5">
      <c r="A237" s="199">
        <v>236</v>
      </c>
      <c r="B237" s="200" t="s">
        <v>4489</v>
      </c>
      <c r="C237" s="200" t="s">
        <v>325</v>
      </c>
      <c r="D237" s="199">
        <v>106.96</v>
      </c>
      <c r="E237" s="199">
        <v>88.99</v>
      </c>
      <c r="F237" s="199">
        <v>17.97</v>
      </c>
      <c r="G237" s="199" t="s">
        <v>4851</v>
      </c>
      <c r="H237" s="201" t="s">
        <v>4491</v>
      </c>
      <c r="I237" s="199" t="s">
        <v>325</v>
      </c>
      <c r="J237" s="202">
        <f>VLOOKUP(C237,[5]Sheet1!$K:$S,8,0)</f>
        <v>107.05</v>
      </c>
      <c r="K237" s="203">
        <f>VLOOKUP(C237,[5]Sheet1!$K:$S,9,0)</f>
        <v>89.02</v>
      </c>
      <c r="L237" s="203">
        <f t="shared" si="3"/>
        <v>18.03</v>
      </c>
      <c r="N237"/>
    </row>
    <row r="238" spans="1:14" ht="14.5">
      <c r="A238" s="199">
        <v>237</v>
      </c>
      <c r="B238" s="200" t="s">
        <v>4489</v>
      </c>
      <c r="C238" s="200" t="s">
        <v>326</v>
      </c>
      <c r="D238" s="199">
        <v>106.96</v>
      </c>
      <c r="E238" s="199">
        <v>88.99</v>
      </c>
      <c r="F238" s="199">
        <v>17.97</v>
      </c>
      <c r="G238" s="199" t="s">
        <v>4852</v>
      </c>
      <c r="H238" s="201" t="s">
        <v>4491</v>
      </c>
      <c r="I238" s="199" t="s">
        <v>326</v>
      </c>
      <c r="J238" s="202">
        <f>VLOOKUP(C238,[5]Sheet1!$K:$S,8,0)</f>
        <v>107.05</v>
      </c>
      <c r="K238" s="203">
        <f>VLOOKUP(C238,[5]Sheet1!$K:$S,9,0)</f>
        <v>89.02</v>
      </c>
      <c r="L238" s="203">
        <f t="shared" si="3"/>
        <v>18.03</v>
      </c>
      <c r="N238"/>
    </row>
    <row r="239" spans="1:14" ht="14.5">
      <c r="A239" s="199">
        <v>238</v>
      </c>
      <c r="B239" s="200" t="s">
        <v>4489</v>
      </c>
      <c r="C239" s="200" t="s">
        <v>327</v>
      </c>
      <c r="D239" s="199">
        <v>106.96</v>
      </c>
      <c r="E239" s="199">
        <v>88.99</v>
      </c>
      <c r="F239" s="199">
        <v>17.97</v>
      </c>
      <c r="G239" s="199" t="s">
        <v>4853</v>
      </c>
      <c r="H239" s="201" t="s">
        <v>4491</v>
      </c>
      <c r="I239" s="199" t="s">
        <v>327</v>
      </c>
      <c r="J239" s="202">
        <f>VLOOKUP(C239,[5]Sheet1!$K:$S,8,0)</f>
        <v>107.05</v>
      </c>
      <c r="K239" s="203">
        <f>VLOOKUP(C239,[5]Sheet1!$K:$S,9,0)</f>
        <v>89.02</v>
      </c>
      <c r="L239" s="203">
        <f t="shared" si="3"/>
        <v>18.03</v>
      </c>
      <c r="N239"/>
    </row>
    <row r="240" spans="1:14" ht="14.5">
      <c r="A240" s="199">
        <v>239</v>
      </c>
      <c r="B240" s="200" t="s">
        <v>4489</v>
      </c>
      <c r="C240" s="200" t="s">
        <v>328</v>
      </c>
      <c r="D240" s="199">
        <v>106.96</v>
      </c>
      <c r="E240" s="199">
        <v>88.99</v>
      </c>
      <c r="F240" s="199">
        <v>17.97</v>
      </c>
      <c r="G240" s="199" t="s">
        <v>2228</v>
      </c>
      <c r="H240" s="201" t="s">
        <v>4491</v>
      </c>
      <c r="I240" s="199" t="s">
        <v>328</v>
      </c>
      <c r="J240" s="202">
        <f>VLOOKUP(C240,[5]Sheet1!$K:$S,8,0)</f>
        <v>107.05</v>
      </c>
      <c r="K240" s="203">
        <f>VLOOKUP(C240,[5]Sheet1!$K:$S,9,0)</f>
        <v>89.02</v>
      </c>
      <c r="L240" s="203">
        <f t="shared" si="3"/>
        <v>18.03</v>
      </c>
      <c r="N240"/>
    </row>
    <row r="241" spans="1:14" ht="14.5">
      <c r="A241" s="199">
        <v>240</v>
      </c>
      <c r="B241" s="200" t="s">
        <v>4489</v>
      </c>
      <c r="C241" s="200" t="s">
        <v>329</v>
      </c>
      <c r="D241" s="199">
        <v>106.96</v>
      </c>
      <c r="E241" s="199">
        <v>88.99</v>
      </c>
      <c r="F241" s="199">
        <v>17.97</v>
      </c>
      <c r="G241" s="199" t="s">
        <v>4854</v>
      </c>
      <c r="H241" s="201" t="s">
        <v>4491</v>
      </c>
      <c r="I241" s="199" t="s">
        <v>329</v>
      </c>
      <c r="J241" s="202">
        <f>VLOOKUP(C241,[5]Sheet1!$K:$S,8,0)</f>
        <v>107.05</v>
      </c>
      <c r="K241" s="203">
        <f>VLOOKUP(C241,[5]Sheet1!$K:$S,9,0)</f>
        <v>89.02</v>
      </c>
      <c r="L241" s="203">
        <f t="shared" si="3"/>
        <v>18.03</v>
      </c>
      <c r="N241"/>
    </row>
    <row r="242" spans="1:14" ht="14.5">
      <c r="A242" s="199">
        <v>241</v>
      </c>
      <c r="B242" s="200" t="s">
        <v>4489</v>
      </c>
      <c r="C242" s="200" t="s">
        <v>330</v>
      </c>
      <c r="D242" s="199">
        <v>106.96</v>
      </c>
      <c r="E242" s="199">
        <v>88.99</v>
      </c>
      <c r="F242" s="199">
        <v>17.97</v>
      </c>
      <c r="G242" s="199" t="s">
        <v>4855</v>
      </c>
      <c r="H242" s="201" t="s">
        <v>4491</v>
      </c>
      <c r="I242" s="199" t="s">
        <v>330</v>
      </c>
      <c r="J242" s="202">
        <f>VLOOKUP(C242,[5]Sheet1!$K:$S,8,0)</f>
        <v>107.05</v>
      </c>
      <c r="K242" s="203">
        <f>VLOOKUP(C242,[5]Sheet1!$K:$S,9,0)</f>
        <v>89.02</v>
      </c>
      <c r="L242" s="203">
        <f t="shared" si="3"/>
        <v>18.03</v>
      </c>
      <c r="N242"/>
    </row>
    <row r="243" spans="1:14" ht="14.5">
      <c r="A243" s="199">
        <v>242</v>
      </c>
      <c r="B243" s="200" t="s">
        <v>4489</v>
      </c>
      <c r="C243" s="200" t="s">
        <v>331</v>
      </c>
      <c r="D243" s="199">
        <v>106.96</v>
      </c>
      <c r="E243" s="199">
        <v>88.99</v>
      </c>
      <c r="F243" s="199">
        <v>17.97</v>
      </c>
      <c r="G243" s="199" t="s">
        <v>4856</v>
      </c>
      <c r="H243" s="201" t="s">
        <v>4491</v>
      </c>
      <c r="I243" s="199" t="s">
        <v>331</v>
      </c>
      <c r="J243" s="202">
        <f>VLOOKUP(C243,[5]Sheet1!$K:$S,8,0)</f>
        <v>107.05</v>
      </c>
      <c r="K243" s="203">
        <f>VLOOKUP(C243,[5]Sheet1!$K:$S,9,0)</f>
        <v>89.02</v>
      </c>
      <c r="L243" s="203">
        <f t="shared" si="3"/>
        <v>18.03</v>
      </c>
      <c r="N243"/>
    </row>
    <row r="244" spans="1:14" ht="14.5">
      <c r="A244" s="199">
        <v>243</v>
      </c>
      <c r="B244" s="200" t="s">
        <v>4489</v>
      </c>
      <c r="C244" s="200" t="s">
        <v>332</v>
      </c>
      <c r="D244" s="199">
        <v>106.96</v>
      </c>
      <c r="E244" s="199">
        <v>88.99</v>
      </c>
      <c r="F244" s="199">
        <v>17.97</v>
      </c>
      <c r="G244" s="199" t="s">
        <v>4857</v>
      </c>
      <c r="H244" s="201" t="s">
        <v>4491</v>
      </c>
      <c r="I244" s="199" t="s">
        <v>332</v>
      </c>
      <c r="J244" s="202">
        <f>VLOOKUP(C244,[5]Sheet1!$K:$S,8,0)</f>
        <v>107.05</v>
      </c>
      <c r="K244" s="203">
        <f>VLOOKUP(C244,[5]Sheet1!$K:$S,9,0)</f>
        <v>89.02</v>
      </c>
      <c r="L244" s="203">
        <f t="shared" si="3"/>
        <v>18.03</v>
      </c>
      <c r="N244"/>
    </row>
    <row r="245" spans="1:14" ht="14.5">
      <c r="A245" s="199">
        <v>244</v>
      </c>
      <c r="B245" s="200" t="s">
        <v>4489</v>
      </c>
      <c r="C245" s="200" t="s">
        <v>333</v>
      </c>
      <c r="D245" s="199">
        <v>106.96</v>
      </c>
      <c r="E245" s="199">
        <v>88.99</v>
      </c>
      <c r="F245" s="199">
        <v>17.97</v>
      </c>
      <c r="G245" s="199" t="s">
        <v>4858</v>
      </c>
      <c r="H245" s="201" t="s">
        <v>4491</v>
      </c>
      <c r="I245" s="199" t="s">
        <v>333</v>
      </c>
      <c r="J245" s="202">
        <f>VLOOKUP(C245,[5]Sheet1!$K:$S,8,0)</f>
        <v>107.05</v>
      </c>
      <c r="K245" s="203">
        <f>VLOOKUP(C245,[5]Sheet1!$K:$S,9,0)</f>
        <v>89.02</v>
      </c>
      <c r="L245" s="203">
        <f t="shared" si="3"/>
        <v>18.03</v>
      </c>
      <c r="N245"/>
    </row>
    <row r="246" spans="1:14" ht="14.5">
      <c r="A246" s="199">
        <v>245</v>
      </c>
      <c r="B246" s="200" t="s">
        <v>4489</v>
      </c>
      <c r="C246" s="200" t="s">
        <v>334</v>
      </c>
      <c r="D246" s="199">
        <v>106.96</v>
      </c>
      <c r="E246" s="199">
        <v>88.99</v>
      </c>
      <c r="F246" s="199">
        <v>17.97</v>
      </c>
      <c r="G246" s="199" t="s">
        <v>4859</v>
      </c>
      <c r="H246" s="201" t="s">
        <v>4491</v>
      </c>
      <c r="I246" s="199" t="s">
        <v>334</v>
      </c>
      <c r="J246" s="202">
        <f>VLOOKUP(C246,[5]Sheet1!$K:$S,8,0)</f>
        <v>107.05</v>
      </c>
      <c r="K246" s="203">
        <f>VLOOKUP(C246,[5]Sheet1!$K:$S,9,0)</f>
        <v>89.02</v>
      </c>
      <c r="L246" s="203">
        <f t="shared" si="3"/>
        <v>18.03</v>
      </c>
      <c r="N246"/>
    </row>
    <row r="247" spans="1:14" ht="14.5">
      <c r="A247" s="199">
        <v>246</v>
      </c>
      <c r="B247" s="200" t="s">
        <v>4489</v>
      </c>
      <c r="C247" s="200" t="s">
        <v>335</v>
      </c>
      <c r="D247" s="199">
        <v>106.96</v>
      </c>
      <c r="E247" s="199">
        <v>88.99</v>
      </c>
      <c r="F247" s="199">
        <v>17.97</v>
      </c>
      <c r="G247" s="199" t="s">
        <v>4860</v>
      </c>
      <c r="H247" s="201" t="s">
        <v>4491</v>
      </c>
      <c r="I247" s="199" t="s">
        <v>335</v>
      </c>
      <c r="J247" s="202">
        <f>VLOOKUP(C247,[5]Sheet1!$K:$S,8,0)</f>
        <v>107.05</v>
      </c>
      <c r="K247" s="203">
        <f>VLOOKUP(C247,[5]Sheet1!$K:$S,9,0)</f>
        <v>89.02</v>
      </c>
      <c r="L247" s="203">
        <f t="shared" si="3"/>
        <v>18.03</v>
      </c>
      <c r="N247"/>
    </row>
    <row r="248" spans="1:14" ht="14.5">
      <c r="A248" s="199">
        <v>247</v>
      </c>
      <c r="B248" s="200" t="s">
        <v>4489</v>
      </c>
      <c r="C248" s="200" t="s">
        <v>4861</v>
      </c>
      <c r="D248" s="199">
        <v>106.96</v>
      </c>
      <c r="E248" s="199">
        <v>88.99</v>
      </c>
      <c r="F248" s="199">
        <v>17.97</v>
      </c>
      <c r="G248" s="199" t="s">
        <v>4862</v>
      </c>
      <c r="H248" s="201" t="s">
        <v>4491</v>
      </c>
      <c r="I248" s="199" t="s">
        <v>4861</v>
      </c>
      <c r="J248" s="202">
        <f>VLOOKUP(C248,[5]Sheet1!$K:$S,8,0)</f>
        <v>107.05</v>
      </c>
      <c r="K248" s="203">
        <f>VLOOKUP(C248,[5]Sheet1!$K:$S,9,0)</f>
        <v>89.02</v>
      </c>
      <c r="L248" s="203">
        <f t="shared" si="3"/>
        <v>18.03</v>
      </c>
      <c r="N248"/>
    </row>
    <row r="249" spans="1:14" ht="14.5">
      <c r="A249" s="199">
        <v>248</v>
      </c>
      <c r="B249" s="200" t="s">
        <v>4489</v>
      </c>
      <c r="C249" s="200" t="s">
        <v>4863</v>
      </c>
      <c r="D249" s="199">
        <v>106.96</v>
      </c>
      <c r="E249" s="199">
        <v>88.99</v>
      </c>
      <c r="F249" s="199">
        <v>17.97</v>
      </c>
      <c r="G249" s="199" t="s">
        <v>4864</v>
      </c>
      <c r="H249" s="201" t="s">
        <v>4491</v>
      </c>
      <c r="I249" s="199" t="s">
        <v>4863</v>
      </c>
      <c r="J249" s="202">
        <f>VLOOKUP(C249,[5]Sheet1!$K:$S,8,0)</f>
        <v>107.05</v>
      </c>
      <c r="K249" s="203">
        <f>VLOOKUP(C249,[5]Sheet1!$K:$S,9,0)</f>
        <v>89.02</v>
      </c>
      <c r="L249" s="203">
        <f t="shared" si="3"/>
        <v>18.03</v>
      </c>
      <c r="N249"/>
    </row>
    <row r="250" spans="1:14" ht="14.5">
      <c r="A250" s="199">
        <v>249</v>
      </c>
      <c r="B250" s="200" t="s">
        <v>4489</v>
      </c>
      <c r="C250" s="200" t="s">
        <v>4865</v>
      </c>
      <c r="D250" s="199">
        <v>106.96</v>
      </c>
      <c r="E250" s="199">
        <v>88.99</v>
      </c>
      <c r="F250" s="199">
        <v>17.97</v>
      </c>
      <c r="G250" s="199" t="s">
        <v>2281</v>
      </c>
      <c r="H250" s="201" t="s">
        <v>4491</v>
      </c>
      <c r="I250" s="199" t="s">
        <v>4865</v>
      </c>
      <c r="J250" s="202">
        <f>VLOOKUP(C250,[5]Sheet1!$K:$S,8,0)</f>
        <v>107.05</v>
      </c>
      <c r="K250" s="203">
        <f>VLOOKUP(C250,[5]Sheet1!$K:$S,9,0)</f>
        <v>89.02</v>
      </c>
      <c r="L250" s="203">
        <f t="shared" si="3"/>
        <v>18.03</v>
      </c>
      <c r="N250"/>
    </row>
    <row r="251" spans="1:14" ht="14.5">
      <c r="A251" s="199">
        <v>250</v>
      </c>
      <c r="B251" s="200" t="s">
        <v>4489</v>
      </c>
      <c r="C251" s="200" t="s">
        <v>4866</v>
      </c>
      <c r="D251" s="199">
        <v>106.96</v>
      </c>
      <c r="E251" s="199">
        <v>88.99</v>
      </c>
      <c r="F251" s="199">
        <v>17.97</v>
      </c>
      <c r="G251" s="199" t="s">
        <v>4867</v>
      </c>
      <c r="H251" s="201" t="s">
        <v>4491</v>
      </c>
      <c r="I251" s="199" t="s">
        <v>4866</v>
      </c>
      <c r="J251" s="202">
        <f>VLOOKUP(C251,[5]Sheet1!$K:$S,8,0)</f>
        <v>107.05</v>
      </c>
      <c r="K251" s="203">
        <f>VLOOKUP(C251,[5]Sheet1!$K:$S,9,0)</f>
        <v>89.02</v>
      </c>
      <c r="L251" s="203">
        <f t="shared" si="3"/>
        <v>18.03</v>
      </c>
      <c r="N251"/>
    </row>
    <row r="252" spans="1:14" ht="14.5">
      <c r="A252" s="199">
        <v>251</v>
      </c>
      <c r="B252" s="200" t="s">
        <v>4489</v>
      </c>
      <c r="C252" s="200" t="s">
        <v>4868</v>
      </c>
      <c r="D252" s="199">
        <v>106.96</v>
      </c>
      <c r="E252" s="199">
        <v>88.99</v>
      </c>
      <c r="F252" s="199">
        <v>17.97</v>
      </c>
      <c r="G252" s="199" t="s">
        <v>4869</v>
      </c>
      <c r="H252" s="201" t="s">
        <v>4491</v>
      </c>
      <c r="I252" s="199" t="s">
        <v>4868</v>
      </c>
      <c r="J252" s="202">
        <f>VLOOKUP(C252,[5]Sheet1!$K:$S,8,0)</f>
        <v>107.05</v>
      </c>
      <c r="K252" s="203">
        <f>VLOOKUP(C252,[5]Sheet1!$K:$S,9,0)</f>
        <v>89.02</v>
      </c>
      <c r="L252" s="203">
        <f t="shared" si="3"/>
        <v>18.03</v>
      </c>
      <c r="N252"/>
    </row>
    <row r="253" spans="1:14" ht="14.5">
      <c r="A253" s="199">
        <v>252</v>
      </c>
      <c r="B253" s="200" t="s">
        <v>4489</v>
      </c>
      <c r="C253" s="200" t="s">
        <v>4870</v>
      </c>
      <c r="D253" s="199">
        <v>106.96</v>
      </c>
      <c r="E253" s="199">
        <v>88.99</v>
      </c>
      <c r="F253" s="199">
        <v>17.97</v>
      </c>
      <c r="G253" s="199" t="s">
        <v>4871</v>
      </c>
      <c r="H253" s="201" t="s">
        <v>4491</v>
      </c>
      <c r="I253" s="199" t="s">
        <v>4870</v>
      </c>
      <c r="J253" s="202">
        <f>VLOOKUP(C253,[5]Sheet1!$K:$S,8,0)</f>
        <v>107.05</v>
      </c>
      <c r="K253" s="203">
        <f>VLOOKUP(C253,[5]Sheet1!$K:$S,9,0)</f>
        <v>89.02</v>
      </c>
      <c r="L253" s="203">
        <f t="shared" si="3"/>
        <v>18.03</v>
      </c>
      <c r="N253"/>
    </row>
    <row r="254" spans="1:14" ht="14.5">
      <c r="A254" s="199">
        <v>253</v>
      </c>
      <c r="B254" s="200" t="s">
        <v>4489</v>
      </c>
      <c r="C254" s="200" t="s">
        <v>4872</v>
      </c>
      <c r="D254" s="199">
        <v>106.96</v>
      </c>
      <c r="E254" s="199">
        <v>88.99</v>
      </c>
      <c r="F254" s="199">
        <v>17.97</v>
      </c>
      <c r="G254" s="199" t="s">
        <v>4873</v>
      </c>
      <c r="H254" s="201" t="s">
        <v>4491</v>
      </c>
      <c r="I254" s="199" t="s">
        <v>4872</v>
      </c>
      <c r="J254" s="202">
        <f>VLOOKUP(C254,[5]Sheet1!$K:$S,8,0)</f>
        <v>107.05</v>
      </c>
      <c r="K254" s="203">
        <f>VLOOKUP(C254,[5]Sheet1!$K:$S,9,0)</f>
        <v>89.02</v>
      </c>
      <c r="L254" s="203">
        <f t="shared" si="3"/>
        <v>18.03</v>
      </c>
      <c r="N254"/>
    </row>
    <row r="255" spans="1:14" ht="14.5">
      <c r="A255" s="199">
        <v>254</v>
      </c>
      <c r="B255" s="200" t="s">
        <v>4489</v>
      </c>
      <c r="C255" s="200" t="s">
        <v>4874</v>
      </c>
      <c r="D255" s="199">
        <v>106.96</v>
      </c>
      <c r="E255" s="199">
        <v>88.99</v>
      </c>
      <c r="F255" s="199">
        <v>17.97</v>
      </c>
      <c r="G255" s="199" t="s">
        <v>4875</v>
      </c>
      <c r="H255" s="201" t="s">
        <v>4491</v>
      </c>
      <c r="I255" s="199" t="s">
        <v>4874</v>
      </c>
      <c r="J255" s="202">
        <f>VLOOKUP(C255,[5]Sheet1!$K:$S,8,0)</f>
        <v>107.05</v>
      </c>
      <c r="K255" s="203">
        <f>VLOOKUP(C255,[5]Sheet1!$K:$S,9,0)</f>
        <v>89.02</v>
      </c>
      <c r="L255" s="203">
        <f t="shared" si="3"/>
        <v>18.03</v>
      </c>
      <c r="N255"/>
    </row>
    <row r="256" spans="1:14" ht="14.5">
      <c r="A256" s="199">
        <v>255</v>
      </c>
      <c r="B256" s="200" t="s">
        <v>4489</v>
      </c>
      <c r="C256" s="200" t="s">
        <v>336</v>
      </c>
      <c r="D256" s="199">
        <v>106.96</v>
      </c>
      <c r="E256" s="199">
        <v>88.99</v>
      </c>
      <c r="F256" s="199">
        <v>17.97</v>
      </c>
      <c r="G256" s="199" t="s">
        <v>2315</v>
      </c>
      <c r="H256" s="201" t="s">
        <v>4491</v>
      </c>
      <c r="I256" s="199" t="s">
        <v>336</v>
      </c>
      <c r="J256" s="202">
        <f>VLOOKUP(C256,[5]Sheet1!$K:$S,8,0)</f>
        <v>107.05</v>
      </c>
      <c r="K256" s="203">
        <f>VLOOKUP(C256,[5]Sheet1!$K:$S,9,0)</f>
        <v>89.02</v>
      </c>
      <c r="L256" s="203">
        <f t="shared" si="3"/>
        <v>18.03</v>
      </c>
      <c r="N256"/>
    </row>
    <row r="257" spans="1:14" ht="14.5">
      <c r="A257" s="199">
        <v>256</v>
      </c>
      <c r="B257" s="200" t="s">
        <v>4489</v>
      </c>
      <c r="C257" s="200" t="s">
        <v>337</v>
      </c>
      <c r="D257" s="199">
        <v>107.56</v>
      </c>
      <c r="E257" s="199">
        <v>89.49</v>
      </c>
      <c r="F257" s="199">
        <v>18.070000000000007</v>
      </c>
      <c r="G257" s="199" t="s">
        <v>4876</v>
      </c>
      <c r="H257" s="201" t="s">
        <v>4491</v>
      </c>
      <c r="I257" s="199" t="s">
        <v>337</v>
      </c>
      <c r="J257" s="202">
        <f>VLOOKUP(C257,[5]Sheet1!$K:$S,8,0)</f>
        <v>107.65</v>
      </c>
      <c r="K257" s="203">
        <f>VLOOKUP(C257,[5]Sheet1!$K:$S,9,0)</f>
        <v>89.52</v>
      </c>
      <c r="L257" s="203">
        <f t="shared" si="3"/>
        <v>18.13000000000001</v>
      </c>
      <c r="N257"/>
    </row>
    <row r="258" spans="1:14" ht="14.5">
      <c r="A258" s="199">
        <v>257</v>
      </c>
      <c r="B258" s="200" t="s">
        <v>4489</v>
      </c>
      <c r="C258" s="200" t="s">
        <v>338</v>
      </c>
      <c r="D258" s="199">
        <v>106.96</v>
      </c>
      <c r="E258" s="199">
        <v>88.99</v>
      </c>
      <c r="F258" s="199">
        <v>17.97</v>
      </c>
      <c r="G258" s="199" t="s">
        <v>2325</v>
      </c>
      <c r="H258" s="201" t="s">
        <v>4491</v>
      </c>
      <c r="I258" s="199" t="s">
        <v>338</v>
      </c>
      <c r="J258" s="202">
        <f>VLOOKUP(C258,[5]Sheet1!$K:$S,8,0)</f>
        <v>107.05</v>
      </c>
      <c r="K258" s="203">
        <f>VLOOKUP(C258,[5]Sheet1!$K:$S,9,0)</f>
        <v>89.02</v>
      </c>
      <c r="L258" s="203">
        <f t="shared" si="3"/>
        <v>18.03</v>
      </c>
      <c r="N258"/>
    </row>
    <row r="259" spans="1:14" ht="14.5">
      <c r="A259" s="199">
        <v>258</v>
      </c>
      <c r="B259" s="200" t="s">
        <v>4489</v>
      </c>
      <c r="C259" s="200" t="s">
        <v>339</v>
      </c>
      <c r="D259" s="199">
        <v>107.56</v>
      </c>
      <c r="E259" s="199">
        <v>89.49</v>
      </c>
      <c r="F259" s="199">
        <v>18.070000000000007</v>
      </c>
      <c r="G259" s="199" t="s">
        <v>2329</v>
      </c>
      <c r="H259" s="201" t="s">
        <v>4491</v>
      </c>
      <c r="I259" s="199" t="s">
        <v>339</v>
      </c>
      <c r="J259" s="202">
        <f>VLOOKUP(C259,[5]Sheet1!$K:$S,8,0)</f>
        <v>107.65</v>
      </c>
      <c r="K259" s="203">
        <f>VLOOKUP(C259,[5]Sheet1!$K:$S,9,0)</f>
        <v>89.52</v>
      </c>
      <c r="L259" s="203">
        <f t="shared" ref="L259:L322" si="4">J259-K259</f>
        <v>18.13000000000001</v>
      </c>
      <c r="N259"/>
    </row>
    <row r="260" spans="1:14" ht="14.5">
      <c r="A260" s="199">
        <v>259</v>
      </c>
      <c r="B260" s="200" t="s">
        <v>4489</v>
      </c>
      <c r="C260" s="200" t="s">
        <v>340</v>
      </c>
      <c r="D260" s="199">
        <v>106.96</v>
      </c>
      <c r="E260" s="199">
        <v>88.99</v>
      </c>
      <c r="F260" s="199">
        <v>17.97</v>
      </c>
      <c r="G260" s="199" t="s">
        <v>4877</v>
      </c>
      <c r="H260" s="201" t="s">
        <v>4491</v>
      </c>
      <c r="I260" s="199" t="s">
        <v>340</v>
      </c>
      <c r="J260" s="202">
        <f>VLOOKUP(C260,[5]Sheet1!$K:$S,8,0)</f>
        <v>107.05</v>
      </c>
      <c r="K260" s="203">
        <f>VLOOKUP(C260,[5]Sheet1!$K:$S,9,0)</f>
        <v>89.02</v>
      </c>
      <c r="L260" s="203">
        <f t="shared" si="4"/>
        <v>18.03</v>
      </c>
      <c r="N260"/>
    </row>
    <row r="261" spans="1:14" ht="14.5">
      <c r="A261" s="199">
        <v>260</v>
      </c>
      <c r="B261" s="200" t="s">
        <v>4489</v>
      </c>
      <c r="C261" s="200" t="s">
        <v>341</v>
      </c>
      <c r="D261" s="199">
        <v>107.56</v>
      </c>
      <c r="E261" s="199">
        <v>89.49</v>
      </c>
      <c r="F261" s="199">
        <v>18.070000000000007</v>
      </c>
      <c r="G261" s="199" t="s">
        <v>4878</v>
      </c>
      <c r="H261" s="201" t="s">
        <v>4491</v>
      </c>
      <c r="I261" s="199" t="s">
        <v>341</v>
      </c>
      <c r="J261" s="202">
        <f>VLOOKUP(C261,[5]Sheet1!$K:$S,8,0)</f>
        <v>107.65</v>
      </c>
      <c r="K261" s="203">
        <f>VLOOKUP(C261,[5]Sheet1!$K:$S,9,0)</f>
        <v>89.52</v>
      </c>
      <c r="L261" s="203">
        <f t="shared" si="4"/>
        <v>18.13000000000001</v>
      </c>
      <c r="N261"/>
    </row>
    <row r="262" spans="1:14" ht="14.5">
      <c r="A262" s="199">
        <v>261</v>
      </c>
      <c r="B262" s="200" t="s">
        <v>4489</v>
      </c>
      <c r="C262" s="200" t="s">
        <v>342</v>
      </c>
      <c r="D262" s="199">
        <v>106.96</v>
      </c>
      <c r="E262" s="199">
        <v>88.99</v>
      </c>
      <c r="F262" s="199">
        <v>17.97</v>
      </c>
      <c r="G262" s="199" t="s">
        <v>4879</v>
      </c>
      <c r="H262" s="201" t="s">
        <v>4491</v>
      </c>
      <c r="I262" s="199" t="s">
        <v>342</v>
      </c>
      <c r="J262" s="202">
        <f>VLOOKUP(C262,[5]Sheet1!$K:$S,8,0)</f>
        <v>107.05</v>
      </c>
      <c r="K262" s="203">
        <f>VLOOKUP(C262,[5]Sheet1!$K:$S,9,0)</f>
        <v>89.02</v>
      </c>
      <c r="L262" s="203">
        <f t="shared" si="4"/>
        <v>18.03</v>
      </c>
      <c r="N262"/>
    </row>
    <row r="263" spans="1:14" ht="14.5">
      <c r="A263" s="199">
        <v>262</v>
      </c>
      <c r="B263" s="200" t="s">
        <v>4489</v>
      </c>
      <c r="C263" s="200" t="s">
        <v>343</v>
      </c>
      <c r="D263" s="199">
        <v>107.56</v>
      </c>
      <c r="E263" s="199">
        <v>89.49</v>
      </c>
      <c r="F263" s="199">
        <v>18.070000000000007</v>
      </c>
      <c r="G263" s="199" t="s">
        <v>4880</v>
      </c>
      <c r="H263" s="201" t="s">
        <v>4491</v>
      </c>
      <c r="I263" s="199" t="s">
        <v>343</v>
      </c>
      <c r="J263" s="202">
        <f>VLOOKUP(C263,[5]Sheet1!$K:$S,8,0)</f>
        <v>107.65</v>
      </c>
      <c r="K263" s="203">
        <f>VLOOKUP(C263,[5]Sheet1!$K:$S,9,0)</f>
        <v>89.52</v>
      </c>
      <c r="L263" s="203">
        <f t="shared" si="4"/>
        <v>18.13000000000001</v>
      </c>
      <c r="N263"/>
    </row>
    <row r="264" spans="1:14" ht="14.5">
      <c r="A264" s="199">
        <v>263</v>
      </c>
      <c r="B264" s="200" t="s">
        <v>4489</v>
      </c>
      <c r="C264" s="200" t="s">
        <v>344</v>
      </c>
      <c r="D264" s="199">
        <v>106.96</v>
      </c>
      <c r="E264" s="199">
        <v>88.99</v>
      </c>
      <c r="F264" s="199">
        <v>17.97</v>
      </c>
      <c r="G264" s="199" t="s">
        <v>4881</v>
      </c>
      <c r="H264" s="201" t="s">
        <v>4491</v>
      </c>
      <c r="I264" s="199" t="s">
        <v>344</v>
      </c>
      <c r="J264" s="202">
        <f>VLOOKUP(C264,[5]Sheet1!$K:$S,8,0)</f>
        <v>107.05</v>
      </c>
      <c r="K264" s="203">
        <f>VLOOKUP(C264,[5]Sheet1!$K:$S,9,0)</f>
        <v>89.02</v>
      </c>
      <c r="L264" s="203">
        <f t="shared" si="4"/>
        <v>18.03</v>
      </c>
      <c r="N264"/>
    </row>
    <row r="265" spans="1:14" ht="14.5">
      <c r="A265" s="199">
        <v>264</v>
      </c>
      <c r="B265" s="200" t="s">
        <v>4489</v>
      </c>
      <c r="C265" s="200" t="s">
        <v>345</v>
      </c>
      <c r="D265" s="199">
        <v>107.56</v>
      </c>
      <c r="E265" s="199">
        <v>89.49</v>
      </c>
      <c r="F265" s="199">
        <v>18.070000000000007</v>
      </c>
      <c r="G265" s="199" t="s">
        <v>4882</v>
      </c>
      <c r="H265" s="201" t="s">
        <v>4491</v>
      </c>
      <c r="I265" s="199" t="s">
        <v>345</v>
      </c>
      <c r="J265" s="202">
        <f>VLOOKUP(C265,[5]Sheet1!$K:$S,8,0)</f>
        <v>107.65</v>
      </c>
      <c r="K265" s="203">
        <f>VLOOKUP(C265,[5]Sheet1!$K:$S,9,0)</f>
        <v>89.52</v>
      </c>
      <c r="L265" s="203">
        <f t="shared" si="4"/>
        <v>18.13000000000001</v>
      </c>
      <c r="N265"/>
    </row>
    <row r="266" spans="1:14" ht="14.5">
      <c r="A266" s="199">
        <v>265</v>
      </c>
      <c r="B266" s="200" t="s">
        <v>4489</v>
      </c>
      <c r="C266" s="200" t="s">
        <v>346</v>
      </c>
      <c r="D266" s="199">
        <v>106.96</v>
      </c>
      <c r="E266" s="199">
        <v>88.99</v>
      </c>
      <c r="F266" s="199">
        <v>17.97</v>
      </c>
      <c r="G266" s="199" t="s">
        <v>4883</v>
      </c>
      <c r="H266" s="201" t="s">
        <v>4491</v>
      </c>
      <c r="I266" s="199" t="s">
        <v>346</v>
      </c>
      <c r="J266" s="202">
        <f>VLOOKUP(C266,[5]Sheet1!$K:$S,8,0)</f>
        <v>107.05</v>
      </c>
      <c r="K266" s="203">
        <f>VLOOKUP(C266,[5]Sheet1!$K:$S,9,0)</f>
        <v>89.02</v>
      </c>
      <c r="L266" s="203">
        <f t="shared" si="4"/>
        <v>18.03</v>
      </c>
      <c r="N266"/>
    </row>
    <row r="267" spans="1:14" ht="14.5">
      <c r="A267" s="199">
        <v>266</v>
      </c>
      <c r="B267" s="200" t="s">
        <v>4489</v>
      </c>
      <c r="C267" s="200" t="s">
        <v>347</v>
      </c>
      <c r="D267" s="199">
        <v>107.56</v>
      </c>
      <c r="E267" s="199">
        <v>89.49</v>
      </c>
      <c r="F267" s="199">
        <v>18.070000000000007</v>
      </c>
      <c r="G267" s="199" t="s">
        <v>2375</v>
      </c>
      <c r="H267" s="201" t="s">
        <v>4491</v>
      </c>
      <c r="I267" s="199" t="s">
        <v>347</v>
      </c>
      <c r="J267" s="202">
        <f>VLOOKUP(C267,[5]Sheet1!$K:$S,8,0)</f>
        <v>107.65</v>
      </c>
      <c r="K267" s="203">
        <f>VLOOKUP(C267,[5]Sheet1!$K:$S,9,0)</f>
        <v>89.52</v>
      </c>
      <c r="L267" s="203">
        <f t="shared" si="4"/>
        <v>18.13000000000001</v>
      </c>
      <c r="N267"/>
    </row>
    <row r="268" spans="1:14" ht="14.5">
      <c r="A268" s="199">
        <v>267</v>
      </c>
      <c r="B268" s="200" t="s">
        <v>4489</v>
      </c>
      <c r="C268" s="200" t="s">
        <v>4884</v>
      </c>
      <c r="D268" s="199">
        <v>106.96</v>
      </c>
      <c r="E268" s="199">
        <v>88.99</v>
      </c>
      <c r="F268" s="199">
        <v>17.97</v>
      </c>
      <c r="G268" s="199" t="s">
        <v>4885</v>
      </c>
      <c r="H268" s="201" t="s">
        <v>4491</v>
      </c>
      <c r="I268" s="199" t="s">
        <v>4884</v>
      </c>
      <c r="J268" s="202">
        <f>VLOOKUP(C268,[5]Sheet1!$K:$S,8,0)</f>
        <v>107.05</v>
      </c>
      <c r="K268" s="203">
        <f>VLOOKUP(C268,[5]Sheet1!$K:$S,9,0)</f>
        <v>89.02</v>
      </c>
      <c r="L268" s="203">
        <f t="shared" si="4"/>
        <v>18.03</v>
      </c>
      <c r="N268"/>
    </row>
    <row r="269" spans="1:14" ht="14.5">
      <c r="A269" s="199">
        <v>268</v>
      </c>
      <c r="B269" s="200" t="s">
        <v>4489</v>
      </c>
      <c r="C269" s="200" t="s">
        <v>4886</v>
      </c>
      <c r="D269" s="199">
        <v>107.56</v>
      </c>
      <c r="E269" s="199">
        <v>89.49</v>
      </c>
      <c r="F269" s="199">
        <v>18.070000000000007</v>
      </c>
      <c r="G269" s="199" t="s">
        <v>4887</v>
      </c>
      <c r="H269" s="201" t="s">
        <v>4491</v>
      </c>
      <c r="I269" s="199" t="s">
        <v>4886</v>
      </c>
      <c r="J269" s="202">
        <f>VLOOKUP(C269,[5]Sheet1!$K:$S,8,0)</f>
        <v>107.65</v>
      </c>
      <c r="K269" s="203">
        <f>VLOOKUP(C269,[5]Sheet1!$K:$S,9,0)</f>
        <v>89.52</v>
      </c>
      <c r="L269" s="203">
        <f t="shared" si="4"/>
        <v>18.13000000000001</v>
      </c>
      <c r="N269"/>
    </row>
    <row r="270" spans="1:14" ht="14.5">
      <c r="A270" s="199">
        <v>269</v>
      </c>
      <c r="B270" s="200" t="s">
        <v>4489</v>
      </c>
      <c r="C270" s="200" t="s">
        <v>4888</v>
      </c>
      <c r="D270" s="199">
        <v>106.96</v>
      </c>
      <c r="E270" s="199">
        <v>88.99</v>
      </c>
      <c r="F270" s="199">
        <v>17.97</v>
      </c>
      <c r="G270" s="199" t="s">
        <v>2391</v>
      </c>
      <c r="H270" s="201" t="s">
        <v>4491</v>
      </c>
      <c r="I270" s="199" t="s">
        <v>4888</v>
      </c>
      <c r="J270" s="202">
        <f>VLOOKUP(C270,[5]Sheet1!$K:$S,8,0)</f>
        <v>107.05</v>
      </c>
      <c r="K270" s="203">
        <f>VLOOKUP(C270,[5]Sheet1!$K:$S,9,0)</f>
        <v>89.02</v>
      </c>
      <c r="L270" s="203">
        <f t="shared" si="4"/>
        <v>18.03</v>
      </c>
      <c r="N270"/>
    </row>
    <row r="271" spans="1:14" ht="14.5">
      <c r="A271" s="199">
        <v>270</v>
      </c>
      <c r="B271" s="200" t="s">
        <v>4489</v>
      </c>
      <c r="C271" s="200" t="s">
        <v>4889</v>
      </c>
      <c r="D271" s="199">
        <v>107.56</v>
      </c>
      <c r="E271" s="199">
        <v>89.49</v>
      </c>
      <c r="F271" s="199">
        <v>18.070000000000007</v>
      </c>
      <c r="G271" s="199" t="s">
        <v>4890</v>
      </c>
      <c r="H271" s="201" t="s">
        <v>4491</v>
      </c>
      <c r="I271" s="199" t="s">
        <v>4889</v>
      </c>
      <c r="J271" s="202">
        <f>VLOOKUP(C271,[5]Sheet1!$K:$S,8,0)</f>
        <v>107.65</v>
      </c>
      <c r="K271" s="203">
        <f>VLOOKUP(C271,[5]Sheet1!$K:$S,9,0)</f>
        <v>89.52</v>
      </c>
      <c r="L271" s="203">
        <f t="shared" si="4"/>
        <v>18.13000000000001</v>
      </c>
      <c r="N271"/>
    </row>
    <row r="272" spans="1:14" ht="14.5">
      <c r="A272" s="199">
        <v>271</v>
      </c>
      <c r="B272" s="200" t="s">
        <v>4489</v>
      </c>
      <c r="C272" s="200" t="s">
        <v>4891</v>
      </c>
      <c r="D272" s="199">
        <v>106.96</v>
      </c>
      <c r="E272" s="199">
        <v>88.99</v>
      </c>
      <c r="F272" s="199">
        <v>17.97</v>
      </c>
      <c r="G272" s="199" t="s">
        <v>2401</v>
      </c>
      <c r="H272" s="201" t="s">
        <v>4491</v>
      </c>
      <c r="I272" s="199" t="s">
        <v>4891</v>
      </c>
      <c r="J272" s="202">
        <f>VLOOKUP(C272,[5]Sheet1!$K:$S,8,0)</f>
        <v>107.05</v>
      </c>
      <c r="K272" s="203">
        <f>VLOOKUP(C272,[5]Sheet1!$K:$S,9,0)</f>
        <v>89.02</v>
      </c>
      <c r="L272" s="203">
        <f t="shared" si="4"/>
        <v>18.03</v>
      </c>
      <c r="N272"/>
    </row>
    <row r="273" spans="1:14" ht="14.5">
      <c r="A273" s="199">
        <v>272</v>
      </c>
      <c r="B273" s="200" t="s">
        <v>4489</v>
      </c>
      <c r="C273" s="200" t="s">
        <v>4892</v>
      </c>
      <c r="D273" s="199">
        <v>107.56</v>
      </c>
      <c r="E273" s="199">
        <v>89.49</v>
      </c>
      <c r="F273" s="199">
        <v>18.070000000000007</v>
      </c>
      <c r="G273" s="199" t="s">
        <v>4893</v>
      </c>
      <c r="H273" s="201" t="s">
        <v>4491</v>
      </c>
      <c r="I273" s="199" t="s">
        <v>4892</v>
      </c>
      <c r="J273" s="202">
        <f>VLOOKUP(C273,[5]Sheet1!$K:$S,8,0)</f>
        <v>107.65</v>
      </c>
      <c r="K273" s="203">
        <f>VLOOKUP(C273,[5]Sheet1!$K:$S,9,0)</f>
        <v>89.52</v>
      </c>
      <c r="L273" s="203">
        <f t="shared" si="4"/>
        <v>18.13000000000001</v>
      </c>
      <c r="N273"/>
    </row>
    <row r="274" spans="1:14" ht="14.5">
      <c r="A274" s="199">
        <v>273</v>
      </c>
      <c r="B274" s="200" t="s">
        <v>4489</v>
      </c>
      <c r="C274" s="200" t="s">
        <v>4894</v>
      </c>
      <c r="D274" s="199">
        <v>106.96</v>
      </c>
      <c r="E274" s="199">
        <v>88.99</v>
      </c>
      <c r="F274" s="199">
        <v>17.97</v>
      </c>
      <c r="G274" s="199" t="s">
        <v>4895</v>
      </c>
      <c r="H274" s="201" t="s">
        <v>4491</v>
      </c>
      <c r="I274" s="199" t="s">
        <v>4894</v>
      </c>
      <c r="J274" s="202">
        <f>VLOOKUP(C274,[5]Sheet1!$K:$S,8,0)</f>
        <v>107.05</v>
      </c>
      <c r="K274" s="203">
        <f>VLOOKUP(C274,[5]Sheet1!$K:$S,9,0)</f>
        <v>89.02</v>
      </c>
      <c r="L274" s="203">
        <f t="shared" si="4"/>
        <v>18.03</v>
      </c>
      <c r="N274"/>
    </row>
    <row r="275" spans="1:14" ht="14.5">
      <c r="A275" s="199">
        <v>274</v>
      </c>
      <c r="B275" s="200" t="s">
        <v>4489</v>
      </c>
      <c r="C275" s="200" t="s">
        <v>4896</v>
      </c>
      <c r="D275" s="199">
        <v>107.56</v>
      </c>
      <c r="E275" s="199">
        <v>89.49</v>
      </c>
      <c r="F275" s="199">
        <v>18.070000000000007</v>
      </c>
      <c r="G275" s="199" t="s">
        <v>4897</v>
      </c>
      <c r="H275" s="201" t="s">
        <v>4491</v>
      </c>
      <c r="I275" s="199" t="s">
        <v>4896</v>
      </c>
      <c r="J275" s="202">
        <f>VLOOKUP(C275,[5]Sheet1!$K:$S,8,0)</f>
        <v>107.65</v>
      </c>
      <c r="K275" s="203">
        <f>VLOOKUP(C275,[5]Sheet1!$K:$S,9,0)</f>
        <v>89.52</v>
      </c>
      <c r="L275" s="203">
        <f t="shared" si="4"/>
        <v>18.13000000000001</v>
      </c>
      <c r="N275"/>
    </row>
    <row r="276" spans="1:14" ht="14.5">
      <c r="A276" s="199">
        <v>275</v>
      </c>
      <c r="B276" s="200" t="s">
        <v>4489</v>
      </c>
      <c r="C276" s="200" t="s">
        <v>360</v>
      </c>
      <c r="D276" s="199">
        <v>88.4</v>
      </c>
      <c r="E276" s="199">
        <v>70.77</v>
      </c>
      <c r="F276" s="199">
        <v>17.63000000000001</v>
      </c>
      <c r="G276" s="199" t="s">
        <v>4898</v>
      </c>
      <c r="H276" s="201" t="s">
        <v>4491</v>
      </c>
      <c r="I276" s="199" t="s">
        <v>360</v>
      </c>
      <c r="J276" s="202">
        <f>VLOOKUP(C276,[5]Sheet1!$K:$S,8,0)</f>
        <v>88.48</v>
      </c>
      <c r="K276" s="203">
        <f>VLOOKUP(C276,[5]Sheet1!$K:$S,9,0)</f>
        <v>70.8</v>
      </c>
      <c r="L276" s="203">
        <f t="shared" si="4"/>
        <v>17.680000000000007</v>
      </c>
      <c r="N276"/>
    </row>
    <row r="277" spans="1:14" ht="14.5">
      <c r="A277" s="199">
        <v>276</v>
      </c>
      <c r="B277" s="200" t="s">
        <v>4489</v>
      </c>
      <c r="C277" s="200" t="s">
        <v>361</v>
      </c>
      <c r="D277" s="199">
        <v>88.4</v>
      </c>
      <c r="E277" s="199">
        <v>70.77</v>
      </c>
      <c r="F277" s="199">
        <v>17.63000000000001</v>
      </c>
      <c r="G277" s="199" t="s">
        <v>4899</v>
      </c>
      <c r="H277" s="201" t="s">
        <v>4491</v>
      </c>
      <c r="I277" s="199" t="s">
        <v>361</v>
      </c>
      <c r="J277" s="202">
        <f>VLOOKUP(C277,[5]Sheet1!$K:$S,8,0)</f>
        <v>88.48</v>
      </c>
      <c r="K277" s="203">
        <f>VLOOKUP(C277,[5]Sheet1!$K:$S,9,0)</f>
        <v>70.8</v>
      </c>
      <c r="L277" s="203">
        <f t="shared" si="4"/>
        <v>17.680000000000007</v>
      </c>
      <c r="N277"/>
    </row>
    <row r="278" spans="1:14" ht="14.5">
      <c r="A278" s="199">
        <v>277</v>
      </c>
      <c r="B278" s="200" t="s">
        <v>4489</v>
      </c>
      <c r="C278" s="200" t="s">
        <v>362</v>
      </c>
      <c r="D278" s="199">
        <v>88.97</v>
      </c>
      <c r="E278" s="199">
        <v>71.23</v>
      </c>
      <c r="F278" s="199">
        <v>17.739999999999995</v>
      </c>
      <c r="G278" s="199" t="s">
        <v>4900</v>
      </c>
      <c r="H278" s="201" t="s">
        <v>4491</v>
      </c>
      <c r="I278" s="199" t="s">
        <v>362</v>
      </c>
      <c r="J278" s="202">
        <f>VLOOKUP(C278,[5]Sheet1!$K:$S,8,0)</f>
        <v>89.05</v>
      </c>
      <c r="K278" s="203">
        <f>VLOOKUP(C278,[5]Sheet1!$K:$S,9,0)</f>
        <v>71.260000000000005</v>
      </c>
      <c r="L278" s="203">
        <f t="shared" si="4"/>
        <v>17.789999999999992</v>
      </c>
      <c r="N278"/>
    </row>
    <row r="279" spans="1:14" ht="14.5">
      <c r="A279" s="199">
        <v>278</v>
      </c>
      <c r="B279" s="200" t="s">
        <v>4489</v>
      </c>
      <c r="C279" s="200" t="s">
        <v>363</v>
      </c>
      <c r="D279" s="199">
        <v>88.4</v>
      </c>
      <c r="E279" s="199">
        <v>70.77</v>
      </c>
      <c r="F279" s="199">
        <v>17.63000000000001</v>
      </c>
      <c r="G279" s="199" t="s">
        <v>4901</v>
      </c>
      <c r="H279" s="201" t="s">
        <v>4491</v>
      </c>
      <c r="I279" s="199" t="s">
        <v>363</v>
      </c>
      <c r="J279" s="202">
        <f>VLOOKUP(C279,[5]Sheet1!$K:$S,8,0)</f>
        <v>88.48</v>
      </c>
      <c r="K279" s="203">
        <f>VLOOKUP(C279,[5]Sheet1!$K:$S,9,0)</f>
        <v>70.8</v>
      </c>
      <c r="L279" s="203">
        <f t="shared" si="4"/>
        <v>17.680000000000007</v>
      </c>
      <c r="N279"/>
    </row>
    <row r="280" spans="1:14" ht="14.5">
      <c r="A280" s="199">
        <v>279</v>
      </c>
      <c r="B280" s="200" t="s">
        <v>4489</v>
      </c>
      <c r="C280" s="200" t="s">
        <v>364</v>
      </c>
      <c r="D280" s="199">
        <v>88.97</v>
      </c>
      <c r="E280" s="199">
        <v>71.23</v>
      </c>
      <c r="F280" s="199">
        <v>17.739999999999995</v>
      </c>
      <c r="G280" s="199" t="s">
        <v>4902</v>
      </c>
      <c r="H280" s="201" t="s">
        <v>4491</v>
      </c>
      <c r="I280" s="199" t="s">
        <v>364</v>
      </c>
      <c r="J280" s="202">
        <f>VLOOKUP(C280,[5]Sheet1!$K:$S,8,0)</f>
        <v>89.05</v>
      </c>
      <c r="K280" s="203">
        <f>VLOOKUP(C280,[5]Sheet1!$K:$S,9,0)</f>
        <v>71.260000000000005</v>
      </c>
      <c r="L280" s="203">
        <f t="shared" si="4"/>
        <v>17.789999999999992</v>
      </c>
      <c r="N280"/>
    </row>
    <row r="281" spans="1:14" ht="14.5">
      <c r="A281" s="199">
        <v>280</v>
      </c>
      <c r="B281" s="200" t="s">
        <v>4489</v>
      </c>
      <c r="C281" s="200" t="s">
        <v>365</v>
      </c>
      <c r="D281" s="199">
        <v>88.4</v>
      </c>
      <c r="E281" s="199">
        <v>70.77</v>
      </c>
      <c r="F281" s="199">
        <v>17.63000000000001</v>
      </c>
      <c r="G281" s="199" t="s">
        <v>4903</v>
      </c>
      <c r="H281" s="201" t="s">
        <v>4491</v>
      </c>
      <c r="I281" s="199" t="s">
        <v>365</v>
      </c>
      <c r="J281" s="202">
        <f>VLOOKUP(C281,[5]Sheet1!$K:$S,8,0)</f>
        <v>88.48</v>
      </c>
      <c r="K281" s="203">
        <f>VLOOKUP(C281,[5]Sheet1!$K:$S,9,0)</f>
        <v>70.8</v>
      </c>
      <c r="L281" s="203">
        <f t="shared" si="4"/>
        <v>17.680000000000007</v>
      </c>
      <c r="N281"/>
    </row>
    <row r="282" spans="1:14" ht="14.5">
      <c r="A282" s="199">
        <v>281</v>
      </c>
      <c r="B282" s="200" t="s">
        <v>4489</v>
      </c>
      <c r="C282" s="200" t="s">
        <v>366</v>
      </c>
      <c r="D282" s="199">
        <v>88.97</v>
      </c>
      <c r="E282" s="199">
        <v>71.23</v>
      </c>
      <c r="F282" s="199">
        <v>17.739999999999995</v>
      </c>
      <c r="G282" s="199" t="s">
        <v>4904</v>
      </c>
      <c r="H282" s="201" t="s">
        <v>4491</v>
      </c>
      <c r="I282" s="199" t="s">
        <v>366</v>
      </c>
      <c r="J282" s="202">
        <f>VLOOKUP(C282,[5]Sheet1!$K:$S,8,0)</f>
        <v>89.05</v>
      </c>
      <c r="K282" s="203">
        <f>VLOOKUP(C282,[5]Sheet1!$K:$S,9,0)</f>
        <v>71.260000000000005</v>
      </c>
      <c r="L282" s="203">
        <f t="shared" si="4"/>
        <v>17.789999999999992</v>
      </c>
      <c r="N282"/>
    </row>
    <row r="283" spans="1:14" ht="14.5">
      <c r="A283" s="199">
        <v>282</v>
      </c>
      <c r="B283" s="200" t="s">
        <v>4489</v>
      </c>
      <c r="C283" s="200" t="s">
        <v>367</v>
      </c>
      <c r="D283" s="199">
        <v>88.4</v>
      </c>
      <c r="E283" s="199">
        <v>70.77</v>
      </c>
      <c r="F283" s="199">
        <v>17.63000000000001</v>
      </c>
      <c r="G283" s="199" t="s">
        <v>4905</v>
      </c>
      <c r="H283" s="201" t="s">
        <v>4491</v>
      </c>
      <c r="I283" s="199" t="s">
        <v>367</v>
      </c>
      <c r="J283" s="202">
        <f>VLOOKUP(C283,[5]Sheet1!$K:$S,8,0)</f>
        <v>88.48</v>
      </c>
      <c r="K283" s="203">
        <f>VLOOKUP(C283,[5]Sheet1!$K:$S,9,0)</f>
        <v>70.8</v>
      </c>
      <c r="L283" s="203">
        <f t="shared" si="4"/>
        <v>17.680000000000007</v>
      </c>
      <c r="N283"/>
    </row>
    <row r="284" spans="1:14" ht="14.5">
      <c r="A284" s="199">
        <v>283</v>
      </c>
      <c r="B284" s="200" t="s">
        <v>4489</v>
      </c>
      <c r="C284" s="200" t="s">
        <v>368</v>
      </c>
      <c r="D284" s="199">
        <v>88.97</v>
      </c>
      <c r="E284" s="199">
        <v>71.23</v>
      </c>
      <c r="F284" s="199">
        <v>17.739999999999995</v>
      </c>
      <c r="G284" s="199" t="s">
        <v>4906</v>
      </c>
      <c r="H284" s="201" t="s">
        <v>4491</v>
      </c>
      <c r="I284" s="199" t="s">
        <v>368</v>
      </c>
      <c r="J284" s="202">
        <f>VLOOKUP(C284,[5]Sheet1!$K:$S,8,0)</f>
        <v>89.05</v>
      </c>
      <c r="K284" s="203">
        <f>VLOOKUP(C284,[5]Sheet1!$K:$S,9,0)</f>
        <v>71.260000000000005</v>
      </c>
      <c r="L284" s="203">
        <f t="shared" si="4"/>
        <v>17.789999999999992</v>
      </c>
      <c r="N284"/>
    </row>
    <row r="285" spans="1:14" ht="14.5">
      <c r="A285" s="199">
        <v>284</v>
      </c>
      <c r="B285" s="200" t="s">
        <v>4489</v>
      </c>
      <c r="C285" s="200" t="s">
        <v>369</v>
      </c>
      <c r="D285" s="199">
        <v>88.4</v>
      </c>
      <c r="E285" s="199">
        <v>70.77</v>
      </c>
      <c r="F285" s="199">
        <v>17.63000000000001</v>
      </c>
      <c r="G285" s="199" t="s">
        <v>4907</v>
      </c>
      <c r="H285" s="201" t="s">
        <v>4491</v>
      </c>
      <c r="I285" s="199" t="s">
        <v>369</v>
      </c>
      <c r="J285" s="202">
        <f>VLOOKUP(C285,[5]Sheet1!$K:$S,8,0)</f>
        <v>88.48</v>
      </c>
      <c r="K285" s="203">
        <f>VLOOKUP(C285,[5]Sheet1!$K:$S,9,0)</f>
        <v>70.8</v>
      </c>
      <c r="L285" s="203">
        <f t="shared" si="4"/>
        <v>17.680000000000007</v>
      </c>
      <c r="N285"/>
    </row>
    <row r="286" spans="1:14" ht="14.5">
      <c r="A286" s="199">
        <v>285</v>
      </c>
      <c r="B286" s="200" t="s">
        <v>4489</v>
      </c>
      <c r="C286" s="200" t="s">
        <v>370</v>
      </c>
      <c r="D286" s="199">
        <v>88.97</v>
      </c>
      <c r="E286" s="199">
        <v>71.23</v>
      </c>
      <c r="F286" s="199">
        <v>17.739999999999995</v>
      </c>
      <c r="G286" s="199" t="s">
        <v>4908</v>
      </c>
      <c r="H286" s="201" t="s">
        <v>4491</v>
      </c>
      <c r="I286" s="199" t="s">
        <v>370</v>
      </c>
      <c r="J286" s="202">
        <f>VLOOKUP(C286,[5]Sheet1!$K:$S,8,0)</f>
        <v>89.05</v>
      </c>
      <c r="K286" s="203">
        <f>VLOOKUP(C286,[5]Sheet1!$K:$S,9,0)</f>
        <v>71.260000000000005</v>
      </c>
      <c r="L286" s="203">
        <f t="shared" si="4"/>
        <v>17.789999999999992</v>
      </c>
      <c r="N286"/>
    </row>
    <row r="287" spans="1:14" ht="14.5">
      <c r="A287" s="199">
        <v>286</v>
      </c>
      <c r="B287" s="200" t="s">
        <v>4489</v>
      </c>
      <c r="C287" s="200" t="s">
        <v>371</v>
      </c>
      <c r="D287" s="199">
        <v>88.4</v>
      </c>
      <c r="E287" s="199">
        <v>70.77</v>
      </c>
      <c r="F287" s="199">
        <v>17.63000000000001</v>
      </c>
      <c r="G287" s="199" t="s">
        <v>4909</v>
      </c>
      <c r="H287" s="201" t="s">
        <v>4491</v>
      </c>
      <c r="I287" s="199" t="s">
        <v>371</v>
      </c>
      <c r="J287" s="202">
        <f>VLOOKUP(C287,[5]Sheet1!$K:$S,8,0)</f>
        <v>88.48</v>
      </c>
      <c r="K287" s="203">
        <f>VLOOKUP(C287,[5]Sheet1!$K:$S,9,0)</f>
        <v>70.8</v>
      </c>
      <c r="L287" s="203">
        <f t="shared" si="4"/>
        <v>17.680000000000007</v>
      </c>
      <c r="N287"/>
    </row>
    <row r="288" spans="1:14" ht="14.5">
      <c r="A288" s="199">
        <v>287</v>
      </c>
      <c r="B288" s="200" t="s">
        <v>4489</v>
      </c>
      <c r="C288" s="200" t="s">
        <v>4910</v>
      </c>
      <c r="D288" s="199">
        <v>88.97</v>
      </c>
      <c r="E288" s="199">
        <v>71.23</v>
      </c>
      <c r="F288" s="199">
        <v>17.739999999999995</v>
      </c>
      <c r="G288" s="199" t="s">
        <v>4911</v>
      </c>
      <c r="H288" s="201" t="s">
        <v>4491</v>
      </c>
      <c r="I288" s="199" t="s">
        <v>4910</v>
      </c>
      <c r="J288" s="202">
        <f>VLOOKUP(C288,[5]Sheet1!$K:$S,8,0)</f>
        <v>89.05</v>
      </c>
      <c r="K288" s="203">
        <f>VLOOKUP(C288,[5]Sheet1!$K:$S,9,0)</f>
        <v>71.260000000000005</v>
      </c>
      <c r="L288" s="203">
        <f t="shared" si="4"/>
        <v>17.789999999999992</v>
      </c>
      <c r="N288"/>
    </row>
    <row r="289" spans="1:14" ht="14.5">
      <c r="A289" s="199">
        <v>288</v>
      </c>
      <c r="B289" s="200" t="s">
        <v>4489</v>
      </c>
      <c r="C289" s="200" t="s">
        <v>4912</v>
      </c>
      <c r="D289" s="199">
        <v>88.4</v>
      </c>
      <c r="E289" s="199">
        <v>70.77</v>
      </c>
      <c r="F289" s="199">
        <v>17.63000000000001</v>
      </c>
      <c r="G289" s="199" t="s">
        <v>4913</v>
      </c>
      <c r="H289" s="201" t="s">
        <v>4491</v>
      </c>
      <c r="I289" s="199" t="s">
        <v>4912</v>
      </c>
      <c r="J289" s="202">
        <f>VLOOKUP(C289,[5]Sheet1!$K:$S,8,0)</f>
        <v>88.48</v>
      </c>
      <c r="K289" s="203">
        <f>VLOOKUP(C289,[5]Sheet1!$K:$S,9,0)</f>
        <v>70.8</v>
      </c>
      <c r="L289" s="203">
        <f t="shared" si="4"/>
        <v>17.680000000000007</v>
      </c>
      <c r="N289"/>
    </row>
    <row r="290" spans="1:14" ht="14.5">
      <c r="A290" s="199">
        <v>289</v>
      </c>
      <c r="B290" s="200" t="s">
        <v>4489</v>
      </c>
      <c r="C290" s="200" t="s">
        <v>4914</v>
      </c>
      <c r="D290" s="199">
        <v>88.97</v>
      </c>
      <c r="E290" s="199">
        <v>71.23</v>
      </c>
      <c r="F290" s="199">
        <v>17.739999999999995</v>
      </c>
      <c r="G290" s="199" t="s">
        <v>4915</v>
      </c>
      <c r="H290" s="201" t="s">
        <v>4491</v>
      </c>
      <c r="I290" s="199" t="s">
        <v>4914</v>
      </c>
      <c r="J290" s="202">
        <f>VLOOKUP(C290,[5]Sheet1!$K:$S,8,0)</f>
        <v>89.05</v>
      </c>
      <c r="K290" s="203">
        <f>VLOOKUP(C290,[5]Sheet1!$K:$S,9,0)</f>
        <v>71.260000000000005</v>
      </c>
      <c r="L290" s="203">
        <f t="shared" si="4"/>
        <v>17.789999999999992</v>
      </c>
      <c r="N290"/>
    </row>
    <row r="291" spans="1:14" ht="14.5">
      <c r="A291" s="199">
        <v>290</v>
      </c>
      <c r="B291" s="200" t="s">
        <v>4489</v>
      </c>
      <c r="C291" s="200" t="s">
        <v>4916</v>
      </c>
      <c r="D291" s="199">
        <v>88.4</v>
      </c>
      <c r="E291" s="199">
        <v>70.77</v>
      </c>
      <c r="F291" s="199">
        <v>17.63000000000001</v>
      </c>
      <c r="G291" s="199" t="s">
        <v>4917</v>
      </c>
      <c r="H291" s="201" t="s">
        <v>4491</v>
      </c>
      <c r="I291" s="199" t="s">
        <v>4916</v>
      </c>
      <c r="J291" s="202">
        <f>VLOOKUP(C291,[5]Sheet1!$K:$S,8,0)</f>
        <v>88.48</v>
      </c>
      <c r="K291" s="203">
        <f>VLOOKUP(C291,[5]Sheet1!$K:$S,9,0)</f>
        <v>70.8</v>
      </c>
      <c r="L291" s="203">
        <f t="shared" si="4"/>
        <v>17.680000000000007</v>
      </c>
      <c r="N291"/>
    </row>
    <row r="292" spans="1:14" ht="14.5">
      <c r="A292" s="199">
        <v>291</v>
      </c>
      <c r="B292" s="200" t="s">
        <v>4489</v>
      </c>
      <c r="C292" s="200" t="s">
        <v>4918</v>
      </c>
      <c r="D292" s="199">
        <v>88.97</v>
      </c>
      <c r="E292" s="199">
        <v>71.23</v>
      </c>
      <c r="F292" s="199">
        <v>17.739999999999995</v>
      </c>
      <c r="G292" s="199" t="s">
        <v>2487</v>
      </c>
      <c r="H292" s="201" t="s">
        <v>4491</v>
      </c>
      <c r="I292" s="199" t="s">
        <v>4918</v>
      </c>
      <c r="J292" s="202">
        <f>VLOOKUP(C292,[5]Sheet1!$K:$S,8,0)</f>
        <v>89.05</v>
      </c>
      <c r="K292" s="203">
        <f>VLOOKUP(C292,[5]Sheet1!$K:$S,9,0)</f>
        <v>71.260000000000005</v>
      </c>
      <c r="L292" s="203">
        <f t="shared" si="4"/>
        <v>17.789999999999992</v>
      </c>
      <c r="N292"/>
    </row>
    <row r="293" spans="1:14" ht="14.5">
      <c r="A293" s="199">
        <v>292</v>
      </c>
      <c r="B293" s="200" t="s">
        <v>4489</v>
      </c>
      <c r="C293" s="200" t="s">
        <v>4919</v>
      </c>
      <c r="D293" s="199">
        <v>88.4</v>
      </c>
      <c r="E293" s="199">
        <v>70.77</v>
      </c>
      <c r="F293" s="199">
        <v>17.63000000000001</v>
      </c>
      <c r="G293" s="199" t="s">
        <v>4920</v>
      </c>
      <c r="H293" s="201" t="s">
        <v>4491</v>
      </c>
      <c r="I293" s="199" t="s">
        <v>4919</v>
      </c>
      <c r="J293" s="202">
        <f>VLOOKUP(C293,[5]Sheet1!$K:$S,8,0)</f>
        <v>88.48</v>
      </c>
      <c r="K293" s="203">
        <f>VLOOKUP(C293,[5]Sheet1!$K:$S,9,0)</f>
        <v>70.8</v>
      </c>
      <c r="L293" s="203">
        <f t="shared" si="4"/>
        <v>17.680000000000007</v>
      </c>
      <c r="N293"/>
    </row>
    <row r="294" spans="1:14" ht="14.5">
      <c r="A294" s="199">
        <v>293</v>
      </c>
      <c r="B294" s="200" t="s">
        <v>4489</v>
      </c>
      <c r="C294" s="200" t="s">
        <v>4921</v>
      </c>
      <c r="D294" s="199">
        <v>88.97</v>
      </c>
      <c r="E294" s="199">
        <v>71.23</v>
      </c>
      <c r="F294" s="199">
        <v>17.739999999999995</v>
      </c>
      <c r="G294" s="199" t="s">
        <v>4922</v>
      </c>
      <c r="H294" s="201" t="s">
        <v>4491</v>
      </c>
      <c r="I294" s="199" t="s">
        <v>4921</v>
      </c>
      <c r="J294" s="202">
        <f>VLOOKUP(C294,[5]Sheet1!$K:$S,8,0)</f>
        <v>89.05</v>
      </c>
      <c r="K294" s="203">
        <f>VLOOKUP(C294,[5]Sheet1!$K:$S,9,0)</f>
        <v>71.260000000000005</v>
      </c>
      <c r="L294" s="203">
        <f t="shared" si="4"/>
        <v>17.789999999999992</v>
      </c>
      <c r="N294"/>
    </row>
    <row r="295" spans="1:14" ht="14.5">
      <c r="A295" s="199">
        <v>294</v>
      </c>
      <c r="B295" s="200" t="s">
        <v>4489</v>
      </c>
      <c r="C295" s="200" t="s">
        <v>4923</v>
      </c>
      <c r="D295" s="199">
        <v>88.4</v>
      </c>
      <c r="E295" s="199">
        <v>70.77</v>
      </c>
      <c r="F295" s="199">
        <v>17.63000000000001</v>
      </c>
      <c r="G295" s="199" t="s">
        <v>4924</v>
      </c>
      <c r="H295" s="201" t="s">
        <v>4491</v>
      </c>
      <c r="I295" s="199" t="s">
        <v>4923</v>
      </c>
      <c r="J295" s="202">
        <f>VLOOKUP(C295,[5]Sheet1!$K:$S,8,0)</f>
        <v>88.48</v>
      </c>
      <c r="K295" s="203">
        <f>VLOOKUP(C295,[5]Sheet1!$K:$S,9,0)</f>
        <v>70.8</v>
      </c>
      <c r="L295" s="203">
        <f t="shared" si="4"/>
        <v>17.680000000000007</v>
      </c>
      <c r="N295"/>
    </row>
    <row r="296" spans="1:14" ht="14.5">
      <c r="A296" s="199">
        <v>295</v>
      </c>
      <c r="B296" s="200" t="s">
        <v>4489</v>
      </c>
      <c r="C296" s="200" t="s">
        <v>372</v>
      </c>
      <c r="D296" s="199">
        <v>88.4</v>
      </c>
      <c r="E296" s="199">
        <v>70.77</v>
      </c>
      <c r="F296" s="199">
        <v>17.63000000000001</v>
      </c>
      <c r="G296" s="199" t="s">
        <v>4925</v>
      </c>
      <c r="H296" s="201" t="s">
        <v>4491</v>
      </c>
      <c r="I296" s="199" t="s">
        <v>372</v>
      </c>
      <c r="J296" s="202">
        <f>VLOOKUP(C296,[5]Sheet1!$K:$S,8,0)</f>
        <v>88.48</v>
      </c>
      <c r="K296" s="203">
        <f>VLOOKUP(C296,[5]Sheet1!$K:$S,9,0)</f>
        <v>70.8</v>
      </c>
      <c r="L296" s="203">
        <f t="shared" si="4"/>
        <v>17.680000000000007</v>
      </c>
      <c r="N296"/>
    </row>
    <row r="297" spans="1:14" ht="14.5">
      <c r="A297" s="199">
        <v>296</v>
      </c>
      <c r="B297" s="200" t="s">
        <v>4489</v>
      </c>
      <c r="C297" s="200" t="s">
        <v>373</v>
      </c>
      <c r="D297" s="199">
        <v>88.97</v>
      </c>
      <c r="E297" s="199">
        <v>71.23</v>
      </c>
      <c r="F297" s="199">
        <v>17.739999999999995</v>
      </c>
      <c r="G297" s="199" t="s">
        <v>4926</v>
      </c>
      <c r="H297" s="201" t="s">
        <v>4491</v>
      </c>
      <c r="I297" s="199" t="s">
        <v>373</v>
      </c>
      <c r="J297" s="202">
        <f>VLOOKUP(C297,[5]Sheet1!$K:$S,8,0)</f>
        <v>89.05</v>
      </c>
      <c r="K297" s="203">
        <f>VLOOKUP(C297,[5]Sheet1!$K:$S,9,0)</f>
        <v>71.260000000000005</v>
      </c>
      <c r="L297" s="203">
        <f t="shared" si="4"/>
        <v>17.789999999999992</v>
      </c>
      <c r="N297"/>
    </row>
    <row r="298" spans="1:14" ht="14.5">
      <c r="A298" s="199">
        <v>297</v>
      </c>
      <c r="B298" s="200" t="s">
        <v>4489</v>
      </c>
      <c r="C298" s="200" t="s">
        <v>374</v>
      </c>
      <c r="D298" s="199">
        <v>88.4</v>
      </c>
      <c r="E298" s="199">
        <v>70.77</v>
      </c>
      <c r="F298" s="199">
        <v>17.63000000000001</v>
      </c>
      <c r="G298" s="199" t="s">
        <v>4927</v>
      </c>
      <c r="H298" s="201" t="s">
        <v>4491</v>
      </c>
      <c r="I298" s="199" t="s">
        <v>374</v>
      </c>
      <c r="J298" s="202">
        <f>VLOOKUP(C298,[5]Sheet1!$K:$S,8,0)</f>
        <v>88.48</v>
      </c>
      <c r="K298" s="203">
        <f>VLOOKUP(C298,[5]Sheet1!$K:$S,9,0)</f>
        <v>70.8</v>
      </c>
      <c r="L298" s="203">
        <f t="shared" si="4"/>
        <v>17.680000000000007</v>
      </c>
      <c r="N298"/>
    </row>
    <row r="299" spans="1:14" ht="14.5">
      <c r="A299" s="199">
        <v>298</v>
      </c>
      <c r="B299" s="200" t="s">
        <v>4489</v>
      </c>
      <c r="C299" s="200" t="s">
        <v>375</v>
      </c>
      <c r="D299" s="199">
        <v>88.97</v>
      </c>
      <c r="E299" s="199">
        <v>71.23</v>
      </c>
      <c r="F299" s="199">
        <v>17.739999999999995</v>
      </c>
      <c r="G299" s="199" t="s">
        <v>4928</v>
      </c>
      <c r="H299" s="201" t="s">
        <v>4491</v>
      </c>
      <c r="I299" s="199" t="s">
        <v>375</v>
      </c>
      <c r="J299" s="202">
        <f>VLOOKUP(C299,[5]Sheet1!$K:$S,8,0)</f>
        <v>89.05</v>
      </c>
      <c r="K299" s="203">
        <f>VLOOKUP(C299,[5]Sheet1!$K:$S,9,0)</f>
        <v>71.260000000000005</v>
      </c>
      <c r="L299" s="203">
        <f t="shared" si="4"/>
        <v>17.789999999999992</v>
      </c>
      <c r="N299"/>
    </row>
    <row r="300" spans="1:14" ht="14.5">
      <c r="A300" s="199">
        <v>299</v>
      </c>
      <c r="B300" s="200" t="s">
        <v>4489</v>
      </c>
      <c r="C300" s="200" t="s">
        <v>376</v>
      </c>
      <c r="D300" s="199">
        <v>88.4</v>
      </c>
      <c r="E300" s="199">
        <v>70.77</v>
      </c>
      <c r="F300" s="199">
        <v>17.63000000000001</v>
      </c>
      <c r="G300" s="199" t="s">
        <v>4929</v>
      </c>
      <c r="H300" s="201" t="s">
        <v>4491</v>
      </c>
      <c r="I300" s="199" t="s">
        <v>376</v>
      </c>
      <c r="J300" s="202">
        <f>VLOOKUP(C300,[5]Sheet1!$K:$S,8,0)</f>
        <v>88.48</v>
      </c>
      <c r="K300" s="203">
        <f>VLOOKUP(C300,[5]Sheet1!$K:$S,9,0)</f>
        <v>70.8</v>
      </c>
      <c r="L300" s="203">
        <f t="shared" si="4"/>
        <v>17.680000000000007</v>
      </c>
      <c r="N300"/>
    </row>
    <row r="301" spans="1:14" ht="14.5">
      <c r="A301" s="199">
        <v>300</v>
      </c>
      <c r="B301" s="200" t="s">
        <v>4489</v>
      </c>
      <c r="C301" s="200" t="s">
        <v>377</v>
      </c>
      <c r="D301" s="199">
        <v>88.97</v>
      </c>
      <c r="E301" s="199">
        <v>71.23</v>
      </c>
      <c r="F301" s="199">
        <v>17.739999999999995</v>
      </c>
      <c r="G301" s="199" t="s">
        <v>4930</v>
      </c>
      <c r="H301" s="201" t="s">
        <v>4491</v>
      </c>
      <c r="I301" s="199" t="s">
        <v>377</v>
      </c>
      <c r="J301" s="202">
        <f>VLOOKUP(C301,[5]Sheet1!$K:$S,8,0)</f>
        <v>89.05</v>
      </c>
      <c r="K301" s="203">
        <f>VLOOKUP(C301,[5]Sheet1!$K:$S,9,0)</f>
        <v>71.260000000000005</v>
      </c>
      <c r="L301" s="203">
        <f t="shared" si="4"/>
        <v>17.789999999999992</v>
      </c>
      <c r="N301"/>
    </row>
    <row r="302" spans="1:14" ht="14.5">
      <c r="A302" s="199">
        <v>301</v>
      </c>
      <c r="B302" s="200" t="s">
        <v>4489</v>
      </c>
      <c r="C302" s="200" t="s">
        <v>378</v>
      </c>
      <c r="D302" s="199">
        <v>88.4</v>
      </c>
      <c r="E302" s="199">
        <v>70.77</v>
      </c>
      <c r="F302" s="199">
        <v>17.63000000000001</v>
      </c>
      <c r="G302" s="199" t="s">
        <v>4931</v>
      </c>
      <c r="H302" s="201" t="s">
        <v>4491</v>
      </c>
      <c r="I302" s="199" t="s">
        <v>378</v>
      </c>
      <c r="J302" s="202">
        <f>VLOOKUP(C302,[5]Sheet1!$K:$S,8,0)</f>
        <v>88.48</v>
      </c>
      <c r="K302" s="203">
        <f>VLOOKUP(C302,[5]Sheet1!$K:$S,9,0)</f>
        <v>70.8</v>
      </c>
      <c r="L302" s="203">
        <f t="shared" si="4"/>
        <v>17.680000000000007</v>
      </c>
      <c r="N302"/>
    </row>
    <row r="303" spans="1:14" ht="14.5">
      <c r="A303" s="199">
        <v>302</v>
      </c>
      <c r="B303" s="200" t="s">
        <v>4489</v>
      </c>
      <c r="C303" s="200" t="s">
        <v>379</v>
      </c>
      <c r="D303" s="199">
        <v>88.97</v>
      </c>
      <c r="E303" s="199">
        <v>71.23</v>
      </c>
      <c r="F303" s="199">
        <v>17.739999999999995</v>
      </c>
      <c r="G303" s="199" t="s">
        <v>4932</v>
      </c>
      <c r="H303" s="201" t="s">
        <v>4491</v>
      </c>
      <c r="I303" s="199" t="s">
        <v>379</v>
      </c>
      <c r="J303" s="202">
        <f>VLOOKUP(C303,[5]Sheet1!$K:$S,8,0)</f>
        <v>89.05</v>
      </c>
      <c r="K303" s="203">
        <f>VLOOKUP(C303,[5]Sheet1!$K:$S,9,0)</f>
        <v>71.260000000000005</v>
      </c>
      <c r="L303" s="203">
        <f t="shared" si="4"/>
        <v>17.789999999999992</v>
      </c>
      <c r="N303"/>
    </row>
    <row r="304" spans="1:14" ht="14.5">
      <c r="A304" s="199">
        <v>303</v>
      </c>
      <c r="B304" s="200" t="s">
        <v>4489</v>
      </c>
      <c r="C304" s="200" t="s">
        <v>380</v>
      </c>
      <c r="D304" s="199">
        <v>88.4</v>
      </c>
      <c r="E304" s="199">
        <v>70.77</v>
      </c>
      <c r="F304" s="199">
        <v>17.63000000000001</v>
      </c>
      <c r="G304" s="199" t="s">
        <v>4933</v>
      </c>
      <c r="H304" s="201" t="s">
        <v>4491</v>
      </c>
      <c r="I304" s="199" t="s">
        <v>380</v>
      </c>
      <c r="J304" s="202">
        <f>VLOOKUP(C304,[5]Sheet1!$K:$S,8,0)</f>
        <v>88.48</v>
      </c>
      <c r="K304" s="203">
        <f>VLOOKUP(C304,[5]Sheet1!$K:$S,9,0)</f>
        <v>70.8</v>
      </c>
      <c r="L304" s="203">
        <f t="shared" si="4"/>
        <v>17.680000000000007</v>
      </c>
      <c r="N304"/>
    </row>
    <row r="305" spans="1:14" ht="14.5">
      <c r="A305" s="199">
        <v>304</v>
      </c>
      <c r="B305" s="200" t="s">
        <v>4489</v>
      </c>
      <c r="C305" s="200" t="s">
        <v>381</v>
      </c>
      <c r="D305" s="199">
        <v>88.97</v>
      </c>
      <c r="E305" s="199">
        <v>71.23</v>
      </c>
      <c r="F305" s="199">
        <v>17.739999999999995</v>
      </c>
      <c r="G305" s="199" t="s">
        <v>4934</v>
      </c>
      <c r="H305" s="201" t="s">
        <v>4491</v>
      </c>
      <c r="I305" s="199" t="s">
        <v>381</v>
      </c>
      <c r="J305" s="202">
        <f>VLOOKUP(C305,[5]Sheet1!$K:$S,8,0)</f>
        <v>89.05</v>
      </c>
      <c r="K305" s="203">
        <f>VLOOKUP(C305,[5]Sheet1!$K:$S,9,0)</f>
        <v>71.260000000000005</v>
      </c>
      <c r="L305" s="203">
        <f t="shared" si="4"/>
        <v>17.789999999999992</v>
      </c>
      <c r="N305"/>
    </row>
    <row r="306" spans="1:14" ht="14.5">
      <c r="A306" s="199">
        <v>305</v>
      </c>
      <c r="B306" s="200" t="s">
        <v>4489</v>
      </c>
      <c r="C306" s="200" t="s">
        <v>382</v>
      </c>
      <c r="D306" s="199">
        <v>88.4</v>
      </c>
      <c r="E306" s="199">
        <v>70.77</v>
      </c>
      <c r="F306" s="199">
        <v>17.63000000000001</v>
      </c>
      <c r="G306" s="199" t="s">
        <v>4935</v>
      </c>
      <c r="H306" s="201" t="s">
        <v>4491</v>
      </c>
      <c r="I306" s="199" t="s">
        <v>382</v>
      </c>
      <c r="J306" s="202">
        <f>VLOOKUP(C306,[5]Sheet1!$K:$S,8,0)</f>
        <v>88.48</v>
      </c>
      <c r="K306" s="203">
        <f>VLOOKUP(C306,[5]Sheet1!$K:$S,9,0)</f>
        <v>70.8</v>
      </c>
      <c r="L306" s="203">
        <f t="shared" si="4"/>
        <v>17.680000000000007</v>
      </c>
      <c r="N306"/>
    </row>
    <row r="307" spans="1:14" ht="14.5">
      <c r="A307" s="199">
        <v>306</v>
      </c>
      <c r="B307" s="200" t="s">
        <v>4489</v>
      </c>
      <c r="C307" s="200" t="s">
        <v>383</v>
      </c>
      <c r="D307" s="199">
        <v>88.97</v>
      </c>
      <c r="E307" s="199">
        <v>71.23</v>
      </c>
      <c r="F307" s="199">
        <v>17.739999999999995</v>
      </c>
      <c r="G307" s="199" t="s">
        <v>4936</v>
      </c>
      <c r="H307" s="201" t="s">
        <v>4491</v>
      </c>
      <c r="I307" s="199" t="s">
        <v>383</v>
      </c>
      <c r="J307" s="202">
        <f>VLOOKUP(C307,[5]Sheet1!$K:$S,8,0)</f>
        <v>89.05</v>
      </c>
      <c r="K307" s="203">
        <f>VLOOKUP(C307,[5]Sheet1!$K:$S,9,0)</f>
        <v>71.260000000000005</v>
      </c>
      <c r="L307" s="203">
        <f t="shared" si="4"/>
        <v>17.789999999999992</v>
      </c>
      <c r="N307"/>
    </row>
    <row r="308" spans="1:14" ht="14.5">
      <c r="A308" s="199">
        <v>307</v>
      </c>
      <c r="B308" s="200" t="s">
        <v>4489</v>
      </c>
      <c r="C308" s="200" t="s">
        <v>4937</v>
      </c>
      <c r="D308" s="199">
        <v>88.4</v>
      </c>
      <c r="E308" s="199">
        <v>70.77</v>
      </c>
      <c r="F308" s="199">
        <v>17.63000000000001</v>
      </c>
      <c r="G308" s="199" t="s">
        <v>4938</v>
      </c>
      <c r="H308" s="201" t="s">
        <v>4491</v>
      </c>
      <c r="I308" s="199" t="s">
        <v>4937</v>
      </c>
      <c r="J308" s="202">
        <f>VLOOKUP(C308,[5]Sheet1!$K:$S,8,0)</f>
        <v>88.48</v>
      </c>
      <c r="K308" s="203">
        <f>VLOOKUP(C308,[5]Sheet1!$K:$S,9,0)</f>
        <v>70.8</v>
      </c>
      <c r="L308" s="203">
        <f t="shared" si="4"/>
        <v>17.680000000000007</v>
      </c>
      <c r="N308"/>
    </row>
    <row r="309" spans="1:14" ht="14.5">
      <c r="A309" s="199">
        <v>308</v>
      </c>
      <c r="B309" s="200" t="s">
        <v>4489</v>
      </c>
      <c r="C309" s="200" t="s">
        <v>4939</v>
      </c>
      <c r="D309" s="199">
        <v>88.97</v>
      </c>
      <c r="E309" s="199">
        <v>71.23</v>
      </c>
      <c r="F309" s="199">
        <v>17.739999999999995</v>
      </c>
      <c r="G309" s="199" t="s">
        <v>2542</v>
      </c>
      <c r="H309" s="201" t="s">
        <v>4491</v>
      </c>
      <c r="I309" s="199" t="s">
        <v>4939</v>
      </c>
      <c r="J309" s="202">
        <f>VLOOKUP(C309,[5]Sheet1!$K:$S,8,0)</f>
        <v>89.05</v>
      </c>
      <c r="K309" s="203">
        <f>VLOOKUP(C309,[5]Sheet1!$K:$S,9,0)</f>
        <v>71.260000000000005</v>
      </c>
      <c r="L309" s="203">
        <f t="shared" si="4"/>
        <v>17.789999999999992</v>
      </c>
      <c r="N309"/>
    </row>
    <row r="310" spans="1:14" ht="14.5">
      <c r="A310" s="199">
        <v>309</v>
      </c>
      <c r="B310" s="200" t="s">
        <v>4489</v>
      </c>
      <c r="C310" s="200" t="s">
        <v>4940</v>
      </c>
      <c r="D310" s="199">
        <v>88.4</v>
      </c>
      <c r="E310" s="199">
        <v>70.77</v>
      </c>
      <c r="F310" s="199">
        <v>17.63000000000001</v>
      </c>
      <c r="G310" s="199" t="s">
        <v>4941</v>
      </c>
      <c r="H310" s="201" t="s">
        <v>4491</v>
      </c>
      <c r="I310" s="199" t="s">
        <v>4940</v>
      </c>
      <c r="J310" s="202">
        <f>VLOOKUP(C310,[5]Sheet1!$K:$S,8,0)</f>
        <v>88.48</v>
      </c>
      <c r="K310" s="203">
        <f>VLOOKUP(C310,[5]Sheet1!$K:$S,9,0)</f>
        <v>70.8</v>
      </c>
      <c r="L310" s="203">
        <f t="shared" si="4"/>
        <v>17.680000000000007</v>
      </c>
      <c r="N310"/>
    </row>
    <row r="311" spans="1:14" ht="14.5">
      <c r="A311" s="199">
        <v>310</v>
      </c>
      <c r="B311" s="200" t="s">
        <v>4489</v>
      </c>
      <c r="C311" s="200" t="s">
        <v>4942</v>
      </c>
      <c r="D311" s="199">
        <v>88.97</v>
      </c>
      <c r="E311" s="199">
        <v>71.23</v>
      </c>
      <c r="F311" s="199">
        <v>17.739999999999995</v>
      </c>
      <c r="G311" s="199" t="s">
        <v>2547</v>
      </c>
      <c r="H311" s="201" t="s">
        <v>4491</v>
      </c>
      <c r="I311" s="199" t="s">
        <v>4942</v>
      </c>
      <c r="J311" s="202">
        <f>VLOOKUP(C311,[5]Sheet1!$K:$S,8,0)</f>
        <v>89.05</v>
      </c>
      <c r="K311" s="203">
        <f>VLOOKUP(C311,[5]Sheet1!$K:$S,9,0)</f>
        <v>71.260000000000005</v>
      </c>
      <c r="L311" s="203">
        <f t="shared" si="4"/>
        <v>17.789999999999992</v>
      </c>
      <c r="N311"/>
    </row>
    <row r="312" spans="1:14" ht="14.5">
      <c r="A312" s="199">
        <v>311</v>
      </c>
      <c r="B312" s="200" t="s">
        <v>4489</v>
      </c>
      <c r="C312" s="200" t="s">
        <v>4943</v>
      </c>
      <c r="D312" s="199">
        <v>88.4</v>
      </c>
      <c r="E312" s="199">
        <v>70.77</v>
      </c>
      <c r="F312" s="199">
        <v>17.63000000000001</v>
      </c>
      <c r="G312" s="199" t="s">
        <v>4944</v>
      </c>
      <c r="H312" s="201" t="s">
        <v>4491</v>
      </c>
      <c r="I312" s="199" t="s">
        <v>4943</v>
      </c>
      <c r="J312" s="202">
        <f>VLOOKUP(C312,[5]Sheet1!$K:$S,8,0)</f>
        <v>88.48</v>
      </c>
      <c r="K312" s="203">
        <f>VLOOKUP(C312,[5]Sheet1!$K:$S,9,0)</f>
        <v>70.8</v>
      </c>
      <c r="L312" s="203">
        <f t="shared" si="4"/>
        <v>17.680000000000007</v>
      </c>
      <c r="N312"/>
    </row>
    <row r="313" spans="1:14" ht="14.5">
      <c r="A313" s="199">
        <v>312</v>
      </c>
      <c r="B313" s="200" t="s">
        <v>4489</v>
      </c>
      <c r="C313" s="200" t="s">
        <v>4945</v>
      </c>
      <c r="D313" s="199">
        <v>88.97</v>
      </c>
      <c r="E313" s="199">
        <v>71.23</v>
      </c>
      <c r="F313" s="199">
        <v>17.739999999999995</v>
      </c>
      <c r="G313" s="199" t="s">
        <v>4946</v>
      </c>
      <c r="H313" s="201" t="s">
        <v>4491</v>
      </c>
      <c r="I313" s="199" t="s">
        <v>4945</v>
      </c>
      <c r="J313" s="202">
        <f>VLOOKUP(C313,[5]Sheet1!$K:$S,8,0)</f>
        <v>89.05</v>
      </c>
      <c r="K313" s="203">
        <f>VLOOKUP(C313,[5]Sheet1!$K:$S,9,0)</f>
        <v>71.260000000000005</v>
      </c>
      <c r="L313" s="203">
        <f t="shared" si="4"/>
        <v>17.789999999999992</v>
      </c>
      <c r="N313"/>
    </row>
    <row r="314" spans="1:14" ht="14.5">
      <c r="A314" s="199">
        <v>313</v>
      </c>
      <c r="B314" s="200" t="s">
        <v>4489</v>
      </c>
      <c r="C314" s="200" t="s">
        <v>4947</v>
      </c>
      <c r="D314" s="199">
        <v>88.4</v>
      </c>
      <c r="E314" s="199">
        <v>70.77</v>
      </c>
      <c r="F314" s="199">
        <v>17.63000000000001</v>
      </c>
      <c r="G314" s="199" t="s">
        <v>4948</v>
      </c>
      <c r="H314" s="201" t="s">
        <v>4491</v>
      </c>
      <c r="I314" s="199" t="s">
        <v>4947</v>
      </c>
      <c r="J314" s="202">
        <f>VLOOKUP(C314,[5]Sheet1!$K:$S,8,0)</f>
        <v>88.48</v>
      </c>
      <c r="K314" s="203">
        <f>VLOOKUP(C314,[5]Sheet1!$K:$S,9,0)</f>
        <v>70.8</v>
      </c>
      <c r="L314" s="203">
        <f t="shared" si="4"/>
        <v>17.680000000000007</v>
      </c>
      <c r="N314"/>
    </row>
    <row r="315" spans="1:14" ht="14.5">
      <c r="A315" s="199">
        <v>314</v>
      </c>
      <c r="B315" s="200" t="s">
        <v>4489</v>
      </c>
      <c r="C315" s="200" t="s">
        <v>4949</v>
      </c>
      <c r="D315" s="199">
        <v>88.97</v>
      </c>
      <c r="E315" s="199">
        <v>71.23</v>
      </c>
      <c r="F315" s="199">
        <v>17.739999999999995</v>
      </c>
      <c r="G315" s="199" t="s">
        <v>4950</v>
      </c>
      <c r="H315" s="201" t="s">
        <v>4491</v>
      </c>
      <c r="I315" s="199" t="s">
        <v>4949</v>
      </c>
      <c r="J315" s="202">
        <f>VLOOKUP(C315,[5]Sheet1!$K:$S,8,0)</f>
        <v>89.05</v>
      </c>
      <c r="K315" s="203">
        <f>VLOOKUP(C315,[5]Sheet1!$K:$S,9,0)</f>
        <v>71.260000000000005</v>
      </c>
      <c r="L315" s="203">
        <f t="shared" si="4"/>
        <v>17.789999999999992</v>
      </c>
      <c r="N315"/>
    </row>
    <row r="316" spans="1:14" ht="14.5">
      <c r="A316" s="199">
        <v>315</v>
      </c>
      <c r="B316" s="200" t="s">
        <v>4489</v>
      </c>
      <c r="C316" s="200" t="s">
        <v>420</v>
      </c>
      <c r="D316" s="199">
        <v>89.47</v>
      </c>
      <c r="E316" s="199">
        <v>71.23</v>
      </c>
      <c r="F316" s="199">
        <v>18.239999999999995</v>
      </c>
      <c r="G316" s="199" t="s">
        <v>4781</v>
      </c>
      <c r="H316" s="201" t="s">
        <v>4491</v>
      </c>
      <c r="I316" s="199" t="s">
        <v>420</v>
      </c>
      <c r="J316" s="202">
        <f>VLOOKUP(C316,[5]Sheet1!$K:$S,8,0)</f>
        <v>89.55</v>
      </c>
      <c r="K316" s="203">
        <f>VLOOKUP(C316,[5]Sheet1!$K:$S,9,0)</f>
        <v>71.260000000000005</v>
      </c>
      <c r="L316" s="203">
        <f t="shared" si="4"/>
        <v>18.289999999999992</v>
      </c>
      <c r="N316"/>
    </row>
    <row r="317" spans="1:14" ht="14.5">
      <c r="A317" s="199">
        <v>316</v>
      </c>
      <c r="B317" s="200" t="s">
        <v>4489</v>
      </c>
      <c r="C317" s="200" t="s">
        <v>421</v>
      </c>
      <c r="D317" s="199">
        <v>78.75</v>
      </c>
      <c r="E317" s="199">
        <v>62.7</v>
      </c>
      <c r="F317" s="199">
        <v>16.049999999999997</v>
      </c>
      <c r="G317" s="199" t="s">
        <v>4951</v>
      </c>
      <c r="H317" s="201" t="s">
        <v>4491</v>
      </c>
      <c r="I317" s="199" t="s">
        <v>421</v>
      </c>
      <c r="J317" s="202">
        <f>VLOOKUP(C317,[5]Sheet1!$K:$S,8,0)</f>
        <v>78.83</v>
      </c>
      <c r="K317" s="203">
        <f>VLOOKUP(C317,[5]Sheet1!$K:$S,9,0)</f>
        <v>62.73</v>
      </c>
      <c r="L317" s="203">
        <f t="shared" si="4"/>
        <v>16.100000000000001</v>
      </c>
      <c r="N317"/>
    </row>
    <row r="318" spans="1:14" ht="14.5">
      <c r="A318" s="199">
        <v>317</v>
      </c>
      <c r="B318" s="200" t="s">
        <v>4489</v>
      </c>
      <c r="C318" s="200" t="s">
        <v>422</v>
      </c>
      <c r="D318" s="199">
        <v>89.47</v>
      </c>
      <c r="E318" s="199">
        <v>71.23</v>
      </c>
      <c r="F318" s="199">
        <v>18.239999999999995</v>
      </c>
      <c r="G318" s="199" t="s">
        <v>4952</v>
      </c>
      <c r="H318" s="201" t="s">
        <v>4491</v>
      </c>
      <c r="I318" s="199" t="s">
        <v>422</v>
      </c>
      <c r="J318" s="202">
        <f>VLOOKUP(C318,[5]Sheet1!$K:$S,8,0)</f>
        <v>89.55</v>
      </c>
      <c r="K318" s="203">
        <f>VLOOKUP(C318,[5]Sheet1!$K:$S,9,0)</f>
        <v>71.260000000000005</v>
      </c>
      <c r="L318" s="203">
        <f t="shared" si="4"/>
        <v>18.289999999999992</v>
      </c>
      <c r="N318"/>
    </row>
    <row r="319" spans="1:14" ht="14.5">
      <c r="A319" s="199">
        <v>318</v>
      </c>
      <c r="B319" s="200" t="s">
        <v>4489</v>
      </c>
      <c r="C319" s="200" t="s">
        <v>423</v>
      </c>
      <c r="D319" s="199">
        <v>78.75</v>
      </c>
      <c r="E319" s="199">
        <v>62.7</v>
      </c>
      <c r="F319" s="199">
        <v>16.049999999999997</v>
      </c>
      <c r="G319" s="199" t="s">
        <v>2568</v>
      </c>
      <c r="H319" s="201" t="s">
        <v>4491</v>
      </c>
      <c r="I319" s="199" t="s">
        <v>423</v>
      </c>
      <c r="J319" s="202">
        <f>VLOOKUP(C319,[5]Sheet1!$K:$S,8,0)</f>
        <v>78.83</v>
      </c>
      <c r="K319" s="203">
        <f>VLOOKUP(C319,[5]Sheet1!$K:$S,9,0)</f>
        <v>62.73</v>
      </c>
      <c r="L319" s="203">
        <f t="shared" si="4"/>
        <v>16.100000000000001</v>
      </c>
      <c r="N319"/>
    </row>
    <row r="320" spans="1:14" ht="14.5">
      <c r="A320" s="199">
        <v>319</v>
      </c>
      <c r="B320" s="200" t="s">
        <v>4489</v>
      </c>
      <c r="C320" s="200" t="s">
        <v>424</v>
      </c>
      <c r="D320" s="199">
        <v>89.47</v>
      </c>
      <c r="E320" s="199">
        <v>71.23</v>
      </c>
      <c r="F320" s="199">
        <v>18.239999999999995</v>
      </c>
      <c r="G320" s="199" t="s">
        <v>4953</v>
      </c>
      <c r="H320" s="201" t="s">
        <v>4491</v>
      </c>
      <c r="I320" s="199" t="s">
        <v>424</v>
      </c>
      <c r="J320" s="202">
        <f>VLOOKUP(C320,[5]Sheet1!$K:$S,8,0)</f>
        <v>89.55</v>
      </c>
      <c r="K320" s="203">
        <f>VLOOKUP(C320,[5]Sheet1!$K:$S,9,0)</f>
        <v>71.260000000000005</v>
      </c>
      <c r="L320" s="203">
        <f t="shared" si="4"/>
        <v>18.289999999999992</v>
      </c>
      <c r="N320"/>
    </row>
    <row r="321" spans="1:14" ht="14.5">
      <c r="A321" s="199">
        <v>320</v>
      </c>
      <c r="B321" s="200" t="s">
        <v>4489</v>
      </c>
      <c r="C321" s="200" t="s">
        <v>425</v>
      </c>
      <c r="D321" s="199">
        <v>78.75</v>
      </c>
      <c r="E321" s="199">
        <v>62.7</v>
      </c>
      <c r="F321" s="199">
        <v>16.049999999999997</v>
      </c>
      <c r="G321" s="199" t="s">
        <v>4954</v>
      </c>
      <c r="H321" s="201" t="s">
        <v>4491</v>
      </c>
      <c r="I321" s="199" t="s">
        <v>425</v>
      </c>
      <c r="J321" s="202">
        <f>VLOOKUP(C321,[5]Sheet1!$K:$S,8,0)</f>
        <v>78.83</v>
      </c>
      <c r="K321" s="203">
        <f>VLOOKUP(C321,[5]Sheet1!$K:$S,9,0)</f>
        <v>62.73</v>
      </c>
      <c r="L321" s="203">
        <f t="shared" si="4"/>
        <v>16.100000000000001</v>
      </c>
      <c r="N321"/>
    </row>
    <row r="322" spans="1:14" ht="14.5">
      <c r="A322" s="199">
        <v>321</v>
      </c>
      <c r="B322" s="200" t="s">
        <v>4489</v>
      </c>
      <c r="C322" s="200" t="s">
        <v>426</v>
      </c>
      <c r="D322" s="199">
        <v>89.47</v>
      </c>
      <c r="E322" s="199">
        <v>71.23</v>
      </c>
      <c r="F322" s="199">
        <v>18.239999999999995</v>
      </c>
      <c r="G322" s="199" t="s">
        <v>4955</v>
      </c>
      <c r="H322" s="201" t="s">
        <v>4491</v>
      </c>
      <c r="I322" s="199" t="s">
        <v>426</v>
      </c>
      <c r="J322" s="202">
        <f>VLOOKUP(C322,[5]Sheet1!$K:$S,8,0)</f>
        <v>89.55</v>
      </c>
      <c r="K322" s="203">
        <f>VLOOKUP(C322,[5]Sheet1!$K:$S,9,0)</f>
        <v>71.260000000000005</v>
      </c>
      <c r="L322" s="203">
        <f t="shared" si="4"/>
        <v>18.289999999999992</v>
      </c>
      <c r="N322"/>
    </row>
    <row r="323" spans="1:14" ht="14.5">
      <c r="A323" s="199">
        <v>322</v>
      </c>
      <c r="B323" s="200" t="s">
        <v>4489</v>
      </c>
      <c r="C323" s="200" t="s">
        <v>427</v>
      </c>
      <c r="D323" s="199">
        <v>78.75</v>
      </c>
      <c r="E323" s="199">
        <v>62.7</v>
      </c>
      <c r="F323" s="199">
        <v>16.049999999999997</v>
      </c>
      <c r="G323" s="199" t="s">
        <v>2585</v>
      </c>
      <c r="H323" s="201" t="s">
        <v>4491</v>
      </c>
      <c r="I323" s="199" t="s">
        <v>427</v>
      </c>
      <c r="J323" s="202">
        <f>VLOOKUP(C323,[5]Sheet1!$K:$S,8,0)</f>
        <v>78.83</v>
      </c>
      <c r="K323" s="203">
        <f>VLOOKUP(C323,[5]Sheet1!$K:$S,9,0)</f>
        <v>62.73</v>
      </c>
      <c r="L323" s="203">
        <f t="shared" ref="L323:L386" si="5">J323-K323</f>
        <v>16.100000000000001</v>
      </c>
      <c r="N323"/>
    </row>
    <row r="324" spans="1:14" ht="14.5">
      <c r="A324" s="199">
        <v>323</v>
      </c>
      <c r="B324" s="200" t="s">
        <v>4489</v>
      </c>
      <c r="C324" s="200" t="s">
        <v>428</v>
      </c>
      <c r="D324" s="199">
        <v>89.47</v>
      </c>
      <c r="E324" s="199">
        <v>71.23</v>
      </c>
      <c r="F324" s="199">
        <v>18.239999999999995</v>
      </c>
      <c r="G324" s="199" t="s">
        <v>4956</v>
      </c>
      <c r="H324" s="201" t="s">
        <v>4491</v>
      </c>
      <c r="I324" s="199" t="s">
        <v>428</v>
      </c>
      <c r="J324" s="202">
        <f>VLOOKUP(C324,[5]Sheet1!$K:$S,8,0)</f>
        <v>89.55</v>
      </c>
      <c r="K324" s="203">
        <f>VLOOKUP(C324,[5]Sheet1!$K:$S,9,0)</f>
        <v>71.260000000000005</v>
      </c>
      <c r="L324" s="203">
        <f t="shared" si="5"/>
        <v>18.289999999999992</v>
      </c>
      <c r="N324"/>
    </row>
    <row r="325" spans="1:14" ht="14.5">
      <c r="A325" s="199">
        <v>324</v>
      </c>
      <c r="B325" s="200" t="s">
        <v>4489</v>
      </c>
      <c r="C325" s="200" t="s">
        <v>429</v>
      </c>
      <c r="D325" s="199">
        <v>78.75</v>
      </c>
      <c r="E325" s="199">
        <v>62.7</v>
      </c>
      <c r="F325" s="199">
        <v>16.049999999999997</v>
      </c>
      <c r="G325" s="199" t="s">
        <v>4957</v>
      </c>
      <c r="H325" s="201" t="s">
        <v>4491</v>
      </c>
      <c r="I325" s="199" t="s">
        <v>429</v>
      </c>
      <c r="J325" s="202">
        <f>VLOOKUP(C325,[5]Sheet1!$K:$S,8,0)</f>
        <v>78.83</v>
      </c>
      <c r="K325" s="203">
        <f>VLOOKUP(C325,[5]Sheet1!$K:$S,9,0)</f>
        <v>62.73</v>
      </c>
      <c r="L325" s="203">
        <f t="shared" si="5"/>
        <v>16.100000000000001</v>
      </c>
      <c r="N325"/>
    </row>
    <row r="326" spans="1:14" ht="14.5">
      <c r="A326" s="199">
        <v>325</v>
      </c>
      <c r="B326" s="200" t="s">
        <v>4489</v>
      </c>
      <c r="C326" s="200" t="s">
        <v>430</v>
      </c>
      <c r="D326" s="199">
        <v>89.47</v>
      </c>
      <c r="E326" s="199">
        <v>71.23</v>
      </c>
      <c r="F326" s="199">
        <v>18.239999999999995</v>
      </c>
      <c r="G326" s="199" t="s">
        <v>4958</v>
      </c>
      <c r="H326" s="201" t="s">
        <v>4491</v>
      </c>
      <c r="I326" s="199" t="s">
        <v>430</v>
      </c>
      <c r="J326" s="202">
        <f>VLOOKUP(C326,[5]Sheet1!$K:$S,8,0)</f>
        <v>89.55</v>
      </c>
      <c r="K326" s="203">
        <f>VLOOKUP(C326,[5]Sheet1!$K:$S,9,0)</f>
        <v>71.260000000000005</v>
      </c>
      <c r="L326" s="203">
        <f t="shared" si="5"/>
        <v>18.289999999999992</v>
      </c>
      <c r="N326"/>
    </row>
    <row r="327" spans="1:14" ht="14.5">
      <c r="A327" s="199">
        <v>326</v>
      </c>
      <c r="B327" s="200" t="s">
        <v>4489</v>
      </c>
      <c r="C327" s="200" t="s">
        <v>431</v>
      </c>
      <c r="D327" s="199">
        <v>78.75</v>
      </c>
      <c r="E327" s="199">
        <v>62.7</v>
      </c>
      <c r="F327" s="199">
        <v>16.049999999999997</v>
      </c>
      <c r="G327" s="199" t="s">
        <v>2607</v>
      </c>
      <c r="H327" s="201" t="s">
        <v>4491</v>
      </c>
      <c r="I327" s="199" t="s">
        <v>431</v>
      </c>
      <c r="J327" s="202">
        <f>VLOOKUP(C327,[5]Sheet1!$K:$S,8,0)</f>
        <v>78.83</v>
      </c>
      <c r="K327" s="203">
        <f>VLOOKUP(C327,[5]Sheet1!$K:$S,9,0)</f>
        <v>62.73</v>
      </c>
      <c r="L327" s="203">
        <f t="shared" si="5"/>
        <v>16.100000000000001</v>
      </c>
      <c r="N327"/>
    </row>
    <row r="328" spans="1:14" ht="14.5">
      <c r="A328" s="199">
        <v>327</v>
      </c>
      <c r="B328" s="200" t="s">
        <v>4489</v>
      </c>
      <c r="C328" s="200" t="s">
        <v>4959</v>
      </c>
      <c r="D328" s="199">
        <v>89.47</v>
      </c>
      <c r="E328" s="199">
        <v>71.23</v>
      </c>
      <c r="F328" s="199">
        <v>18.239999999999995</v>
      </c>
      <c r="G328" s="199" t="s">
        <v>2611</v>
      </c>
      <c r="H328" s="201" t="s">
        <v>4491</v>
      </c>
      <c r="I328" s="199" t="s">
        <v>4959</v>
      </c>
      <c r="J328" s="202">
        <f>VLOOKUP(C328,[5]Sheet1!$K:$S,8,0)</f>
        <v>89.55</v>
      </c>
      <c r="K328" s="203">
        <f>VLOOKUP(C328,[5]Sheet1!$K:$S,9,0)</f>
        <v>71.260000000000005</v>
      </c>
      <c r="L328" s="203">
        <f t="shared" si="5"/>
        <v>18.289999999999992</v>
      </c>
      <c r="N328"/>
    </row>
    <row r="329" spans="1:14" ht="14.5" customHeight="1">
      <c r="A329" s="199">
        <v>328</v>
      </c>
      <c r="B329" s="200" t="s">
        <v>4489</v>
      </c>
      <c r="C329" s="200" t="s">
        <v>4960</v>
      </c>
      <c r="D329" s="199">
        <v>78.75</v>
      </c>
      <c r="E329" s="199">
        <v>62.7</v>
      </c>
      <c r="F329" s="199">
        <v>16.049999999999997</v>
      </c>
      <c r="G329" s="199" t="s">
        <v>2615</v>
      </c>
      <c r="H329" s="201" t="s">
        <v>4491</v>
      </c>
      <c r="I329" s="199" t="s">
        <v>4960</v>
      </c>
      <c r="J329" s="202">
        <f>VLOOKUP(C329,[5]Sheet1!$K:$S,8,0)</f>
        <v>78.83</v>
      </c>
      <c r="K329" s="203">
        <f>VLOOKUP(C329,[5]Sheet1!$K:$S,9,0)</f>
        <v>62.73</v>
      </c>
      <c r="L329" s="203">
        <f t="shared" si="5"/>
        <v>16.100000000000001</v>
      </c>
      <c r="N329"/>
    </row>
    <row r="330" spans="1:14" ht="14.5">
      <c r="A330" s="199">
        <v>329</v>
      </c>
      <c r="B330" s="200" t="s">
        <v>4489</v>
      </c>
      <c r="C330" s="200" t="s">
        <v>4961</v>
      </c>
      <c r="D330" s="199">
        <v>89.47</v>
      </c>
      <c r="E330" s="199">
        <v>71.23</v>
      </c>
      <c r="F330" s="199">
        <v>18.239999999999995</v>
      </c>
      <c r="G330" s="199" t="s">
        <v>4962</v>
      </c>
      <c r="H330" s="201" t="s">
        <v>4491</v>
      </c>
      <c r="I330" s="199" t="s">
        <v>4961</v>
      </c>
      <c r="J330" s="202">
        <f>VLOOKUP(C330,[5]Sheet1!$K:$S,8,0)</f>
        <v>89.55</v>
      </c>
      <c r="K330" s="203">
        <f>VLOOKUP(C330,[5]Sheet1!$K:$S,9,0)</f>
        <v>71.260000000000005</v>
      </c>
      <c r="L330" s="203">
        <f t="shared" si="5"/>
        <v>18.289999999999992</v>
      </c>
      <c r="N330"/>
    </row>
    <row r="331" spans="1:14" ht="14.5">
      <c r="A331" s="199">
        <v>330</v>
      </c>
      <c r="B331" s="200" t="s">
        <v>4489</v>
      </c>
      <c r="C331" s="200" t="s">
        <v>4963</v>
      </c>
      <c r="D331" s="199">
        <v>78.75</v>
      </c>
      <c r="E331" s="199">
        <v>62.7</v>
      </c>
      <c r="F331" s="199">
        <v>16.049999999999997</v>
      </c>
      <c r="G331" s="199" t="s">
        <v>4964</v>
      </c>
      <c r="H331" s="201" t="s">
        <v>4491</v>
      </c>
      <c r="I331" s="199" t="s">
        <v>4963</v>
      </c>
      <c r="J331" s="202">
        <f>VLOOKUP(C331,[5]Sheet1!$K:$S,8,0)</f>
        <v>78.83</v>
      </c>
      <c r="K331" s="203">
        <f>VLOOKUP(C331,[5]Sheet1!$K:$S,9,0)</f>
        <v>62.73</v>
      </c>
      <c r="L331" s="203">
        <f t="shared" si="5"/>
        <v>16.100000000000001</v>
      </c>
      <c r="N331"/>
    </row>
    <row r="332" spans="1:14" ht="14.5">
      <c r="A332" s="199">
        <v>331</v>
      </c>
      <c r="B332" s="200" t="s">
        <v>4489</v>
      </c>
      <c r="C332" s="200" t="s">
        <v>4965</v>
      </c>
      <c r="D332" s="199">
        <v>89.47</v>
      </c>
      <c r="E332" s="199">
        <v>71.23</v>
      </c>
      <c r="F332" s="199">
        <v>18.239999999999995</v>
      </c>
      <c r="G332" s="199" t="s">
        <v>4966</v>
      </c>
      <c r="H332" s="201" t="s">
        <v>4491</v>
      </c>
      <c r="I332" s="199" t="s">
        <v>4965</v>
      </c>
      <c r="J332" s="202">
        <f>VLOOKUP(C332,[5]Sheet1!$K:$S,8,0)</f>
        <v>89.55</v>
      </c>
      <c r="K332" s="203">
        <f>VLOOKUP(C332,[5]Sheet1!$K:$S,9,0)</f>
        <v>71.260000000000005</v>
      </c>
      <c r="L332" s="203">
        <f t="shared" si="5"/>
        <v>18.289999999999992</v>
      </c>
      <c r="N332"/>
    </row>
    <row r="333" spans="1:14" ht="14.5">
      <c r="A333" s="199">
        <v>332</v>
      </c>
      <c r="B333" s="200" t="s">
        <v>4489</v>
      </c>
      <c r="C333" s="200" t="s">
        <v>4967</v>
      </c>
      <c r="D333" s="199">
        <v>78.75</v>
      </c>
      <c r="E333" s="199">
        <v>62.7</v>
      </c>
      <c r="F333" s="199">
        <v>16.049999999999997</v>
      </c>
      <c r="G333" s="199" t="s">
        <v>2637</v>
      </c>
      <c r="H333" s="201" t="s">
        <v>4491</v>
      </c>
      <c r="I333" s="199" t="s">
        <v>4967</v>
      </c>
      <c r="J333" s="202">
        <f>VLOOKUP(C333,[5]Sheet1!$K:$S,8,0)</f>
        <v>78.83</v>
      </c>
      <c r="K333" s="203">
        <f>VLOOKUP(C333,[5]Sheet1!$K:$S,9,0)</f>
        <v>62.73</v>
      </c>
      <c r="L333" s="203">
        <f t="shared" si="5"/>
        <v>16.100000000000001</v>
      </c>
      <c r="N333"/>
    </row>
    <row r="334" spans="1:14" ht="14.5">
      <c r="A334" s="199">
        <v>333</v>
      </c>
      <c r="B334" s="200" t="s">
        <v>4489</v>
      </c>
      <c r="C334" s="200" t="s">
        <v>4968</v>
      </c>
      <c r="D334" s="199">
        <v>89.47</v>
      </c>
      <c r="E334" s="199">
        <v>71.23</v>
      </c>
      <c r="F334" s="199">
        <v>18.239999999999995</v>
      </c>
      <c r="G334" s="199" t="s">
        <v>4969</v>
      </c>
      <c r="H334" s="201" t="s">
        <v>4491</v>
      </c>
      <c r="I334" s="199" t="s">
        <v>4968</v>
      </c>
      <c r="J334" s="202">
        <f>VLOOKUP(C334,[5]Sheet1!$K:$S,8,0)</f>
        <v>89.55</v>
      </c>
      <c r="K334" s="203">
        <f>VLOOKUP(C334,[5]Sheet1!$K:$S,9,0)</f>
        <v>71.260000000000005</v>
      </c>
      <c r="L334" s="203">
        <f t="shared" si="5"/>
        <v>18.289999999999992</v>
      </c>
      <c r="N334"/>
    </row>
    <row r="335" spans="1:14" ht="14.5">
      <c r="A335" s="199">
        <v>334</v>
      </c>
      <c r="B335" s="200" t="s">
        <v>4489</v>
      </c>
      <c r="C335" s="200" t="s">
        <v>4970</v>
      </c>
      <c r="D335" s="199">
        <v>78.75</v>
      </c>
      <c r="E335" s="199">
        <v>62.7</v>
      </c>
      <c r="F335" s="199">
        <v>16.049999999999997</v>
      </c>
      <c r="G335" s="199" t="s">
        <v>4971</v>
      </c>
      <c r="H335" s="201" t="s">
        <v>4491</v>
      </c>
      <c r="I335" s="199" t="s">
        <v>4970</v>
      </c>
      <c r="J335" s="202">
        <f>VLOOKUP(C335,[5]Sheet1!$K:$S,8,0)</f>
        <v>78.83</v>
      </c>
      <c r="K335" s="203">
        <f>VLOOKUP(C335,[5]Sheet1!$K:$S,9,0)</f>
        <v>62.73</v>
      </c>
      <c r="L335" s="203">
        <f t="shared" si="5"/>
        <v>16.100000000000001</v>
      </c>
      <c r="N335"/>
    </row>
    <row r="336" spans="1:14" ht="14.5">
      <c r="A336" s="199">
        <v>335</v>
      </c>
      <c r="B336" s="200" t="s">
        <v>4489</v>
      </c>
      <c r="C336" s="200" t="s">
        <v>432</v>
      </c>
      <c r="D336" s="199">
        <v>78.75</v>
      </c>
      <c r="E336" s="199">
        <v>62.7</v>
      </c>
      <c r="F336" s="199">
        <v>16.049999999999997</v>
      </c>
      <c r="G336" s="199" t="s">
        <v>2653</v>
      </c>
      <c r="H336" s="201" t="s">
        <v>4491</v>
      </c>
      <c r="I336" s="199" t="s">
        <v>432</v>
      </c>
      <c r="J336" s="202">
        <f>VLOOKUP(C336,[5]Sheet1!$K:$S,8,0)</f>
        <v>78.83</v>
      </c>
      <c r="K336" s="203">
        <f>VLOOKUP(C336,[5]Sheet1!$K:$S,9,0)</f>
        <v>62.73</v>
      </c>
      <c r="L336" s="203">
        <f t="shared" si="5"/>
        <v>16.100000000000001</v>
      </c>
      <c r="N336"/>
    </row>
    <row r="337" spans="1:14" ht="14.5">
      <c r="A337" s="199">
        <v>336</v>
      </c>
      <c r="B337" s="200" t="s">
        <v>4489</v>
      </c>
      <c r="C337" s="200" t="s">
        <v>433</v>
      </c>
      <c r="D337" s="199">
        <v>89.47</v>
      </c>
      <c r="E337" s="199">
        <v>71.23</v>
      </c>
      <c r="F337" s="199">
        <v>18.239999999999995</v>
      </c>
      <c r="G337" s="199" t="s">
        <v>4972</v>
      </c>
      <c r="H337" s="201" t="s">
        <v>4491</v>
      </c>
      <c r="I337" s="199" t="s">
        <v>433</v>
      </c>
      <c r="J337" s="202">
        <f>VLOOKUP(C337,[5]Sheet1!$K:$S,8,0)</f>
        <v>89.55</v>
      </c>
      <c r="K337" s="203">
        <f>VLOOKUP(C337,[5]Sheet1!$K:$S,9,0)</f>
        <v>71.260000000000005</v>
      </c>
      <c r="L337" s="203">
        <f t="shared" si="5"/>
        <v>18.289999999999992</v>
      </c>
      <c r="N337"/>
    </row>
    <row r="338" spans="1:14" ht="14.5">
      <c r="A338" s="199">
        <v>337</v>
      </c>
      <c r="B338" s="200" t="s">
        <v>4489</v>
      </c>
      <c r="C338" s="200" t="s">
        <v>434</v>
      </c>
      <c r="D338" s="199">
        <v>78.75</v>
      </c>
      <c r="E338" s="199">
        <v>62.7</v>
      </c>
      <c r="F338" s="199">
        <v>16.049999999999997</v>
      </c>
      <c r="G338" s="199" t="s">
        <v>4973</v>
      </c>
      <c r="H338" s="201" t="s">
        <v>4491</v>
      </c>
      <c r="I338" s="199" t="s">
        <v>434</v>
      </c>
      <c r="J338" s="202">
        <f>VLOOKUP(C338,[5]Sheet1!$K:$S,8,0)</f>
        <v>78.83</v>
      </c>
      <c r="K338" s="203">
        <f>VLOOKUP(C338,[5]Sheet1!$K:$S,9,0)</f>
        <v>62.73</v>
      </c>
      <c r="L338" s="203">
        <f t="shared" si="5"/>
        <v>16.100000000000001</v>
      </c>
      <c r="N338"/>
    </row>
    <row r="339" spans="1:14" ht="14.5">
      <c r="A339" s="199">
        <v>338</v>
      </c>
      <c r="B339" s="200" t="s">
        <v>4489</v>
      </c>
      <c r="C339" s="200" t="s">
        <v>435</v>
      </c>
      <c r="D339" s="199">
        <v>89.47</v>
      </c>
      <c r="E339" s="199">
        <v>71.23</v>
      </c>
      <c r="F339" s="199">
        <v>18.239999999999995</v>
      </c>
      <c r="G339" s="199" t="s">
        <v>4974</v>
      </c>
      <c r="H339" s="201" t="s">
        <v>4491</v>
      </c>
      <c r="I339" s="199" t="s">
        <v>435</v>
      </c>
      <c r="J339" s="202">
        <f>VLOOKUP(C339,[5]Sheet1!$K:$S,8,0)</f>
        <v>89.55</v>
      </c>
      <c r="K339" s="203">
        <f>VLOOKUP(C339,[5]Sheet1!$K:$S,9,0)</f>
        <v>71.260000000000005</v>
      </c>
      <c r="L339" s="203">
        <f t="shared" si="5"/>
        <v>18.289999999999992</v>
      </c>
      <c r="N339"/>
    </row>
    <row r="340" spans="1:14" ht="14.5">
      <c r="A340" s="199">
        <v>339</v>
      </c>
      <c r="B340" s="200" t="s">
        <v>4489</v>
      </c>
      <c r="C340" s="200" t="s">
        <v>436</v>
      </c>
      <c r="D340" s="199">
        <v>78.75</v>
      </c>
      <c r="E340" s="199">
        <v>62.7</v>
      </c>
      <c r="F340" s="199">
        <v>16.049999999999997</v>
      </c>
      <c r="G340" s="199" t="s">
        <v>2665</v>
      </c>
      <c r="H340" s="201" t="s">
        <v>4491</v>
      </c>
      <c r="I340" s="199" t="s">
        <v>436</v>
      </c>
      <c r="J340" s="202">
        <f>VLOOKUP(C340,[5]Sheet1!$K:$S,8,0)</f>
        <v>78.83</v>
      </c>
      <c r="K340" s="203">
        <f>VLOOKUP(C340,[5]Sheet1!$K:$S,9,0)</f>
        <v>62.73</v>
      </c>
      <c r="L340" s="203">
        <f t="shared" si="5"/>
        <v>16.100000000000001</v>
      </c>
      <c r="N340"/>
    </row>
    <row r="341" spans="1:14" ht="14.5">
      <c r="A341" s="199">
        <v>340</v>
      </c>
      <c r="B341" s="200" t="s">
        <v>4489</v>
      </c>
      <c r="C341" s="200" t="s">
        <v>437</v>
      </c>
      <c r="D341" s="199">
        <v>89.47</v>
      </c>
      <c r="E341" s="199">
        <v>71.23</v>
      </c>
      <c r="F341" s="199">
        <v>18.239999999999995</v>
      </c>
      <c r="G341" s="199" t="s">
        <v>4975</v>
      </c>
      <c r="H341" s="201" t="s">
        <v>4491</v>
      </c>
      <c r="I341" s="199" t="s">
        <v>437</v>
      </c>
      <c r="J341" s="202">
        <f>VLOOKUP(C341,[5]Sheet1!$K:$S,8,0)</f>
        <v>89.55</v>
      </c>
      <c r="K341" s="203">
        <f>VLOOKUP(C341,[5]Sheet1!$K:$S,9,0)</f>
        <v>71.260000000000005</v>
      </c>
      <c r="L341" s="203">
        <f t="shared" si="5"/>
        <v>18.289999999999992</v>
      </c>
      <c r="N341"/>
    </row>
    <row r="342" spans="1:14" ht="14.5">
      <c r="A342" s="199">
        <v>341</v>
      </c>
      <c r="B342" s="200" t="s">
        <v>4489</v>
      </c>
      <c r="C342" s="200" t="s">
        <v>438</v>
      </c>
      <c r="D342" s="199">
        <v>78.75</v>
      </c>
      <c r="E342" s="199">
        <v>62.7</v>
      </c>
      <c r="F342" s="199">
        <v>16.049999999999997</v>
      </c>
      <c r="G342" s="199" t="s">
        <v>2670</v>
      </c>
      <c r="H342" s="201" t="s">
        <v>4491</v>
      </c>
      <c r="I342" s="199" t="s">
        <v>438</v>
      </c>
      <c r="J342" s="202">
        <f>VLOOKUP(C342,[5]Sheet1!$K:$S,8,0)</f>
        <v>78.83</v>
      </c>
      <c r="K342" s="203">
        <f>VLOOKUP(C342,[5]Sheet1!$K:$S,9,0)</f>
        <v>62.73</v>
      </c>
      <c r="L342" s="203">
        <f t="shared" si="5"/>
        <v>16.100000000000001</v>
      </c>
      <c r="N342"/>
    </row>
    <row r="343" spans="1:14" ht="14.5">
      <c r="A343" s="199">
        <v>342</v>
      </c>
      <c r="B343" s="200" t="s">
        <v>4489</v>
      </c>
      <c r="C343" s="200" t="s">
        <v>439</v>
      </c>
      <c r="D343" s="199">
        <v>89.47</v>
      </c>
      <c r="E343" s="199">
        <v>71.23</v>
      </c>
      <c r="F343" s="199">
        <v>18.239999999999995</v>
      </c>
      <c r="G343" s="199" t="s">
        <v>4976</v>
      </c>
      <c r="H343" s="201" t="s">
        <v>4491</v>
      </c>
      <c r="I343" s="199" t="s">
        <v>439</v>
      </c>
      <c r="J343" s="202">
        <f>VLOOKUP(C343,[5]Sheet1!$K:$S,8,0)</f>
        <v>89.55</v>
      </c>
      <c r="K343" s="203">
        <f>VLOOKUP(C343,[5]Sheet1!$K:$S,9,0)</f>
        <v>71.260000000000005</v>
      </c>
      <c r="L343" s="203">
        <f t="shared" si="5"/>
        <v>18.289999999999992</v>
      </c>
      <c r="N343"/>
    </row>
    <row r="344" spans="1:14" ht="14.5">
      <c r="A344" s="199">
        <v>343</v>
      </c>
      <c r="B344" s="200" t="s">
        <v>4489</v>
      </c>
      <c r="C344" s="200" t="s">
        <v>440</v>
      </c>
      <c r="D344" s="199">
        <v>78.75</v>
      </c>
      <c r="E344" s="199">
        <v>62.7</v>
      </c>
      <c r="F344" s="199">
        <v>16.049999999999997</v>
      </c>
      <c r="G344" s="199" t="s">
        <v>4977</v>
      </c>
      <c r="H344" s="201" t="s">
        <v>4491</v>
      </c>
      <c r="I344" s="199" t="s">
        <v>440</v>
      </c>
      <c r="J344" s="202">
        <f>VLOOKUP(C344,[5]Sheet1!$K:$S,8,0)</f>
        <v>78.83</v>
      </c>
      <c r="K344" s="203">
        <f>VLOOKUP(C344,[5]Sheet1!$K:$S,9,0)</f>
        <v>62.73</v>
      </c>
      <c r="L344" s="203">
        <f t="shared" si="5"/>
        <v>16.100000000000001</v>
      </c>
      <c r="N344"/>
    </row>
    <row r="345" spans="1:14" ht="14.5">
      <c r="A345" s="199">
        <v>344</v>
      </c>
      <c r="B345" s="200" t="s">
        <v>4489</v>
      </c>
      <c r="C345" s="200" t="s">
        <v>441</v>
      </c>
      <c r="D345" s="199">
        <v>89.47</v>
      </c>
      <c r="E345" s="199">
        <v>71.23</v>
      </c>
      <c r="F345" s="199">
        <v>18.239999999999995</v>
      </c>
      <c r="G345" s="199" t="s">
        <v>2686</v>
      </c>
      <c r="H345" s="201" t="s">
        <v>4491</v>
      </c>
      <c r="I345" s="199" t="s">
        <v>441</v>
      </c>
      <c r="J345" s="202">
        <f>VLOOKUP(C345,[5]Sheet1!$K:$S,8,0)</f>
        <v>89.55</v>
      </c>
      <c r="K345" s="203">
        <f>VLOOKUP(C345,[5]Sheet1!$K:$S,9,0)</f>
        <v>71.260000000000005</v>
      </c>
      <c r="L345" s="203">
        <f t="shared" si="5"/>
        <v>18.289999999999992</v>
      </c>
      <c r="N345"/>
    </row>
    <row r="346" spans="1:14" ht="14.5">
      <c r="A346" s="199">
        <v>345</v>
      </c>
      <c r="B346" s="200" t="s">
        <v>4489</v>
      </c>
      <c r="C346" s="200" t="s">
        <v>442</v>
      </c>
      <c r="D346" s="199">
        <v>78.75</v>
      </c>
      <c r="E346" s="199">
        <v>62.7</v>
      </c>
      <c r="F346" s="199">
        <v>16.049999999999997</v>
      </c>
      <c r="G346" s="199" t="s">
        <v>2690</v>
      </c>
      <c r="H346" s="201" t="s">
        <v>4491</v>
      </c>
      <c r="I346" s="199" t="s">
        <v>442</v>
      </c>
      <c r="J346" s="202">
        <f>VLOOKUP(C346,[5]Sheet1!$K:$S,8,0)</f>
        <v>78.83</v>
      </c>
      <c r="K346" s="203">
        <f>VLOOKUP(C346,[5]Sheet1!$K:$S,9,0)</f>
        <v>62.73</v>
      </c>
      <c r="L346" s="203">
        <f t="shared" si="5"/>
        <v>16.100000000000001</v>
      </c>
      <c r="N346"/>
    </row>
    <row r="347" spans="1:14" ht="14.5">
      <c r="A347" s="199">
        <v>346</v>
      </c>
      <c r="B347" s="200" t="s">
        <v>4489</v>
      </c>
      <c r="C347" s="200" t="s">
        <v>443</v>
      </c>
      <c r="D347" s="199">
        <v>89.47</v>
      </c>
      <c r="E347" s="199">
        <v>71.23</v>
      </c>
      <c r="F347" s="199">
        <v>18.239999999999995</v>
      </c>
      <c r="G347" s="199" t="s">
        <v>4978</v>
      </c>
      <c r="H347" s="201" t="s">
        <v>4491</v>
      </c>
      <c r="I347" s="199" t="s">
        <v>443</v>
      </c>
      <c r="J347" s="202">
        <f>VLOOKUP(C347,[5]Sheet1!$K:$S,8,0)</f>
        <v>89.55</v>
      </c>
      <c r="K347" s="203">
        <f>VLOOKUP(C347,[5]Sheet1!$K:$S,9,0)</f>
        <v>71.260000000000005</v>
      </c>
      <c r="L347" s="203">
        <f t="shared" si="5"/>
        <v>18.289999999999992</v>
      </c>
      <c r="N347"/>
    </row>
    <row r="348" spans="1:14" ht="14.5">
      <c r="A348" s="199">
        <v>347</v>
      </c>
      <c r="B348" s="200" t="s">
        <v>4489</v>
      </c>
      <c r="C348" s="200" t="s">
        <v>4979</v>
      </c>
      <c r="D348" s="199">
        <v>78.75</v>
      </c>
      <c r="E348" s="199">
        <v>62.7</v>
      </c>
      <c r="F348" s="199">
        <v>16.049999999999997</v>
      </c>
      <c r="G348" s="199" t="s">
        <v>4980</v>
      </c>
      <c r="H348" s="201" t="s">
        <v>4491</v>
      </c>
      <c r="I348" s="199" t="s">
        <v>4979</v>
      </c>
      <c r="J348" s="202">
        <f>VLOOKUP(C348,[5]Sheet1!$K:$S,8,0)</f>
        <v>78.83</v>
      </c>
      <c r="K348" s="203">
        <f>VLOOKUP(C348,[5]Sheet1!$K:$S,9,0)</f>
        <v>62.73</v>
      </c>
      <c r="L348" s="203">
        <f t="shared" si="5"/>
        <v>16.100000000000001</v>
      </c>
      <c r="N348"/>
    </row>
    <row r="349" spans="1:14" ht="14.5">
      <c r="A349" s="199">
        <v>348</v>
      </c>
      <c r="B349" s="200" t="s">
        <v>4489</v>
      </c>
      <c r="C349" s="200" t="s">
        <v>4981</v>
      </c>
      <c r="D349" s="199">
        <v>89.47</v>
      </c>
      <c r="E349" s="199">
        <v>71.23</v>
      </c>
      <c r="F349" s="199">
        <v>18.239999999999995</v>
      </c>
      <c r="G349" s="199" t="s">
        <v>4982</v>
      </c>
      <c r="H349" s="201" t="s">
        <v>4491</v>
      </c>
      <c r="I349" s="199" t="s">
        <v>4981</v>
      </c>
      <c r="J349" s="202">
        <f>VLOOKUP(C349,[5]Sheet1!$K:$S,8,0)</f>
        <v>89.55</v>
      </c>
      <c r="K349" s="203">
        <f>VLOOKUP(C349,[5]Sheet1!$K:$S,9,0)</f>
        <v>71.260000000000005</v>
      </c>
      <c r="L349" s="203">
        <f t="shared" si="5"/>
        <v>18.289999999999992</v>
      </c>
      <c r="N349"/>
    </row>
    <row r="350" spans="1:14" ht="14.5">
      <c r="A350" s="199">
        <v>349</v>
      </c>
      <c r="B350" s="200" t="s">
        <v>4489</v>
      </c>
      <c r="C350" s="200" t="s">
        <v>4983</v>
      </c>
      <c r="D350" s="199">
        <v>78.75</v>
      </c>
      <c r="E350" s="199">
        <v>62.7</v>
      </c>
      <c r="F350" s="199">
        <v>16.049999999999997</v>
      </c>
      <c r="G350" s="199" t="s">
        <v>4984</v>
      </c>
      <c r="H350" s="201" t="s">
        <v>4491</v>
      </c>
      <c r="I350" s="199" t="s">
        <v>4983</v>
      </c>
      <c r="J350" s="202">
        <f>VLOOKUP(C350,[5]Sheet1!$K:$S,8,0)</f>
        <v>78.83</v>
      </c>
      <c r="K350" s="203">
        <f>VLOOKUP(C350,[5]Sheet1!$K:$S,9,0)</f>
        <v>62.73</v>
      </c>
      <c r="L350" s="203">
        <f t="shared" si="5"/>
        <v>16.100000000000001</v>
      </c>
      <c r="N350"/>
    </row>
    <row r="351" spans="1:14" ht="14.5">
      <c r="A351" s="199">
        <v>350</v>
      </c>
      <c r="B351" s="200" t="s">
        <v>4489</v>
      </c>
      <c r="C351" s="200" t="s">
        <v>4985</v>
      </c>
      <c r="D351" s="199">
        <v>89.47</v>
      </c>
      <c r="E351" s="199">
        <v>71.23</v>
      </c>
      <c r="F351" s="199">
        <v>18.239999999999995</v>
      </c>
      <c r="G351" s="199" t="s">
        <v>4986</v>
      </c>
      <c r="H351" s="201" t="s">
        <v>4491</v>
      </c>
      <c r="I351" s="199" t="s">
        <v>4985</v>
      </c>
      <c r="J351" s="202">
        <f>VLOOKUP(C351,[5]Sheet1!$K:$S,8,0)</f>
        <v>89.55</v>
      </c>
      <c r="K351" s="203">
        <f>VLOOKUP(C351,[5]Sheet1!$K:$S,9,0)</f>
        <v>71.260000000000005</v>
      </c>
      <c r="L351" s="203">
        <f t="shared" si="5"/>
        <v>18.289999999999992</v>
      </c>
      <c r="N351"/>
    </row>
    <row r="352" spans="1:14" ht="14.5">
      <c r="A352" s="199">
        <v>351</v>
      </c>
      <c r="B352" s="200" t="s">
        <v>4489</v>
      </c>
      <c r="C352" s="200" t="s">
        <v>4987</v>
      </c>
      <c r="D352" s="199">
        <v>78.75</v>
      </c>
      <c r="E352" s="199">
        <v>62.7</v>
      </c>
      <c r="F352" s="199">
        <v>16.049999999999997</v>
      </c>
      <c r="G352" s="199" t="s">
        <v>2724</v>
      </c>
      <c r="H352" s="201" t="s">
        <v>4491</v>
      </c>
      <c r="I352" s="199" t="s">
        <v>4987</v>
      </c>
      <c r="J352" s="202">
        <f>VLOOKUP(C352,[5]Sheet1!$K:$S,8,0)</f>
        <v>78.83</v>
      </c>
      <c r="K352" s="203">
        <f>VLOOKUP(C352,[5]Sheet1!$K:$S,9,0)</f>
        <v>62.73</v>
      </c>
      <c r="L352" s="203">
        <f t="shared" si="5"/>
        <v>16.100000000000001</v>
      </c>
      <c r="N352"/>
    </row>
    <row r="353" spans="1:14" ht="14.5">
      <c r="A353" s="199">
        <v>352</v>
      </c>
      <c r="B353" s="200" t="s">
        <v>4489</v>
      </c>
      <c r="C353" s="200" t="s">
        <v>4988</v>
      </c>
      <c r="D353" s="199">
        <v>89.47</v>
      </c>
      <c r="E353" s="199">
        <v>71.23</v>
      </c>
      <c r="F353" s="199">
        <v>18.239999999999995</v>
      </c>
      <c r="G353" s="199" t="s">
        <v>4989</v>
      </c>
      <c r="H353" s="201" t="s">
        <v>4491</v>
      </c>
      <c r="I353" s="199" t="s">
        <v>4988</v>
      </c>
      <c r="J353" s="202">
        <f>VLOOKUP(C353,[5]Sheet1!$K:$S,8,0)</f>
        <v>89.55</v>
      </c>
      <c r="K353" s="203">
        <f>VLOOKUP(C353,[5]Sheet1!$K:$S,9,0)</f>
        <v>71.260000000000005</v>
      </c>
      <c r="L353" s="203">
        <f t="shared" si="5"/>
        <v>18.289999999999992</v>
      </c>
      <c r="N353"/>
    </row>
    <row r="354" spans="1:14" ht="14.5">
      <c r="A354" s="199">
        <v>353</v>
      </c>
      <c r="B354" s="200" t="s">
        <v>4489</v>
      </c>
      <c r="C354" s="200" t="s">
        <v>4990</v>
      </c>
      <c r="D354" s="199">
        <v>78.75</v>
      </c>
      <c r="E354" s="199">
        <v>62.7</v>
      </c>
      <c r="F354" s="199">
        <v>16.049999999999997</v>
      </c>
      <c r="G354" s="199" t="s">
        <v>4991</v>
      </c>
      <c r="H354" s="201" t="s">
        <v>4491</v>
      </c>
      <c r="I354" s="199" t="s">
        <v>4990</v>
      </c>
      <c r="J354" s="202">
        <f>VLOOKUP(C354,[5]Sheet1!$K:$S,8,0)</f>
        <v>78.83</v>
      </c>
      <c r="K354" s="203">
        <f>VLOOKUP(C354,[5]Sheet1!$K:$S,9,0)</f>
        <v>62.73</v>
      </c>
      <c r="L354" s="203">
        <f t="shared" si="5"/>
        <v>16.100000000000001</v>
      </c>
      <c r="N354"/>
    </row>
    <row r="355" spans="1:14" ht="14.5">
      <c r="A355" s="199">
        <v>354</v>
      </c>
      <c r="B355" s="200" t="s">
        <v>4489</v>
      </c>
      <c r="C355" s="200" t="s">
        <v>4992</v>
      </c>
      <c r="D355" s="199">
        <v>89.47</v>
      </c>
      <c r="E355" s="199">
        <v>71.23</v>
      </c>
      <c r="F355" s="199">
        <v>18.239999999999995</v>
      </c>
      <c r="G355" s="199" t="s">
        <v>4993</v>
      </c>
      <c r="H355" s="201" t="s">
        <v>4491</v>
      </c>
      <c r="I355" s="199" t="s">
        <v>4992</v>
      </c>
      <c r="J355" s="202">
        <f>VLOOKUP(C355,[5]Sheet1!$K:$S,8,0)</f>
        <v>89.55</v>
      </c>
      <c r="K355" s="203">
        <f>VLOOKUP(C355,[5]Sheet1!$K:$S,9,0)</f>
        <v>71.260000000000005</v>
      </c>
      <c r="L355" s="203">
        <f t="shared" si="5"/>
        <v>18.289999999999992</v>
      </c>
      <c r="N355"/>
    </row>
    <row r="356" spans="1:14" ht="14.5">
      <c r="A356" s="199">
        <v>355</v>
      </c>
      <c r="B356" s="200" t="s">
        <v>4489</v>
      </c>
      <c r="C356" s="200" t="s">
        <v>456</v>
      </c>
      <c r="D356" s="199">
        <v>88.22</v>
      </c>
      <c r="E356" s="199">
        <v>71.23</v>
      </c>
      <c r="F356" s="199">
        <v>16.989999999999995</v>
      </c>
      <c r="G356" s="199" t="s">
        <v>4994</v>
      </c>
      <c r="H356" s="201" t="s">
        <v>4491</v>
      </c>
      <c r="I356" s="199" t="s">
        <v>456</v>
      </c>
      <c r="J356" s="202">
        <f>VLOOKUP(C356,[5]Sheet1!$K:$S,8,0)</f>
        <v>88.29</v>
      </c>
      <c r="K356" s="203">
        <f>VLOOKUP(C356,[5]Sheet1!$K:$S,9,0)</f>
        <v>71.260000000000005</v>
      </c>
      <c r="L356" s="203">
        <f t="shared" si="5"/>
        <v>17.03</v>
      </c>
      <c r="N356"/>
    </row>
    <row r="357" spans="1:14" ht="14.5">
      <c r="A357" s="199">
        <v>356</v>
      </c>
      <c r="B357" s="200" t="s">
        <v>4489</v>
      </c>
      <c r="C357" s="200" t="s">
        <v>457</v>
      </c>
      <c r="D357" s="199">
        <v>87.65</v>
      </c>
      <c r="E357" s="199">
        <v>70.77</v>
      </c>
      <c r="F357" s="199">
        <v>16.88000000000001</v>
      </c>
      <c r="G357" s="199" t="s">
        <v>4995</v>
      </c>
      <c r="H357" s="201" t="s">
        <v>4491</v>
      </c>
      <c r="I357" s="199" t="s">
        <v>457</v>
      </c>
      <c r="J357" s="202">
        <f>VLOOKUP(C357,[5]Sheet1!$K:$S,8,0)</f>
        <v>87.72</v>
      </c>
      <c r="K357" s="203">
        <f>VLOOKUP(C357,[5]Sheet1!$K:$S,9,0)</f>
        <v>70.8</v>
      </c>
      <c r="L357" s="203">
        <f t="shared" si="5"/>
        <v>16.920000000000002</v>
      </c>
      <c r="N357"/>
    </row>
    <row r="358" spans="1:14" ht="14.5">
      <c r="A358" s="199">
        <v>357</v>
      </c>
      <c r="B358" s="200" t="s">
        <v>4489</v>
      </c>
      <c r="C358" s="200" t="s">
        <v>458</v>
      </c>
      <c r="D358" s="199">
        <v>88.22</v>
      </c>
      <c r="E358" s="199">
        <v>71.23</v>
      </c>
      <c r="F358" s="199">
        <v>16.989999999999995</v>
      </c>
      <c r="G358" s="199" t="s">
        <v>4996</v>
      </c>
      <c r="H358" s="201" t="s">
        <v>4491</v>
      </c>
      <c r="I358" s="199" t="s">
        <v>458</v>
      </c>
      <c r="J358" s="202">
        <f>VLOOKUP(C358,[5]Sheet1!$K:$S,8,0)</f>
        <v>88.29</v>
      </c>
      <c r="K358" s="203">
        <f>VLOOKUP(C358,[5]Sheet1!$K:$S,9,0)</f>
        <v>71.260000000000005</v>
      </c>
      <c r="L358" s="203">
        <f t="shared" si="5"/>
        <v>17.03</v>
      </c>
      <c r="N358"/>
    </row>
    <row r="359" spans="1:14" ht="14.5">
      <c r="A359" s="199">
        <v>358</v>
      </c>
      <c r="B359" s="200" t="s">
        <v>4489</v>
      </c>
      <c r="C359" s="200" t="s">
        <v>459</v>
      </c>
      <c r="D359" s="199">
        <v>87.65</v>
      </c>
      <c r="E359" s="199">
        <v>70.77</v>
      </c>
      <c r="F359" s="199">
        <v>16.88000000000001</v>
      </c>
      <c r="G359" s="199" t="s">
        <v>2749</v>
      </c>
      <c r="H359" s="201" t="s">
        <v>4491</v>
      </c>
      <c r="I359" s="199" t="s">
        <v>459</v>
      </c>
      <c r="J359" s="202">
        <f>VLOOKUP(C359,[5]Sheet1!$K:$S,8,0)</f>
        <v>87.72</v>
      </c>
      <c r="K359" s="203">
        <f>VLOOKUP(C359,[5]Sheet1!$K:$S,9,0)</f>
        <v>70.8</v>
      </c>
      <c r="L359" s="203">
        <f t="shared" si="5"/>
        <v>16.920000000000002</v>
      </c>
      <c r="N359"/>
    </row>
    <row r="360" spans="1:14" ht="14.5">
      <c r="A360" s="199">
        <v>359</v>
      </c>
      <c r="B360" s="200" t="s">
        <v>4489</v>
      </c>
      <c r="C360" s="200" t="s">
        <v>460</v>
      </c>
      <c r="D360" s="199">
        <v>88.22</v>
      </c>
      <c r="E360" s="199">
        <v>71.23</v>
      </c>
      <c r="F360" s="199">
        <v>16.989999999999995</v>
      </c>
      <c r="G360" s="199" t="s">
        <v>4997</v>
      </c>
      <c r="H360" s="201" t="s">
        <v>4491</v>
      </c>
      <c r="I360" s="199" t="s">
        <v>460</v>
      </c>
      <c r="J360" s="202">
        <f>VLOOKUP(C360,[5]Sheet1!$K:$S,8,0)</f>
        <v>88.29</v>
      </c>
      <c r="K360" s="203">
        <f>VLOOKUP(C360,[5]Sheet1!$K:$S,9,0)</f>
        <v>71.260000000000005</v>
      </c>
      <c r="L360" s="203">
        <f t="shared" si="5"/>
        <v>17.03</v>
      </c>
      <c r="N360"/>
    </row>
    <row r="361" spans="1:14" ht="14.5">
      <c r="A361" s="199">
        <v>360</v>
      </c>
      <c r="B361" s="200" t="s">
        <v>4489</v>
      </c>
      <c r="C361" s="200" t="s">
        <v>461</v>
      </c>
      <c r="D361" s="199">
        <v>87.65</v>
      </c>
      <c r="E361" s="199">
        <v>70.77</v>
      </c>
      <c r="F361" s="199">
        <v>16.88000000000001</v>
      </c>
      <c r="G361" s="199" t="s">
        <v>4998</v>
      </c>
      <c r="H361" s="201" t="s">
        <v>4491</v>
      </c>
      <c r="I361" s="199" t="s">
        <v>461</v>
      </c>
      <c r="J361" s="202">
        <f>VLOOKUP(C361,[5]Sheet1!$K:$S,8,0)</f>
        <v>87.72</v>
      </c>
      <c r="K361" s="203">
        <f>VLOOKUP(C361,[5]Sheet1!$K:$S,9,0)</f>
        <v>70.8</v>
      </c>
      <c r="L361" s="203">
        <f t="shared" si="5"/>
        <v>16.920000000000002</v>
      </c>
      <c r="N361"/>
    </row>
    <row r="362" spans="1:14" ht="14.5">
      <c r="A362" s="199">
        <v>361</v>
      </c>
      <c r="B362" s="200" t="s">
        <v>4489</v>
      </c>
      <c r="C362" s="200" t="s">
        <v>462</v>
      </c>
      <c r="D362" s="199">
        <v>88.22</v>
      </c>
      <c r="E362" s="199">
        <v>71.23</v>
      </c>
      <c r="F362" s="199">
        <v>16.989999999999995</v>
      </c>
      <c r="G362" s="199" t="s">
        <v>4999</v>
      </c>
      <c r="H362" s="201" t="s">
        <v>4491</v>
      </c>
      <c r="I362" s="199" t="s">
        <v>462</v>
      </c>
      <c r="J362" s="202">
        <f>VLOOKUP(C362,[5]Sheet1!$K:$S,8,0)</f>
        <v>88.29</v>
      </c>
      <c r="K362" s="203">
        <f>VLOOKUP(C362,[5]Sheet1!$K:$S,9,0)</f>
        <v>71.260000000000005</v>
      </c>
      <c r="L362" s="203">
        <f t="shared" si="5"/>
        <v>17.03</v>
      </c>
      <c r="N362"/>
    </row>
    <row r="363" spans="1:14" ht="14.5">
      <c r="A363" s="199">
        <v>362</v>
      </c>
      <c r="B363" s="200" t="s">
        <v>4489</v>
      </c>
      <c r="C363" s="200" t="s">
        <v>463</v>
      </c>
      <c r="D363" s="199">
        <v>87.65</v>
      </c>
      <c r="E363" s="199">
        <v>70.77</v>
      </c>
      <c r="F363" s="199">
        <v>16.88000000000001</v>
      </c>
      <c r="G363" s="199" t="s">
        <v>5000</v>
      </c>
      <c r="H363" s="201" t="s">
        <v>4491</v>
      </c>
      <c r="I363" s="199" t="s">
        <v>463</v>
      </c>
      <c r="J363" s="202">
        <f>VLOOKUP(C363,[5]Sheet1!$K:$S,8,0)</f>
        <v>87.72</v>
      </c>
      <c r="K363" s="203">
        <f>VLOOKUP(C363,[5]Sheet1!$K:$S,9,0)</f>
        <v>70.8</v>
      </c>
      <c r="L363" s="203">
        <f t="shared" si="5"/>
        <v>16.920000000000002</v>
      </c>
      <c r="N363"/>
    </row>
    <row r="364" spans="1:14" ht="14.5">
      <c r="A364" s="199">
        <v>363</v>
      </c>
      <c r="B364" s="200" t="s">
        <v>4489</v>
      </c>
      <c r="C364" s="200" t="s">
        <v>464</v>
      </c>
      <c r="D364" s="199">
        <v>88.22</v>
      </c>
      <c r="E364" s="199">
        <v>71.23</v>
      </c>
      <c r="F364" s="199">
        <v>16.989999999999995</v>
      </c>
      <c r="G364" s="199" t="s">
        <v>5001</v>
      </c>
      <c r="H364" s="201" t="s">
        <v>4491</v>
      </c>
      <c r="I364" s="199" t="s">
        <v>464</v>
      </c>
      <c r="J364" s="202">
        <f>VLOOKUP(C364,[5]Sheet1!$K:$S,8,0)</f>
        <v>88.29</v>
      </c>
      <c r="K364" s="203">
        <f>VLOOKUP(C364,[5]Sheet1!$K:$S,9,0)</f>
        <v>71.260000000000005</v>
      </c>
      <c r="L364" s="203">
        <f t="shared" si="5"/>
        <v>17.03</v>
      </c>
      <c r="N364"/>
    </row>
    <row r="365" spans="1:14" ht="14.5">
      <c r="A365" s="199">
        <v>364</v>
      </c>
      <c r="B365" s="200" t="s">
        <v>4489</v>
      </c>
      <c r="C365" s="200" t="s">
        <v>465</v>
      </c>
      <c r="D365" s="199">
        <v>87.65</v>
      </c>
      <c r="E365" s="199">
        <v>70.77</v>
      </c>
      <c r="F365" s="199">
        <v>16.88000000000001</v>
      </c>
      <c r="G365" s="199" t="s">
        <v>5002</v>
      </c>
      <c r="H365" s="201" t="s">
        <v>4491</v>
      </c>
      <c r="I365" s="199" t="s">
        <v>465</v>
      </c>
      <c r="J365" s="202">
        <f>VLOOKUP(C365,[5]Sheet1!$K:$S,8,0)</f>
        <v>87.72</v>
      </c>
      <c r="K365" s="203">
        <f>VLOOKUP(C365,[5]Sheet1!$K:$S,9,0)</f>
        <v>70.8</v>
      </c>
      <c r="L365" s="203">
        <f t="shared" si="5"/>
        <v>16.920000000000002</v>
      </c>
      <c r="N365"/>
    </row>
    <row r="366" spans="1:14" ht="14.5">
      <c r="A366" s="199">
        <v>365</v>
      </c>
      <c r="B366" s="200" t="s">
        <v>4489</v>
      </c>
      <c r="C366" s="200" t="s">
        <v>466</v>
      </c>
      <c r="D366" s="199">
        <v>88.22</v>
      </c>
      <c r="E366" s="199">
        <v>71.23</v>
      </c>
      <c r="F366" s="199">
        <v>16.989999999999995</v>
      </c>
      <c r="G366" s="199" t="s">
        <v>5003</v>
      </c>
      <c r="H366" s="201" t="s">
        <v>4491</v>
      </c>
      <c r="I366" s="199" t="s">
        <v>466</v>
      </c>
      <c r="J366" s="202">
        <f>VLOOKUP(C366,[5]Sheet1!$K:$S,8,0)</f>
        <v>88.29</v>
      </c>
      <c r="K366" s="203">
        <f>VLOOKUP(C366,[5]Sheet1!$K:$S,9,0)</f>
        <v>71.260000000000005</v>
      </c>
      <c r="L366" s="203">
        <f t="shared" si="5"/>
        <v>17.03</v>
      </c>
      <c r="N366"/>
    </row>
    <row r="367" spans="1:14" ht="14.5">
      <c r="A367" s="199">
        <v>366</v>
      </c>
      <c r="B367" s="200" t="s">
        <v>4489</v>
      </c>
      <c r="C367" s="200" t="s">
        <v>467</v>
      </c>
      <c r="D367" s="199">
        <v>87.65</v>
      </c>
      <c r="E367" s="199">
        <v>70.77</v>
      </c>
      <c r="F367" s="199">
        <v>16.88000000000001</v>
      </c>
      <c r="G367" s="199" t="s">
        <v>5004</v>
      </c>
      <c r="H367" s="201" t="s">
        <v>4491</v>
      </c>
      <c r="I367" s="199" t="s">
        <v>467</v>
      </c>
      <c r="J367" s="202">
        <f>VLOOKUP(C367,[5]Sheet1!$K:$S,8,0)</f>
        <v>87.72</v>
      </c>
      <c r="K367" s="203">
        <f>VLOOKUP(C367,[5]Sheet1!$K:$S,9,0)</f>
        <v>70.8</v>
      </c>
      <c r="L367" s="203">
        <f t="shared" si="5"/>
        <v>16.920000000000002</v>
      </c>
      <c r="N367"/>
    </row>
    <row r="368" spans="1:14" ht="14.5">
      <c r="A368" s="199">
        <v>367</v>
      </c>
      <c r="B368" s="200" t="s">
        <v>4489</v>
      </c>
      <c r="C368" s="200" t="s">
        <v>5005</v>
      </c>
      <c r="D368" s="199">
        <v>88.22</v>
      </c>
      <c r="E368" s="199">
        <v>71.23</v>
      </c>
      <c r="F368" s="199">
        <v>16.989999999999995</v>
      </c>
      <c r="G368" s="199" t="s">
        <v>5006</v>
      </c>
      <c r="H368" s="201" t="s">
        <v>4491</v>
      </c>
      <c r="I368" s="199" t="s">
        <v>5005</v>
      </c>
      <c r="J368" s="202">
        <f>VLOOKUP(C368,[5]Sheet1!$K:$S,8,0)</f>
        <v>88.29</v>
      </c>
      <c r="K368" s="203">
        <f>VLOOKUP(C368,[5]Sheet1!$K:$S,9,0)</f>
        <v>71.260000000000005</v>
      </c>
      <c r="L368" s="203">
        <f t="shared" si="5"/>
        <v>17.03</v>
      </c>
      <c r="N368"/>
    </row>
    <row r="369" spans="1:14" ht="14.5">
      <c r="A369" s="199">
        <v>368</v>
      </c>
      <c r="B369" s="200" t="s">
        <v>4489</v>
      </c>
      <c r="C369" s="200" t="s">
        <v>5007</v>
      </c>
      <c r="D369" s="199">
        <v>87.65</v>
      </c>
      <c r="E369" s="199">
        <v>70.77</v>
      </c>
      <c r="F369" s="199">
        <v>16.88000000000001</v>
      </c>
      <c r="G369" s="199" t="s">
        <v>5008</v>
      </c>
      <c r="H369" s="201" t="s">
        <v>4491</v>
      </c>
      <c r="I369" s="199" t="s">
        <v>5007</v>
      </c>
      <c r="J369" s="202">
        <f>VLOOKUP(C369,[5]Sheet1!$K:$S,8,0)</f>
        <v>87.72</v>
      </c>
      <c r="K369" s="203">
        <f>VLOOKUP(C369,[5]Sheet1!$K:$S,9,0)</f>
        <v>70.8</v>
      </c>
      <c r="L369" s="203">
        <f t="shared" si="5"/>
        <v>16.920000000000002</v>
      </c>
      <c r="N369"/>
    </row>
    <row r="370" spans="1:14" ht="14.5">
      <c r="A370" s="199">
        <v>369</v>
      </c>
      <c r="B370" s="200" t="s">
        <v>4489</v>
      </c>
      <c r="C370" s="200" t="s">
        <v>5009</v>
      </c>
      <c r="D370" s="199">
        <v>88.22</v>
      </c>
      <c r="E370" s="199">
        <v>71.23</v>
      </c>
      <c r="F370" s="199">
        <v>16.989999999999995</v>
      </c>
      <c r="G370" s="199" t="s">
        <v>2803</v>
      </c>
      <c r="H370" s="201" t="s">
        <v>4491</v>
      </c>
      <c r="I370" s="199" t="s">
        <v>5009</v>
      </c>
      <c r="J370" s="202">
        <f>VLOOKUP(C370,[5]Sheet1!$K:$S,8,0)</f>
        <v>88.29</v>
      </c>
      <c r="K370" s="203">
        <f>VLOOKUP(C370,[5]Sheet1!$K:$S,9,0)</f>
        <v>71.260000000000005</v>
      </c>
      <c r="L370" s="203">
        <f t="shared" si="5"/>
        <v>17.03</v>
      </c>
      <c r="N370"/>
    </row>
    <row r="371" spans="1:14" ht="14.5">
      <c r="A371" s="199">
        <v>370</v>
      </c>
      <c r="B371" s="200" t="s">
        <v>4489</v>
      </c>
      <c r="C371" s="200" t="s">
        <v>5010</v>
      </c>
      <c r="D371" s="199">
        <v>87.65</v>
      </c>
      <c r="E371" s="199">
        <v>70.77</v>
      </c>
      <c r="F371" s="199">
        <v>16.88000000000001</v>
      </c>
      <c r="G371" s="199" t="s">
        <v>5011</v>
      </c>
      <c r="H371" s="201" t="s">
        <v>4491</v>
      </c>
      <c r="I371" s="199" t="s">
        <v>5010</v>
      </c>
      <c r="J371" s="202">
        <f>VLOOKUP(C371,[5]Sheet1!$K:$S,8,0)</f>
        <v>87.72</v>
      </c>
      <c r="K371" s="203">
        <f>VLOOKUP(C371,[5]Sheet1!$K:$S,9,0)</f>
        <v>70.8</v>
      </c>
      <c r="L371" s="203">
        <f t="shared" si="5"/>
        <v>16.920000000000002</v>
      </c>
      <c r="N371"/>
    </row>
    <row r="372" spans="1:14" ht="14.5">
      <c r="A372" s="199">
        <v>371</v>
      </c>
      <c r="B372" s="200" t="s">
        <v>4489</v>
      </c>
      <c r="C372" s="200" t="s">
        <v>468</v>
      </c>
      <c r="D372" s="199">
        <v>87.65</v>
      </c>
      <c r="E372" s="199">
        <v>70.77</v>
      </c>
      <c r="F372" s="199">
        <v>16.88000000000001</v>
      </c>
      <c r="G372" s="199" t="s">
        <v>5012</v>
      </c>
      <c r="H372" s="201" t="s">
        <v>4491</v>
      </c>
      <c r="I372" s="199" t="s">
        <v>468</v>
      </c>
      <c r="J372" s="202">
        <f>VLOOKUP(C372,[5]Sheet1!$K:$S,8,0)</f>
        <v>87.72</v>
      </c>
      <c r="K372" s="203">
        <f>VLOOKUP(C372,[5]Sheet1!$K:$S,9,0)</f>
        <v>70.8</v>
      </c>
      <c r="L372" s="203">
        <f t="shared" si="5"/>
        <v>16.920000000000002</v>
      </c>
      <c r="N372"/>
    </row>
    <row r="373" spans="1:14" ht="14.5">
      <c r="A373" s="199">
        <v>372</v>
      </c>
      <c r="B373" s="200" t="s">
        <v>4489</v>
      </c>
      <c r="C373" s="200" t="s">
        <v>469</v>
      </c>
      <c r="D373" s="199">
        <v>87.65</v>
      </c>
      <c r="E373" s="199">
        <v>70.77</v>
      </c>
      <c r="F373" s="199">
        <v>16.88000000000001</v>
      </c>
      <c r="G373" s="199" t="s">
        <v>5013</v>
      </c>
      <c r="H373" s="201" t="s">
        <v>4491</v>
      </c>
      <c r="I373" s="199" t="s">
        <v>469</v>
      </c>
      <c r="J373" s="202">
        <f>VLOOKUP(C373,[5]Sheet1!$K:$S,8,0)</f>
        <v>87.72</v>
      </c>
      <c r="K373" s="203">
        <f>VLOOKUP(C373,[5]Sheet1!$K:$S,9,0)</f>
        <v>70.8</v>
      </c>
      <c r="L373" s="203">
        <f t="shared" si="5"/>
        <v>16.920000000000002</v>
      </c>
      <c r="N373"/>
    </row>
    <row r="374" spans="1:14" ht="14.5">
      <c r="A374" s="199">
        <v>373</v>
      </c>
      <c r="B374" s="200" t="s">
        <v>4489</v>
      </c>
      <c r="C374" s="200" t="s">
        <v>470</v>
      </c>
      <c r="D374" s="199">
        <v>87.65</v>
      </c>
      <c r="E374" s="199">
        <v>70.77</v>
      </c>
      <c r="F374" s="199">
        <v>16.88000000000001</v>
      </c>
      <c r="G374" s="199" t="s">
        <v>5014</v>
      </c>
      <c r="H374" s="201" t="s">
        <v>4491</v>
      </c>
      <c r="I374" s="199" t="s">
        <v>470</v>
      </c>
      <c r="J374" s="202">
        <f>VLOOKUP(C374,[5]Sheet1!$K:$S,8,0)</f>
        <v>87.72</v>
      </c>
      <c r="K374" s="203">
        <f>VLOOKUP(C374,[5]Sheet1!$K:$S,9,0)</f>
        <v>70.8</v>
      </c>
      <c r="L374" s="203">
        <f t="shared" si="5"/>
        <v>16.920000000000002</v>
      </c>
      <c r="N374"/>
    </row>
    <row r="375" spans="1:14" ht="14.5">
      <c r="A375" s="199">
        <v>374</v>
      </c>
      <c r="B375" s="200" t="s">
        <v>4489</v>
      </c>
      <c r="C375" s="200" t="s">
        <v>471</v>
      </c>
      <c r="D375" s="199">
        <v>87.65</v>
      </c>
      <c r="E375" s="199">
        <v>70.77</v>
      </c>
      <c r="F375" s="199">
        <v>16.88000000000001</v>
      </c>
      <c r="G375" s="199" t="s">
        <v>5015</v>
      </c>
      <c r="H375" s="201" t="s">
        <v>4491</v>
      </c>
      <c r="I375" s="199" t="s">
        <v>471</v>
      </c>
      <c r="J375" s="202">
        <f>VLOOKUP(C375,[5]Sheet1!$K:$S,8,0)</f>
        <v>87.72</v>
      </c>
      <c r="K375" s="203">
        <f>VLOOKUP(C375,[5]Sheet1!$K:$S,9,0)</f>
        <v>70.8</v>
      </c>
      <c r="L375" s="203">
        <f t="shared" si="5"/>
        <v>16.920000000000002</v>
      </c>
      <c r="N375"/>
    </row>
    <row r="376" spans="1:14" ht="14.5">
      <c r="A376" s="199">
        <v>375</v>
      </c>
      <c r="B376" s="200" t="s">
        <v>4489</v>
      </c>
      <c r="C376" s="200" t="s">
        <v>472</v>
      </c>
      <c r="D376" s="199">
        <v>87.65</v>
      </c>
      <c r="E376" s="199">
        <v>70.77</v>
      </c>
      <c r="F376" s="199">
        <v>16.88000000000001</v>
      </c>
      <c r="G376" s="199" t="s">
        <v>5016</v>
      </c>
      <c r="H376" s="201" t="s">
        <v>4491</v>
      </c>
      <c r="I376" s="199" t="s">
        <v>472</v>
      </c>
      <c r="J376" s="202">
        <f>VLOOKUP(C376,[5]Sheet1!$K:$S,8,0)</f>
        <v>87.72</v>
      </c>
      <c r="K376" s="203">
        <f>VLOOKUP(C376,[5]Sheet1!$K:$S,9,0)</f>
        <v>70.8</v>
      </c>
      <c r="L376" s="203">
        <f t="shared" si="5"/>
        <v>16.920000000000002</v>
      </c>
      <c r="N376"/>
    </row>
    <row r="377" spans="1:14" ht="14.5">
      <c r="A377" s="199">
        <v>376</v>
      </c>
      <c r="B377" s="200" t="s">
        <v>4489</v>
      </c>
      <c r="C377" s="200" t="s">
        <v>473</v>
      </c>
      <c r="D377" s="199">
        <v>87.65</v>
      </c>
      <c r="E377" s="199">
        <v>70.77</v>
      </c>
      <c r="F377" s="199">
        <v>16.88000000000001</v>
      </c>
      <c r="G377" s="199" t="s">
        <v>5017</v>
      </c>
      <c r="H377" s="201" t="s">
        <v>4491</v>
      </c>
      <c r="I377" s="199" t="s">
        <v>473</v>
      </c>
      <c r="J377" s="202">
        <f>VLOOKUP(C377,[5]Sheet1!$K:$S,8,0)</f>
        <v>87.72</v>
      </c>
      <c r="K377" s="203">
        <f>VLOOKUP(C377,[5]Sheet1!$K:$S,9,0)</f>
        <v>70.8</v>
      </c>
      <c r="L377" s="203">
        <f t="shared" si="5"/>
        <v>16.920000000000002</v>
      </c>
      <c r="N377"/>
    </row>
    <row r="378" spans="1:14" ht="14.5">
      <c r="A378" s="199">
        <v>377</v>
      </c>
      <c r="B378" s="200" t="s">
        <v>4489</v>
      </c>
      <c r="C378" s="200" t="s">
        <v>474</v>
      </c>
      <c r="D378" s="199">
        <v>87.65</v>
      </c>
      <c r="E378" s="199">
        <v>70.77</v>
      </c>
      <c r="F378" s="199">
        <v>16.88000000000001</v>
      </c>
      <c r="G378" s="199" t="s">
        <v>2824</v>
      </c>
      <c r="H378" s="201" t="s">
        <v>4491</v>
      </c>
      <c r="I378" s="199" t="s">
        <v>474</v>
      </c>
      <c r="J378" s="202">
        <f>VLOOKUP(C378,[5]Sheet1!$K:$S,8,0)</f>
        <v>87.72</v>
      </c>
      <c r="K378" s="203">
        <f>VLOOKUP(C378,[5]Sheet1!$K:$S,9,0)</f>
        <v>70.8</v>
      </c>
      <c r="L378" s="203">
        <f t="shared" si="5"/>
        <v>16.920000000000002</v>
      </c>
      <c r="N378"/>
    </row>
    <row r="379" spans="1:14" ht="14.5">
      <c r="A379" s="199">
        <v>378</v>
      </c>
      <c r="B379" s="200" t="s">
        <v>4489</v>
      </c>
      <c r="C379" s="200" t="s">
        <v>475</v>
      </c>
      <c r="D379" s="199">
        <v>87.65</v>
      </c>
      <c r="E379" s="199">
        <v>70.77</v>
      </c>
      <c r="F379" s="199">
        <v>16.88000000000001</v>
      </c>
      <c r="G379" s="199" t="s">
        <v>5018</v>
      </c>
      <c r="H379" s="201" t="s">
        <v>4491</v>
      </c>
      <c r="I379" s="199" t="s">
        <v>475</v>
      </c>
      <c r="J379" s="202">
        <f>VLOOKUP(C379,[5]Sheet1!$K:$S,8,0)</f>
        <v>87.72</v>
      </c>
      <c r="K379" s="203">
        <f>VLOOKUP(C379,[5]Sheet1!$K:$S,9,0)</f>
        <v>70.8</v>
      </c>
      <c r="L379" s="203">
        <f t="shared" si="5"/>
        <v>16.920000000000002</v>
      </c>
      <c r="N379"/>
    </row>
    <row r="380" spans="1:14" ht="14.5">
      <c r="A380" s="199">
        <v>379</v>
      </c>
      <c r="B380" s="200" t="s">
        <v>4489</v>
      </c>
      <c r="C380" s="200" t="s">
        <v>476</v>
      </c>
      <c r="D380" s="199">
        <v>87.65</v>
      </c>
      <c r="E380" s="199">
        <v>70.77</v>
      </c>
      <c r="F380" s="199">
        <v>16.88000000000001</v>
      </c>
      <c r="G380" s="199" t="s">
        <v>5019</v>
      </c>
      <c r="H380" s="201" t="s">
        <v>4491</v>
      </c>
      <c r="I380" s="199" t="s">
        <v>476</v>
      </c>
      <c r="J380" s="202">
        <f>VLOOKUP(C380,[5]Sheet1!$K:$S,8,0)</f>
        <v>87.72</v>
      </c>
      <c r="K380" s="203">
        <f>VLOOKUP(C380,[5]Sheet1!$K:$S,9,0)</f>
        <v>70.8</v>
      </c>
      <c r="L380" s="203">
        <f t="shared" si="5"/>
        <v>16.920000000000002</v>
      </c>
      <c r="N380"/>
    </row>
    <row r="381" spans="1:14" ht="14.5">
      <c r="A381" s="199">
        <v>380</v>
      </c>
      <c r="B381" s="200" t="s">
        <v>4489</v>
      </c>
      <c r="C381" s="200" t="s">
        <v>477</v>
      </c>
      <c r="D381" s="199">
        <v>87.65</v>
      </c>
      <c r="E381" s="199">
        <v>70.77</v>
      </c>
      <c r="F381" s="199">
        <v>16.88000000000001</v>
      </c>
      <c r="G381" s="199" t="s">
        <v>5020</v>
      </c>
      <c r="H381" s="201" t="s">
        <v>4491</v>
      </c>
      <c r="I381" s="199" t="s">
        <v>477</v>
      </c>
      <c r="J381" s="202">
        <f>VLOOKUP(C381,[5]Sheet1!$K:$S,8,0)</f>
        <v>87.72</v>
      </c>
      <c r="K381" s="203">
        <f>VLOOKUP(C381,[5]Sheet1!$K:$S,9,0)</f>
        <v>70.8</v>
      </c>
      <c r="L381" s="203">
        <f t="shared" si="5"/>
        <v>16.920000000000002</v>
      </c>
      <c r="N381"/>
    </row>
    <row r="382" spans="1:14" ht="14.5">
      <c r="A382" s="199">
        <v>381</v>
      </c>
      <c r="B382" s="200" t="s">
        <v>4489</v>
      </c>
      <c r="C382" s="200" t="s">
        <v>478</v>
      </c>
      <c r="D382" s="199">
        <v>87.65</v>
      </c>
      <c r="E382" s="199">
        <v>70.77</v>
      </c>
      <c r="F382" s="199">
        <v>16.88000000000001</v>
      </c>
      <c r="G382" s="199" t="s">
        <v>2846</v>
      </c>
      <c r="H382" s="201" t="s">
        <v>4491</v>
      </c>
      <c r="I382" s="199" t="s">
        <v>478</v>
      </c>
      <c r="J382" s="202">
        <f>VLOOKUP(C382,[5]Sheet1!$K:$S,8,0)</f>
        <v>87.72</v>
      </c>
      <c r="K382" s="203">
        <f>VLOOKUP(C382,[5]Sheet1!$K:$S,9,0)</f>
        <v>70.8</v>
      </c>
      <c r="L382" s="203">
        <f t="shared" si="5"/>
        <v>16.920000000000002</v>
      </c>
      <c r="N382"/>
    </row>
    <row r="383" spans="1:14" ht="14.5">
      <c r="A383" s="199">
        <v>382</v>
      </c>
      <c r="B383" s="200" t="s">
        <v>4489</v>
      </c>
      <c r="C383" s="200" t="s">
        <v>479</v>
      </c>
      <c r="D383" s="199">
        <v>87.65</v>
      </c>
      <c r="E383" s="199">
        <v>70.77</v>
      </c>
      <c r="F383" s="199">
        <v>16.88000000000001</v>
      </c>
      <c r="G383" s="199" t="s">
        <v>2850</v>
      </c>
      <c r="H383" s="201" t="s">
        <v>4491</v>
      </c>
      <c r="I383" s="199" t="s">
        <v>479</v>
      </c>
      <c r="J383" s="202">
        <f>VLOOKUP(C383,[5]Sheet1!$K:$S,8,0)</f>
        <v>87.72</v>
      </c>
      <c r="K383" s="203">
        <f>VLOOKUP(C383,[5]Sheet1!$K:$S,9,0)</f>
        <v>70.8</v>
      </c>
      <c r="L383" s="203">
        <f t="shared" si="5"/>
        <v>16.920000000000002</v>
      </c>
      <c r="N383"/>
    </row>
    <row r="384" spans="1:14" ht="14.5">
      <c r="A384" s="199">
        <v>383</v>
      </c>
      <c r="B384" s="200" t="s">
        <v>4489</v>
      </c>
      <c r="C384" s="200" t="s">
        <v>5021</v>
      </c>
      <c r="D384" s="199">
        <v>87.65</v>
      </c>
      <c r="E384" s="199">
        <v>70.77</v>
      </c>
      <c r="F384" s="199">
        <v>16.88000000000001</v>
      </c>
      <c r="G384" s="199" t="s">
        <v>5022</v>
      </c>
      <c r="H384" s="201" t="s">
        <v>4491</v>
      </c>
      <c r="I384" s="199" t="s">
        <v>5021</v>
      </c>
      <c r="J384" s="202">
        <f>VLOOKUP(C384,[5]Sheet1!$K:$S,8,0)</f>
        <v>87.72</v>
      </c>
      <c r="K384" s="203">
        <f>VLOOKUP(C384,[5]Sheet1!$K:$S,9,0)</f>
        <v>70.8</v>
      </c>
      <c r="L384" s="203">
        <f t="shared" si="5"/>
        <v>16.920000000000002</v>
      </c>
      <c r="N384"/>
    </row>
    <row r="385" spans="1:14" ht="14.5">
      <c r="A385" s="199">
        <v>384</v>
      </c>
      <c r="B385" s="200" t="s">
        <v>4489</v>
      </c>
      <c r="C385" s="200" t="s">
        <v>5023</v>
      </c>
      <c r="D385" s="199">
        <v>87.65</v>
      </c>
      <c r="E385" s="199">
        <v>70.77</v>
      </c>
      <c r="F385" s="199">
        <v>16.88000000000001</v>
      </c>
      <c r="G385" s="199" t="s">
        <v>5024</v>
      </c>
      <c r="H385" s="201" t="s">
        <v>4491</v>
      </c>
      <c r="I385" s="199" t="s">
        <v>5023</v>
      </c>
      <c r="J385" s="202">
        <f>VLOOKUP(C385,[5]Sheet1!$K:$S,8,0)</f>
        <v>87.72</v>
      </c>
      <c r="K385" s="203">
        <f>VLOOKUP(C385,[5]Sheet1!$K:$S,9,0)</f>
        <v>70.8</v>
      </c>
      <c r="L385" s="203">
        <f t="shared" si="5"/>
        <v>16.920000000000002</v>
      </c>
      <c r="N385"/>
    </row>
    <row r="386" spans="1:14" ht="14.5">
      <c r="A386" s="199">
        <v>385</v>
      </c>
      <c r="B386" s="200" t="s">
        <v>4489</v>
      </c>
      <c r="C386" s="200" t="s">
        <v>5025</v>
      </c>
      <c r="D386" s="199">
        <v>87.65</v>
      </c>
      <c r="E386" s="199">
        <v>70.77</v>
      </c>
      <c r="F386" s="199">
        <v>16.88000000000001</v>
      </c>
      <c r="G386" s="199" t="s">
        <v>2866</v>
      </c>
      <c r="H386" s="201" t="s">
        <v>4491</v>
      </c>
      <c r="I386" s="199" t="s">
        <v>5025</v>
      </c>
      <c r="J386" s="202">
        <f>VLOOKUP(C386,[5]Sheet1!$K:$S,8,0)</f>
        <v>87.72</v>
      </c>
      <c r="K386" s="203">
        <f>VLOOKUP(C386,[5]Sheet1!$K:$S,9,0)</f>
        <v>70.8</v>
      </c>
      <c r="L386" s="203">
        <f t="shared" si="5"/>
        <v>16.920000000000002</v>
      </c>
      <c r="N386"/>
    </row>
    <row r="387" spans="1:14" ht="14.5">
      <c r="A387" s="199">
        <v>386</v>
      </c>
      <c r="B387" s="200" t="s">
        <v>4489</v>
      </c>
      <c r="C387" s="200" t="s">
        <v>5026</v>
      </c>
      <c r="D387" s="199">
        <v>87.65</v>
      </c>
      <c r="E387" s="199">
        <v>70.77</v>
      </c>
      <c r="F387" s="199">
        <v>16.88000000000001</v>
      </c>
      <c r="G387" s="199" t="s">
        <v>2870</v>
      </c>
      <c r="H387" s="201" t="s">
        <v>4491</v>
      </c>
      <c r="I387" s="199" t="s">
        <v>5026</v>
      </c>
      <c r="J387" s="202">
        <f>VLOOKUP(C387,[5]Sheet1!$K:$S,8,0)</f>
        <v>87.72</v>
      </c>
      <c r="K387" s="203">
        <f>VLOOKUP(C387,[5]Sheet1!$K:$S,9,0)</f>
        <v>70.8</v>
      </c>
      <c r="L387" s="203">
        <f t="shared" ref="L387:L450" si="6">J387-K387</f>
        <v>16.920000000000002</v>
      </c>
      <c r="N387"/>
    </row>
    <row r="388" spans="1:14" ht="14.5">
      <c r="A388" s="199">
        <v>387</v>
      </c>
      <c r="B388" s="200" t="s">
        <v>4489</v>
      </c>
      <c r="C388" s="200" t="s">
        <v>480</v>
      </c>
      <c r="D388" s="199">
        <v>87.65</v>
      </c>
      <c r="E388" s="199">
        <v>70.77</v>
      </c>
      <c r="F388" s="199">
        <v>16.88000000000001</v>
      </c>
      <c r="G388" s="199" t="s">
        <v>5027</v>
      </c>
      <c r="H388" s="201" t="s">
        <v>4491</v>
      </c>
      <c r="I388" s="199" t="s">
        <v>480</v>
      </c>
      <c r="J388" s="202">
        <f>VLOOKUP(C388,[5]Sheet1!$K:$S,8,0)</f>
        <v>87.72</v>
      </c>
      <c r="K388" s="203">
        <f>VLOOKUP(C388,[5]Sheet1!$K:$S,9,0)</f>
        <v>70.8</v>
      </c>
      <c r="L388" s="203">
        <f t="shared" si="6"/>
        <v>16.920000000000002</v>
      </c>
      <c r="N388"/>
    </row>
    <row r="389" spans="1:14" ht="14.5">
      <c r="A389" s="199">
        <v>388</v>
      </c>
      <c r="B389" s="200" t="s">
        <v>4489</v>
      </c>
      <c r="C389" s="200" t="s">
        <v>481</v>
      </c>
      <c r="D389" s="199">
        <v>87.65</v>
      </c>
      <c r="E389" s="199">
        <v>70.77</v>
      </c>
      <c r="F389" s="199">
        <v>16.88000000000001</v>
      </c>
      <c r="G389" s="199" t="s">
        <v>5028</v>
      </c>
      <c r="H389" s="201" t="s">
        <v>4491</v>
      </c>
      <c r="I389" s="199" t="s">
        <v>481</v>
      </c>
      <c r="J389" s="202">
        <f>VLOOKUP(C389,[5]Sheet1!$K:$S,8,0)</f>
        <v>87.72</v>
      </c>
      <c r="K389" s="203">
        <f>VLOOKUP(C389,[5]Sheet1!$K:$S,9,0)</f>
        <v>70.8</v>
      </c>
      <c r="L389" s="203">
        <f t="shared" si="6"/>
        <v>16.920000000000002</v>
      </c>
      <c r="N389"/>
    </row>
    <row r="390" spans="1:14" ht="14.5">
      <c r="A390" s="199">
        <v>389</v>
      </c>
      <c r="B390" s="200" t="s">
        <v>4489</v>
      </c>
      <c r="C390" s="200" t="s">
        <v>482</v>
      </c>
      <c r="D390" s="199">
        <v>87.65</v>
      </c>
      <c r="E390" s="199">
        <v>70.77</v>
      </c>
      <c r="F390" s="199">
        <v>16.88000000000001</v>
      </c>
      <c r="G390" s="199" t="s">
        <v>5029</v>
      </c>
      <c r="H390" s="201" t="s">
        <v>4491</v>
      </c>
      <c r="I390" s="199" t="s">
        <v>482</v>
      </c>
      <c r="J390" s="202">
        <f>VLOOKUP(C390,[5]Sheet1!$K:$S,8,0)</f>
        <v>87.72</v>
      </c>
      <c r="K390" s="203">
        <f>VLOOKUP(C390,[5]Sheet1!$K:$S,9,0)</f>
        <v>70.8</v>
      </c>
      <c r="L390" s="203">
        <f t="shared" si="6"/>
        <v>16.920000000000002</v>
      </c>
      <c r="N390"/>
    </row>
    <row r="391" spans="1:14" ht="14.5">
      <c r="A391" s="199">
        <v>390</v>
      </c>
      <c r="B391" s="200" t="s">
        <v>4489</v>
      </c>
      <c r="C391" s="200" t="s">
        <v>483</v>
      </c>
      <c r="D391" s="199">
        <v>87.65</v>
      </c>
      <c r="E391" s="199">
        <v>70.77</v>
      </c>
      <c r="F391" s="199">
        <v>16.88000000000001</v>
      </c>
      <c r="G391" s="199" t="s">
        <v>5030</v>
      </c>
      <c r="H391" s="201" t="s">
        <v>4491</v>
      </c>
      <c r="I391" s="199" t="s">
        <v>483</v>
      </c>
      <c r="J391" s="202">
        <f>VLOOKUP(C391,[5]Sheet1!$K:$S,8,0)</f>
        <v>87.72</v>
      </c>
      <c r="K391" s="203">
        <f>VLOOKUP(C391,[5]Sheet1!$K:$S,9,0)</f>
        <v>70.8</v>
      </c>
      <c r="L391" s="203">
        <f t="shared" si="6"/>
        <v>16.920000000000002</v>
      </c>
      <c r="N391"/>
    </row>
    <row r="392" spans="1:14" ht="14.5">
      <c r="A392" s="199">
        <v>391</v>
      </c>
      <c r="B392" s="200" t="s">
        <v>4489</v>
      </c>
      <c r="C392" s="200" t="s">
        <v>484</v>
      </c>
      <c r="D392" s="199">
        <v>87.65</v>
      </c>
      <c r="E392" s="199">
        <v>70.77</v>
      </c>
      <c r="F392" s="199">
        <v>16.88000000000001</v>
      </c>
      <c r="G392" s="199" t="s">
        <v>5031</v>
      </c>
      <c r="H392" s="201" t="s">
        <v>4491</v>
      </c>
      <c r="I392" s="199" t="s">
        <v>484</v>
      </c>
      <c r="J392" s="202">
        <f>VLOOKUP(C392,[5]Sheet1!$K:$S,8,0)</f>
        <v>87.72</v>
      </c>
      <c r="K392" s="203">
        <f>VLOOKUP(C392,[5]Sheet1!$K:$S,9,0)</f>
        <v>70.8</v>
      </c>
      <c r="L392" s="203">
        <f t="shared" si="6"/>
        <v>16.920000000000002</v>
      </c>
      <c r="N392"/>
    </row>
    <row r="393" spans="1:14" ht="14.5">
      <c r="A393" s="199">
        <v>392</v>
      </c>
      <c r="B393" s="200" t="s">
        <v>4489</v>
      </c>
      <c r="C393" s="200" t="s">
        <v>485</v>
      </c>
      <c r="D393" s="199">
        <v>87.65</v>
      </c>
      <c r="E393" s="199">
        <v>70.77</v>
      </c>
      <c r="F393" s="199">
        <v>16.88000000000001</v>
      </c>
      <c r="G393" s="199" t="s">
        <v>5032</v>
      </c>
      <c r="H393" s="201" t="s">
        <v>4491</v>
      </c>
      <c r="I393" s="199" t="s">
        <v>485</v>
      </c>
      <c r="J393" s="202">
        <f>VLOOKUP(C393,[5]Sheet1!$K:$S,8,0)</f>
        <v>87.72</v>
      </c>
      <c r="K393" s="203">
        <f>VLOOKUP(C393,[5]Sheet1!$K:$S,9,0)</f>
        <v>70.8</v>
      </c>
      <c r="L393" s="203">
        <f t="shared" si="6"/>
        <v>16.920000000000002</v>
      </c>
      <c r="N393"/>
    </row>
    <row r="394" spans="1:14" ht="14.5">
      <c r="A394" s="199">
        <v>393</v>
      </c>
      <c r="B394" s="200" t="s">
        <v>4489</v>
      </c>
      <c r="C394" s="200" t="s">
        <v>486</v>
      </c>
      <c r="D394" s="199">
        <v>87.65</v>
      </c>
      <c r="E394" s="199">
        <v>70.77</v>
      </c>
      <c r="F394" s="199">
        <v>16.88000000000001</v>
      </c>
      <c r="G394" s="199" t="s">
        <v>5033</v>
      </c>
      <c r="H394" s="201" t="s">
        <v>4491</v>
      </c>
      <c r="I394" s="199" t="s">
        <v>486</v>
      </c>
      <c r="J394" s="202">
        <f>VLOOKUP(C394,[5]Sheet1!$K:$S,8,0)</f>
        <v>87.72</v>
      </c>
      <c r="K394" s="203">
        <f>VLOOKUP(C394,[5]Sheet1!$K:$S,9,0)</f>
        <v>70.8</v>
      </c>
      <c r="L394" s="203">
        <f t="shared" si="6"/>
        <v>16.920000000000002</v>
      </c>
      <c r="N394"/>
    </row>
    <row r="395" spans="1:14" ht="14.5">
      <c r="A395" s="199">
        <v>394</v>
      </c>
      <c r="B395" s="200" t="s">
        <v>4489</v>
      </c>
      <c r="C395" s="200" t="s">
        <v>487</v>
      </c>
      <c r="D395" s="199">
        <v>87.65</v>
      </c>
      <c r="E395" s="199">
        <v>70.77</v>
      </c>
      <c r="F395" s="199">
        <v>16.88000000000001</v>
      </c>
      <c r="G395" s="199" t="s">
        <v>5034</v>
      </c>
      <c r="H395" s="201" t="s">
        <v>4491</v>
      </c>
      <c r="I395" s="199" t="s">
        <v>487</v>
      </c>
      <c r="J395" s="202">
        <f>VLOOKUP(C395,[5]Sheet1!$K:$S,8,0)</f>
        <v>87.72</v>
      </c>
      <c r="K395" s="203">
        <f>VLOOKUP(C395,[5]Sheet1!$K:$S,9,0)</f>
        <v>70.8</v>
      </c>
      <c r="L395" s="203">
        <f t="shared" si="6"/>
        <v>16.920000000000002</v>
      </c>
      <c r="N395"/>
    </row>
    <row r="396" spans="1:14" ht="14.5">
      <c r="A396" s="199">
        <v>395</v>
      </c>
      <c r="B396" s="200" t="s">
        <v>4489</v>
      </c>
      <c r="C396" s="200" t="s">
        <v>488</v>
      </c>
      <c r="D396" s="199">
        <v>87.65</v>
      </c>
      <c r="E396" s="199">
        <v>70.77</v>
      </c>
      <c r="F396" s="199">
        <v>16.88000000000001</v>
      </c>
      <c r="G396" s="199" t="s">
        <v>5035</v>
      </c>
      <c r="H396" s="201" t="s">
        <v>4491</v>
      </c>
      <c r="I396" s="199" t="s">
        <v>488</v>
      </c>
      <c r="J396" s="202">
        <f>VLOOKUP(C396,[5]Sheet1!$K:$S,8,0)</f>
        <v>87.72</v>
      </c>
      <c r="K396" s="203">
        <f>VLOOKUP(C396,[5]Sheet1!$K:$S,9,0)</f>
        <v>70.8</v>
      </c>
      <c r="L396" s="203">
        <f t="shared" si="6"/>
        <v>16.920000000000002</v>
      </c>
      <c r="N396"/>
    </row>
    <row r="397" spans="1:14" ht="14.5">
      <c r="A397" s="199">
        <v>396</v>
      </c>
      <c r="B397" s="200" t="s">
        <v>4489</v>
      </c>
      <c r="C397" s="200" t="s">
        <v>489</v>
      </c>
      <c r="D397" s="199">
        <v>87.65</v>
      </c>
      <c r="E397" s="199">
        <v>70.77</v>
      </c>
      <c r="F397" s="199">
        <v>16.88000000000001</v>
      </c>
      <c r="G397" s="199" t="s">
        <v>5036</v>
      </c>
      <c r="H397" s="201" t="s">
        <v>4491</v>
      </c>
      <c r="I397" s="199" t="s">
        <v>489</v>
      </c>
      <c r="J397" s="202">
        <f>VLOOKUP(C397,[5]Sheet1!$K:$S,8,0)</f>
        <v>87.72</v>
      </c>
      <c r="K397" s="203">
        <f>VLOOKUP(C397,[5]Sheet1!$K:$S,9,0)</f>
        <v>70.8</v>
      </c>
      <c r="L397" s="203">
        <f t="shared" si="6"/>
        <v>16.920000000000002</v>
      </c>
      <c r="N397"/>
    </row>
    <row r="398" spans="1:14" ht="14.5">
      <c r="A398" s="199">
        <v>397</v>
      </c>
      <c r="B398" s="200" t="s">
        <v>4489</v>
      </c>
      <c r="C398" s="200" t="s">
        <v>490</v>
      </c>
      <c r="D398" s="199">
        <v>87.65</v>
      </c>
      <c r="E398" s="199">
        <v>70.77</v>
      </c>
      <c r="F398" s="199">
        <v>16.88000000000001</v>
      </c>
      <c r="G398" s="199" t="s">
        <v>5037</v>
      </c>
      <c r="H398" s="201" t="s">
        <v>4491</v>
      </c>
      <c r="I398" s="199" t="s">
        <v>490</v>
      </c>
      <c r="J398" s="202">
        <f>VLOOKUP(C398,[5]Sheet1!$K:$S,8,0)</f>
        <v>87.72</v>
      </c>
      <c r="K398" s="203">
        <f>VLOOKUP(C398,[5]Sheet1!$K:$S,9,0)</f>
        <v>70.8</v>
      </c>
      <c r="L398" s="203">
        <f t="shared" si="6"/>
        <v>16.920000000000002</v>
      </c>
      <c r="N398"/>
    </row>
    <row r="399" spans="1:14" ht="14.5">
      <c r="A399" s="199">
        <v>398</v>
      </c>
      <c r="B399" s="200" t="s">
        <v>4489</v>
      </c>
      <c r="C399" s="200" t="s">
        <v>491</v>
      </c>
      <c r="D399" s="199">
        <v>87.65</v>
      </c>
      <c r="E399" s="199">
        <v>70.77</v>
      </c>
      <c r="F399" s="199">
        <v>16.88000000000001</v>
      </c>
      <c r="G399" s="199" t="s">
        <v>5038</v>
      </c>
      <c r="H399" s="201" t="s">
        <v>4491</v>
      </c>
      <c r="I399" s="199" t="s">
        <v>491</v>
      </c>
      <c r="J399" s="202">
        <f>VLOOKUP(C399,[5]Sheet1!$K:$S,8,0)</f>
        <v>87.72</v>
      </c>
      <c r="K399" s="203">
        <f>VLOOKUP(C399,[5]Sheet1!$K:$S,9,0)</f>
        <v>70.8</v>
      </c>
      <c r="L399" s="203">
        <f t="shared" si="6"/>
        <v>16.920000000000002</v>
      </c>
      <c r="N399"/>
    </row>
    <row r="400" spans="1:14" ht="14.5">
      <c r="A400" s="199">
        <v>399</v>
      </c>
      <c r="B400" s="200" t="s">
        <v>4489</v>
      </c>
      <c r="C400" s="200" t="s">
        <v>5039</v>
      </c>
      <c r="D400" s="199">
        <v>87.65</v>
      </c>
      <c r="E400" s="199">
        <v>70.77</v>
      </c>
      <c r="F400" s="199">
        <v>16.88000000000001</v>
      </c>
      <c r="G400" s="199" t="s">
        <v>5040</v>
      </c>
      <c r="H400" s="201" t="s">
        <v>4491</v>
      </c>
      <c r="I400" s="199" t="s">
        <v>5039</v>
      </c>
      <c r="J400" s="202">
        <f>VLOOKUP(C400,[5]Sheet1!$K:$S,8,0)</f>
        <v>87.72</v>
      </c>
      <c r="K400" s="203">
        <f>VLOOKUP(C400,[5]Sheet1!$K:$S,9,0)</f>
        <v>70.8</v>
      </c>
      <c r="L400" s="203">
        <f t="shared" si="6"/>
        <v>16.920000000000002</v>
      </c>
      <c r="N400"/>
    </row>
    <row r="401" spans="1:14" ht="14.5">
      <c r="A401" s="199">
        <v>400</v>
      </c>
      <c r="B401" s="200" t="s">
        <v>4489</v>
      </c>
      <c r="C401" s="200" t="s">
        <v>5041</v>
      </c>
      <c r="D401" s="199">
        <v>87.65</v>
      </c>
      <c r="E401" s="199">
        <v>70.77</v>
      </c>
      <c r="F401" s="199">
        <v>16.88000000000001</v>
      </c>
      <c r="G401" s="199" t="s">
        <v>2927</v>
      </c>
      <c r="H401" s="201" t="s">
        <v>4491</v>
      </c>
      <c r="I401" s="199" t="s">
        <v>5041</v>
      </c>
      <c r="J401" s="202">
        <f>VLOOKUP(C401,[5]Sheet1!$K:$S,8,0)</f>
        <v>87.72</v>
      </c>
      <c r="K401" s="203">
        <f>VLOOKUP(C401,[5]Sheet1!$K:$S,9,0)</f>
        <v>70.8</v>
      </c>
      <c r="L401" s="203">
        <f t="shared" si="6"/>
        <v>16.920000000000002</v>
      </c>
      <c r="N401"/>
    </row>
    <row r="402" spans="1:14" ht="14.5">
      <c r="A402" s="199">
        <v>401</v>
      </c>
      <c r="B402" s="200" t="s">
        <v>4489</v>
      </c>
      <c r="C402" s="200" t="s">
        <v>5042</v>
      </c>
      <c r="D402" s="199">
        <v>87.65</v>
      </c>
      <c r="E402" s="199">
        <v>70.77</v>
      </c>
      <c r="F402" s="199">
        <v>16.88000000000001</v>
      </c>
      <c r="G402" s="199" t="s">
        <v>5043</v>
      </c>
      <c r="H402" s="201" t="s">
        <v>4491</v>
      </c>
      <c r="I402" s="199" t="s">
        <v>5042</v>
      </c>
      <c r="J402" s="202">
        <f>VLOOKUP(C402,[5]Sheet1!$K:$S,8,0)</f>
        <v>87.72</v>
      </c>
      <c r="K402" s="203">
        <f>VLOOKUP(C402,[5]Sheet1!$K:$S,9,0)</f>
        <v>70.8</v>
      </c>
      <c r="L402" s="203">
        <f t="shared" si="6"/>
        <v>16.920000000000002</v>
      </c>
      <c r="N402"/>
    </row>
    <row r="403" spans="1:14" ht="14.5">
      <c r="A403" s="199">
        <v>402</v>
      </c>
      <c r="B403" s="200" t="s">
        <v>4489</v>
      </c>
      <c r="C403" s="200" t="s">
        <v>5044</v>
      </c>
      <c r="D403" s="199">
        <v>87.65</v>
      </c>
      <c r="E403" s="199">
        <v>70.77</v>
      </c>
      <c r="F403" s="199">
        <v>16.88000000000001</v>
      </c>
      <c r="G403" s="199" t="s">
        <v>5045</v>
      </c>
      <c r="H403" s="201" t="s">
        <v>4491</v>
      </c>
      <c r="I403" s="199" t="s">
        <v>5044</v>
      </c>
      <c r="J403" s="202">
        <f>VLOOKUP(C403,[5]Sheet1!$K:$S,8,0)</f>
        <v>87.72</v>
      </c>
      <c r="K403" s="203">
        <f>VLOOKUP(C403,[5]Sheet1!$K:$S,9,0)</f>
        <v>70.8</v>
      </c>
      <c r="L403" s="203">
        <f t="shared" si="6"/>
        <v>16.920000000000002</v>
      </c>
      <c r="N403"/>
    </row>
    <row r="404" spans="1:14" ht="14.5">
      <c r="A404" s="199">
        <v>403</v>
      </c>
      <c r="B404" s="200" t="s">
        <v>4489</v>
      </c>
      <c r="C404" s="200" t="s">
        <v>492</v>
      </c>
      <c r="D404" s="199">
        <v>87.65</v>
      </c>
      <c r="E404" s="199">
        <v>70.77</v>
      </c>
      <c r="F404" s="199">
        <v>16.88000000000001</v>
      </c>
      <c r="G404" s="199" t="s">
        <v>5046</v>
      </c>
      <c r="H404" s="201" t="s">
        <v>4491</v>
      </c>
      <c r="I404" s="199" t="s">
        <v>492</v>
      </c>
      <c r="J404" s="202">
        <f>VLOOKUP(C404,[5]Sheet1!$K:$S,8,0)</f>
        <v>87.72</v>
      </c>
      <c r="K404" s="203">
        <f>VLOOKUP(C404,[5]Sheet1!$K:$S,9,0)</f>
        <v>70.8</v>
      </c>
      <c r="L404" s="203">
        <f t="shared" si="6"/>
        <v>16.920000000000002</v>
      </c>
      <c r="N404"/>
    </row>
    <row r="405" spans="1:14" ht="14.5">
      <c r="A405" s="199">
        <v>404</v>
      </c>
      <c r="B405" s="200" t="s">
        <v>4489</v>
      </c>
      <c r="C405" s="200" t="s">
        <v>493</v>
      </c>
      <c r="D405" s="199">
        <v>88.22</v>
      </c>
      <c r="E405" s="199">
        <v>71.23</v>
      </c>
      <c r="F405" s="199">
        <v>16.989999999999995</v>
      </c>
      <c r="G405" s="199" t="s">
        <v>5047</v>
      </c>
      <c r="H405" s="201" t="s">
        <v>4491</v>
      </c>
      <c r="I405" s="199" t="s">
        <v>493</v>
      </c>
      <c r="J405" s="202">
        <f>VLOOKUP(C405,[5]Sheet1!$K:$S,8,0)</f>
        <v>88.29</v>
      </c>
      <c r="K405" s="203">
        <f>VLOOKUP(C405,[5]Sheet1!$K:$S,9,0)</f>
        <v>71.260000000000005</v>
      </c>
      <c r="L405" s="203">
        <f t="shared" si="6"/>
        <v>17.03</v>
      </c>
      <c r="N405"/>
    </row>
    <row r="406" spans="1:14" ht="14.5">
      <c r="A406" s="199">
        <v>405</v>
      </c>
      <c r="B406" s="200" t="s">
        <v>4489</v>
      </c>
      <c r="C406" s="200" t="s">
        <v>494</v>
      </c>
      <c r="D406" s="199">
        <v>87.65</v>
      </c>
      <c r="E406" s="199">
        <v>70.77</v>
      </c>
      <c r="F406" s="199">
        <v>16.88000000000001</v>
      </c>
      <c r="G406" s="199" t="s">
        <v>5048</v>
      </c>
      <c r="H406" s="201" t="s">
        <v>4491</v>
      </c>
      <c r="I406" s="199" t="s">
        <v>494</v>
      </c>
      <c r="J406" s="202">
        <f>VLOOKUP(C406,[5]Sheet1!$K:$S,8,0)</f>
        <v>87.72</v>
      </c>
      <c r="K406" s="203">
        <f>VLOOKUP(C406,[5]Sheet1!$K:$S,9,0)</f>
        <v>70.8</v>
      </c>
      <c r="L406" s="203">
        <f t="shared" si="6"/>
        <v>16.920000000000002</v>
      </c>
      <c r="N406"/>
    </row>
    <row r="407" spans="1:14" ht="14.5">
      <c r="A407" s="199">
        <v>406</v>
      </c>
      <c r="B407" s="200" t="s">
        <v>4489</v>
      </c>
      <c r="C407" s="200" t="s">
        <v>495</v>
      </c>
      <c r="D407" s="199">
        <v>88.22</v>
      </c>
      <c r="E407" s="199">
        <v>71.23</v>
      </c>
      <c r="F407" s="199">
        <v>16.989999999999995</v>
      </c>
      <c r="G407" s="199" t="s">
        <v>5049</v>
      </c>
      <c r="H407" s="201" t="s">
        <v>4491</v>
      </c>
      <c r="I407" s="199" t="s">
        <v>495</v>
      </c>
      <c r="J407" s="202">
        <f>VLOOKUP(C407,[5]Sheet1!$K:$S,8,0)</f>
        <v>88.29</v>
      </c>
      <c r="K407" s="203">
        <f>VLOOKUP(C407,[5]Sheet1!$K:$S,9,0)</f>
        <v>71.260000000000005</v>
      </c>
      <c r="L407" s="203">
        <f t="shared" si="6"/>
        <v>17.03</v>
      </c>
      <c r="N407"/>
    </row>
    <row r="408" spans="1:14" ht="14.5">
      <c r="A408" s="199">
        <v>407</v>
      </c>
      <c r="B408" s="200" t="s">
        <v>4489</v>
      </c>
      <c r="C408" s="200" t="s">
        <v>496</v>
      </c>
      <c r="D408" s="199">
        <v>87.65</v>
      </c>
      <c r="E408" s="199">
        <v>70.77</v>
      </c>
      <c r="F408" s="199">
        <v>16.88000000000001</v>
      </c>
      <c r="G408" s="199" t="s">
        <v>5050</v>
      </c>
      <c r="H408" s="201" t="s">
        <v>4491</v>
      </c>
      <c r="I408" s="199" t="s">
        <v>496</v>
      </c>
      <c r="J408" s="202">
        <f>VLOOKUP(C408,[5]Sheet1!$K:$S,8,0)</f>
        <v>87.72</v>
      </c>
      <c r="K408" s="203">
        <f>VLOOKUP(C408,[5]Sheet1!$K:$S,9,0)</f>
        <v>70.8</v>
      </c>
      <c r="L408" s="203">
        <f t="shared" si="6"/>
        <v>16.920000000000002</v>
      </c>
      <c r="N408"/>
    </row>
    <row r="409" spans="1:14" ht="14.5">
      <c r="A409" s="199">
        <v>408</v>
      </c>
      <c r="B409" s="200" t="s">
        <v>4489</v>
      </c>
      <c r="C409" s="200" t="s">
        <v>497</v>
      </c>
      <c r="D409" s="199">
        <v>88.22</v>
      </c>
      <c r="E409" s="199">
        <v>71.23</v>
      </c>
      <c r="F409" s="199">
        <v>16.989999999999995</v>
      </c>
      <c r="G409" s="199" t="s">
        <v>5051</v>
      </c>
      <c r="H409" s="201" t="s">
        <v>4491</v>
      </c>
      <c r="I409" s="199" t="s">
        <v>497</v>
      </c>
      <c r="J409" s="202">
        <f>VLOOKUP(C409,[5]Sheet1!$K:$S,8,0)</f>
        <v>88.29</v>
      </c>
      <c r="K409" s="203">
        <f>VLOOKUP(C409,[5]Sheet1!$K:$S,9,0)</f>
        <v>71.260000000000005</v>
      </c>
      <c r="L409" s="203">
        <f t="shared" si="6"/>
        <v>17.03</v>
      </c>
      <c r="N409"/>
    </row>
    <row r="410" spans="1:14" ht="14.5">
      <c r="A410" s="199">
        <v>409</v>
      </c>
      <c r="B410" s="200" t="s">
        <v>4489</v>
      </c>
      <c r="C410" s="200" t="s">
        <v>498</v>
      </c>
      <c r="D410" s="199">
        <v>87.65</v>
      </c>
      <c r="E410" s="199">
        <v>70.77</v>
      </c>
      <c r="F410" s="199">
        <v>16.88000000000001</v>
      </c>
      <c r="G410" s="199" t="s">
        <v>5052</v>
      </c>
      <c r="H410" s="201" t="s">
        <v>4491</v>
      </c>
      <c r="I410" s="199" t="s">
        <v>498</v>
      </c>
      <c r="J410" s="202">
        <f>VLOOKUP(C410,[5]Sheet1!$K:$S,8,0)</f>
        <v>87.72</v>
      </c>
      <c r="K410" s="203">
        <f>VLOOKUP(C410,[5]Sheet1!$K:$S,9,0)</f>
        <v>70.8</v>
      </c>
      <c r="L410" s="203">
        <f t="shared" si="6"/>
        <v>16.920000000000002</v>
      </c>
      <c r="N410"/>
    </row>
    <row r="411" spans="1:14" ht="14.5">
      <c r="A411" s="199">
        <v>410</v>
      </c>
      <c r="B411" s="200" t="s">
        <v>4489</v>
      </c>
      <c r="C411" s="200" t="s">
        <v>499</v>
      </c>
      <c r="D411" s="199">
        <v>88.22</v>
      </c>
      <c r="E411" s="199">
        <v>71.23</v>
      </c>
      <c r="F411" s="199">
        <v>16.989999999999995</v>
      </c>
      <c r="G411" s="199" t="s">
        <v>5053</v>
      </c>
      <c r="H411" s="201" t="s">
        <v>4491</v>
      </c>
      <c r="I411" s="199" t="s">
        <v>499</v>
      </c>
      <c r="J411" s="202">
        <f>VLOOKUP(C411,[5]Sheet1!$K:$S,8,0)</f>
        <v>88.29</v>
      </c>
      <c r="K411" s="203">
        <f>VLOOKUP(C411,[5]Sheet1!$K:$S,9,0)</f>
        <v>71.260000000000005</v>
      </c>
      <c r="L411" s="203">
        <f t="shared" si="6"/>
        <v>17.03</v>
      </c>
      <c r="N411"/>
    </row>
    <row r="412" spans="1:14" ht="14.5">
      <c r="A412" s="199">
        <v>411</v>
      </c>
      <c r="B412" s="200" t="s">
        <v>4489</v>
      </c>
      <c r="C412" s="200" t="s">
        <v>500</v>
      </c>
      <c r="D412" s="199">
        <v>87.65</v>
      </c>
      <c r="E412" s="199">
        <v>70.77</v>
      </c>
      <c r="F412" s="199">
        <v>16.88000000000001</v>
      </c>
      <c r="G412" s="199" t="s">
        <v>5054</v>
      </c>
      <c r="H412" s="201" t="s">
        <v>4491</v>
      </c>
      <c r="I412" s="199" t="s">
        <v>500</v>
      </c>
      <c r="J412" s="202">
        <f>VLOOKUP(C412,[5]Sheet1!$K:$S,8,0)</f>
        <v>87.72</v>
      </c>
      <c r="K412" s="203">
        <f>VLOOKUP(C412,[5]Sheet1!$K:$S,9,0)</f>
        <v>70.8</v>
      </c>
      <c r="L412" s="203">
        <f t="shared" si="6"/>
        <v>16.920000000000002</v>
      </c>
      <c r="N412"/>
    </row>
    <row r="413" spans="1:14" ht="14.5">
      <c r="A413" s="199">
        <v>412</v>
      </c>
      <c r="B413" s="200" t="s">
        <v>4489</v>
      </c>
      <c r="C413" s="200" t="s">
        <v>501</v>
      </c>
      <c r="D413" s="199">
        <v>88.22</v>
      </c>
      <c r="E413" s="199">
        <v>71.23</v>
      </c>
      <c r="F413" s="199">
        <v>16.989999999999995</v>
      </c>
      <c r="G413" s="199" t="s">
        <v>2967</v>
      </c>
      <c r="H413" s="201" t="s">
        <v>4491</v>
      </c>
      <c r="I413" s="199" t="s">
        <v>501</v>
      </c>
      <c r="J413" s="202">
        <f>VLOOKUP(C413,[5]Sheet1!$K:$S,8,0)</f>
        <v>88.29</v>
      </c>
      <c r="K413" s="203">
        <f>VLOOKUP(C413,[5]Sheet1!$K:$S,9,0)</f>
        <v>71.260000000000005</v>
      </c>
      <c r="L413" s="203">
        <f t="shared" si="6"/>
        <v>17.03</v>
      </c>
      <c r="N413"/>
    </row>
    <row r="414" spans="1:14" ht="14.5">
      <c r="A414" s="199">
        <v>413</v>
      </c>
      <c r="B414" s="200" t="s">
        <v>4489</v>
      </c>
      <c r="C414" s="200" t="s">
        <v>502</v>
      </c>
      <c r="D414" s="199">
        <v>87.65</v>
      </c>
      <c r="E414" s="199">
        <v>70.77</v>
      </c>
      <c r="F414" s="199">
        <v>16.88000000000001</v>
      </c>
      <c r="G414" s="199" t="s">
        <v>5055</v>
      </c>
      <c r="H414" s="201" t="s">
        <v>4491</v>
      </c>
      <c r="I414" s="199" t="s">
        <v>502</v>
      </c>
      <c r="J414" s="202">
        <f>VLOOKUP(C414,[5]Sheet1!$K:$S,8,0)</f>
        <v>87.72</v>
      </c>
      <c r="K414" s="203">
        <f>VLOOKUP(C414,[5]Sheet1!$K:$S,9,0)</f>
        <v>70.8</v>
      </c>
      <c r="L414" s="203">
        <f t="shared" si="6"/>
        <v>16.920000000000002</v>
      </c>
      <c r="N414"/>
    </row>
    <row r="415" spans="1:14" ht="14.5">
      <c r="A415" s="199">
        <v>414</v>
      </c>
      <c r="B415" s="200" t="s">
        <v>4489</v>
      </c>
      <c r="C415" s="200" t="s">
        <v>503</v>
      </c>
      <c r="D415" s="199">
        <v>88.22</v>
      </c>
      <c r="E415" s="199">
        <v>71.23</v>
      </c>
      <c r="F415" s="199">
        <v>16.989999999999995</v>
      </c>
      <c r="G415" s="199" t="s">
        <v>5056</v>
      </c>
      <c r="H415" s="201" t="s">
        <v>4491</v>
      </c>
      <c r="I415" s="199" t="s">
        <v>503</v>
      </c>
      <c r="J415" s="202">
        <f>VLOOKUP(C415,[5]Sheet1!$K:$S,8,0)</f>
        <v>88.29</v>
      </c>
      <c r="K415" s="203">
        <f>VLOOKUP(C415,[5]Sheet1!$K:$S,9,0)</f>
        <v>71.260000000000005</v>
      </c>
      <c r="L415" s="203">
        <f t="shared" si="6"/>
        <v>17.03</v>
      </c>
      <c r="N415"/>
    </row>
    <row r="416" spans="1:14" ht="14.5">
      <c r="A416" s="199">
        <v>415</v>
      </c>
      <c r="B416" s="200" t="s">
        <v>4489</v>
      </c>
      <c r="C416" s="200" t="s">
        <v>5057</v>
      </c>
      <c r="D416" s="199">
        <v>87.65</v>
      </c>
      <c r="E416" s="199">
        <v>70.77</v>
      </c>
      <c r="F416" s="199">
        <v>16.88000000000001</v>
      </c>
      <c r="G416" s="199" t="s">
        <v>5058</v>
      </c>
      <c r="H416" s="201" t="s">
        <v>4491</v>
      </c>
      <c r="I416" s="199" t="s">
        <v>5057</v>
      </c>
      <c r="J416" s="202">
        <f>VLOOKUP(C416,[5]Sheet1!$K:$S,8,0)</f>
        <v>87.72</v>
      </c>
      <c r="K416" s="203">
        <f>VLOOKUP(C416,[5]Sheet1!$K:$S,9,0)</f>
        <v>70.8</v>
      </c>
      <c r="L416" s="203">
        <f t="shared" si="6"/>
        <v>16.920000000000002</v>
      </c>
      <c r="N416"/>
    </row>
    <row r="417" spans="1:14" ht="14.5">
      <c r="A417" s="199">
        <v>416</v>
      </c>
      <c r="B417" s="200" t="s">
        <v>4489</v>
      </c>
      <c r="C417" s="200" t="s">
        <v>5059</v>
      </c>
      <c r="D417" s="199">
        <v>88.22</v>
      </c>
      <c r="E417" s="199">
        <v>71.23</v>
      </c>
      <c r="F417" s="199">
        <v>16.989999999999995</v>
      </c>
      <c r="G417" s="199" t="s">
        <v>5060</v>
      </c>
      <c r="H417" s="201" t="s">
        <v>4491</v>
      </c>
      <c r="I417" s="199" t="s">
        <v>5059</v>
      </c>
      <c r="J417" s="202">
        <f>VLOOKUP(C417,[5]Sheet1!$K:$S,8,0)</f>
        <v>88.29</v>
      </c>
      <c r="K417" s="203">
        <f>VLOOKUP(C417,[5]Sheet1!$K:$S,9,0)</f>
        <v>71.260000000000005</v>
      </c>
      <c r="L417" s="203">
        <f t="shared" si="6"/>
        <v>17.03</v>
      </c>
      <c r="N417"/>
    </row>
    <row r="418" spans="1:14" ht="14.5">
      <c r="A418" s="199">
        <v>417</v>
      </c>
      <c r="B418" s="200" t="s">
        <v>4489</v>
      </c>
      <c r="C418" s="200" t="s">
        <v>5061</v>
      </c>
      <c r="D418" s="199">
        <v>87.65</v>
      </c>
      <c r="E418" s="199">
        <v>70.77</v>
      </c>
      <c r="F418" s="199">
        <v>16.88000000000001</v>
      </c>
      <c r="G418" s="199" t="s">
        <v>5062</v>
      </c>
      <c r="H418" s="201" t="s">
        <v>4491</v>
      </c>
      <c r="I418" s="199" t="s">
        <v>5061</v>
      </c>
      <c r="J418" s="202">
        <f>VLOOKUP(C418,[5]Sheet1!$K:$S,8,0)</f>
        <v>87.72</v>
      </c>
      <c r="K418" s="203">
        <f>VLOOKUP(C418,[5]Sheet1!$K:$S,9,0)</f>
        <v>70.8</v>
      </c>
      <c r="L418" s="203">
        <f t="shared" si="6"/>
        <v>16.920000000000002</v>
      </c>
      <c r="N418"/>
    </row>
    <row r="419" spans="1:14" ht="14.5">
      <c r="A419" s="199">
        <v>418</v>
      </c>
      <c r="B419" s="200" t="s">
        <v>4489</v>
      </c>
      <c r="C419" s="200" t="s">
        <v>5063</v>
      </c>
      <c r="D419" s="199">
        <v>88.22</v>
      </c>
      <c r="E419" s="199">
        <v>71.23</v>
      </c>
      <c r="F419" s="199">
        <v>16.989999999999995</v>
      </c>
      <c r="G419" s="199" t="s">
        <v>5064</v>
      </c>
      <c r="H419" s="201" t="s">
        <v>4491</v>
      </c>
      <c r="I419" s="199" t="s">
        <v>5063</v>
      </c>
      <c r="J419" s="202">
        <f>VLOOKUP(C419,[5]Sheet1!$K:$S,8,0)</f>
        <v>88.29</v>
      </c>
      <c r="K419" s="203">
        <f>VLOOKUP(C419,[5]Sheet1!$K:$S,9,0)</f>
        <v>71.260000000000005</v>
      </c>
      <c r="L419" s="203">
        <f t="shared" si="6"/>
        <v>17.03</v>
      </c>
      <c r="N419"/>
    </row>
    <row r="420" spans="1:14" ht="14.5">
      <c r="A420" s="199">
        <v>419</v>
      </c>
      <c r="B420" s="200" t="s">
        <v>4489</v>
      </c>
      <c r="C420" s="200" t="s">
        <v>504</v>
      </c>
      <c r="D420" s="199">
        <v>88.34</v>
      </c>
      <c r="E420" s="199">
        <v>70.77</v>
      </c>
      <c r="F420" s="199">
        <v>17.570000000000007</v>
      </c>
      <c r="G420" s="199" t="s">
        <v>5065</v>
      </c>
      <c r="H420" s="201" t="s">
        <v>4491</v>
      </c>
      <c r="I420" s="199" t="s">
        <v>504</v>
      </c>
      <c r="J420" s="202">
        <f>VLOOKUP(C420,[5]Sheet1!$K:$S,8,0)</f>
        <v>88.41</v>
      </c>
      <c r="K420" s="203">
        <f>VLOOKUP(C420,[5]Sheet1!$K:$S,9,0)</f>
        <v>70.8</v>
      </c>
      <c r="L420" s="203">
        <f t="shared" si="6"/>
        <v>17.61</v>
      </c>
      <c r="N420"/>
    </row>
    <row r="421" spans="1:14" ht="14.5">
      <c r="A421" s="199">
        <v>420</v>
      </c>
      <c r="B421" s="200" t="s">
        <v>4489</v>
      </c>
      <c r="C421" s="200" t="s">
        <v>505</v>
      </c>
      <c r="D421" s="199">
        <v>88.34</v>
      </c>
      <c r="E421" s="199">
        <v>70.77</v>
      </c>
      <c r="F421" s="199">
        <v>17.570000000000007</v>
      </c>
      <c r="G421" s="199" t="s">
        <v>5066</v>
      </c>
      <c r="H421" s="201" t="s">
        <v>4491</v>
      </c>
      <c r="I421" s="199" t="s">
        <v>505</v>
      </c>
      <c r="J421" s="202">
        <f>VLOOKUP(C421,[5]Sheet1!$K:$S,8,0)</f>
        <v>88.41</v>
      </c>
      <c r="K421" s="203">
        <f>VLOOKUP(C421,[5]Sheet1!$K:$S,9,0)</f>
        <v>70.8</v>
      </c>
      <c r="L421" s="203">
        <f t="shared" si="6"/>
        <v>17.61</v>
      </c>
      <c r="N421"/>
    </row>
    <row r="422" spans="1:14" ht="14.5">
      <c r="A422" s="199">
        <v>421</v>
      </c>
      <c r="B422" s="200" t="s">
        <v>4489</v>
      </c>
      <c r="C422" s="200" t="s">
        <v>506</v>
      </c>
      <c r="D422" s="199">
        <v>88.91</v>
      </c>
      <c r="E422" s="199">
        <v>71.23</v>
      </c>
      <c r="F422" s="199">
        <v>17.679999999999993</v>
      </c>
      <c r="G422" s="199" t="s">
        <v>5067</v>
      </c>
      <c r="H422" s="201" t="s">
        <v>4491</v>
      </c>
      <c r="I422" s="199" t="s">
        <v>506</v>
      </c>
      <c r="J422" s="202">
        <f>VLOOKUP(C422,[5]Sheet1!$K:$S,8,0)</f>
        <v>88.99</v>
      </c>
      <c r="K422" s="203">
        <f>VLOOKUP(C422,[5]Sheet1!$K:$S,9,0)</f>
        <v>71.260000000000005</v>
      </c>
      <c r="L422" s="203">
        <f t="shared" si="6"/>
        <v>17.72999999999999</v>
      </c>
      <c r="N422"/>
    </row>
    <row r="423" spans="1:14" ht="14.5">
      <c r="A423" s="199">
        <v>422</v>
      </c>
      <c r="B423" s="200" t="s">
        <v>4489</v>
      </c>
      <c r="C423" s="200" t="s">
        <v>507</v>
      </c>
      <c r="D423" s="199">
        <v>88.34</v>
      </c>
      <c r="E423" s="199">
        <v>70.77</v>
      </c>
      <c r="F423" s="199">
        <v>17.570000000000007</v>
      </c>
      <c r="G423" s="199" t="s">
        <v>5068</v>
      </c>
      <c r="H423" s="201" t="s">
        <v>4491</v>
      </c>
      <c r="I423" s="199" t="s">
        <v>507</v>
      </c>
      <c r="J423" s="202">
        <f>VLOOKUP(C423,[5]Sheet1!$K:$S,8,0)</f>
        <v>88.41</v>
      </c>
      <c r="K423" s="203">
        <f>VLOOKUP(C423,[5]Sheet1!$K:$S,9,0)</f>
        <v>70.8</v>
      </c>
      <c r="L423" s="203">
        <f t="shared" si="6"/>
        <v>17.61</v>
      </c>
      <c r="N423"/>
    </row>
    <row r="424" spans="1:14" ht="14.5">
      <c r="A424" s="199">
        <v>423</v>
      </c>
      <c r="B424" s="200" t="s">
        <v>4489</v>
      </c>
      <c r="C424" s="200" t="s">
        <v>508</v>
      </c>
      <c r="D424" s="199">
        <v>88.91</v>
      </c>
      <c r="E424" s="199">
        <v>71.23</v>
      </c>
      <c r="F424" s="199">
        <v>17.679999999999993</v>
      </c>
      <c r="G424" s="199" t="s">
        <v>3006</v>
      </c>
      <c r="H424" s="201" t="s">
        <v>4491</v>
      </c>
      <c r="I424" s="199" t="s">
        <v>508</v>
      </c>
      <c r="J424" s="202">
        <f>VLOOKUP(C424,[5]Sheet1!$K:$S,8,0)</f>
        <v>88.99</v>
      </c>
      <c r="K424" s="203">
        <f>VLOOKUP(C424,[5]Sheet1!$K:$S,9,0)</f>
        <v>71.260000000000005</v>
      </c>
      <c r="L424" s="203">
        <f t="shared" si="6"/>
        <v>17.72999999999999</v>
      </c>
      <c r="N424"/>
    </row>
    <row r="425" spans="1:14" ht="14.5">
      <c r="A425" s="199">
        <v>424</v>
      </c>
      <c r="B425" s="200" t="s">
        <v>4489</v>
      </c>
      <c r="C425" s="200" t="s">
        <v>509</v>
      </c>
      <c r="D425" s="199">
        <v>88.34</v>
      </c>
      <c r="E425" s="199">
        <v>70.77</v>
      </c>
      <c r="F425" s="199">
        <v>17.570000000000007</v>
      </c>
      <c r="G425" s="199" t="s">
        <v>5069</v>
      </c>
      <c r="H425" s="201" t="s">
        <v>4491</v>
      </c>
      <c r="I425" s="199" t="s">
        <v>509</v>
      </c>
      <c r="J425" s="202">
        <f>VLOOKUP(C425,[5]Sheet1!$K:$S,8,0)</f>
        <v>88.41</v>
      </c>
      <c r="K425" s="203">
        <f>VLOOKUP(C425,[5]Sheet1!$K:$S,9,0)</f>
        <v>70.8</v>
      </c>
      <c r="L425" s="203">
        <f t="shared" si="6"/>
        <v>17.61</v>
      </c>
      <c r="N425"/>
    </row>
    <row r="426" spans="1:14" ht="14.5">
      <c r="A426" s="199">
        <v>425</v>
      </c>
      <c r="B426" s="200" t="s">
        <v>4489</v>
      </c>
      <c r="C426" s="200" t="s">
        <v>510</v>
      </c>
      <c r="D426" s="199">
        <v>88.91</v>
      </c>
      <c r="E426" s="199">
        <v>71.23</v>
      </c>
      <c r="F426" s="199">
        <v>17.679999999999993</v>
      </c>
      <c r="G426" s="199" t="s">
        <v>5070</v>
      </c>
      <c r="H426" s="201" t="s">
        <v>4491</v>
      </c>
      <c r="I426" s="199" t="s">
        <v>510</v>
      </c>
      <c r="J426" s="202">
        <f>VLOOKUP(C426,[5]Sheet1!$K:$S,8,0)</f>
        <v>88.99</v>
      </c>
      <c r="K426" s="203">
        <f>VLOOKUP(C426,[5]Sheet1!$K:$S,9,0)</f>
        <v>71.260000000000005</v>
      </c>
      <c r="L426" s="203">
        <f t="shared" si="6"/>
        <v>17.72999999999999</v>
      </c>
      <c r="N426"/>
    </row>
    <row r="427" spans="1:14" ht="14.5">
      <c r="A427" s="199">
        <v>426</v>
      </c>
      <c r="B427" s="200" t="s">
        <v>4489</v>
      </c>
      <c r="C427" s="200" t="s">
        <v>511</v>
      </c>
      <c r="D427" s="199">
        <v>88.34</v>
      </c>
      <c r="E427" s="199">
        <v>70.77</v>
      </c>
      <c r="F427" s="199">
        <v>17.570000000000007</v>
      </c>
      <c r="G427" s="199" t="s">
        <v>5071</v>
      </c>
      <c r="H427" s="201" t="s">
        <v>4491</v>
      </c>
      <c r="I427" s="199" t="s">
        <v>511</v>
      </c>
      <c r="J427" s="202">
        <f>VLOOKUP(C427,[5]Sheet1!$K:$S,8,0)</f>
        <v>88.41</v>
      </c>
      <c r="K427" s="203">
        <f>VLOOKUP(C427,[5]Sheet1!$K:$S,9,0)</f>
        <v>70.8</v>
      </c>
      <c r="L427" s="203">
        <f t="shared" si="6"/>
        <v>17.61</v>
      </c>
      <c r="N427"/>
    </row>
    <row r="428" spans="1:14" ht="14.5">
      <c r="A428" s="199">
        <v>427</v>
      </c>
      <c r="B428" s="200" t="s">
        <v>4489</v>
      </c>
      <c r="C428" s="200" t="s">
        <v>512</v>
      </c>
      <c r="D428" s="199">
        <v>88.91</v>
      </c>
      <c r="E428" s="199">
        <v>71.23</v>
      </c>
      <c r="F428" s="199">
        <v>17.679999999999993</v>
      </c>
      <c r="G428" s="199" t="s">
        <v>5072</v>
      </c>
      <c r="H428" s="201" t="s">
        <v>4491</v>
      </c>
      <c r="I428" s="199" t="s">
        <v>512</v>
      </c>
      <c r="J428" s="202">
        <f>VLOOKUP(C428,[5]Sheet1!$K:$S,8,0)</f>
        <v>88.99</v>
      </c>
      <c r="K428" s="203">
        <f>VLOOKUP(C428,[5]Sheet1!$K:$S,9,0)</f>
        <v>71.260000000000005</v>
      </c>
      <c r="L428" s="203">
        <f t="shared" si="6"/>
        <v>17.72999999999999</v>
      </c>
      <c r="N428"/>
    </row>
    <row r="429" spans="1:14" ht="14.5">
      <c r="A429" s="199">
        <v>428</v>
      </c>
      <c r="B429" s="200" t="s">
        <v>4489</v>
      </c>
      <c r="C429" s="200" t="s">
        <v>513</v>
      </c>
      <c r="D429" s="199">
        <v>88.34</v>
      </c>
      <c r="E429" s="199">
        <v>70.77</v>
      </c>
      <c r="F429" s="199">
        <v>17.570000000000007</v>
      </c>
      <c r="G429" s="199" t="s">
        <v>5073</v>
      </c>
      <c r="H429" s="201" t="s">
        <v>4491</v>
      </c>
      <c r="I429" s="199" t="s">
        <v>513</v>
      </c>
      <c r="J429" s="202">
        <f>VLOOKUP(C429,[5]Sheet1!$K:$S,8,0)</f>
        <v>88.41</v>
      </c>
      <c r="K429" s="203">
        <f>VLOOKUP(C429,[5]Sheet1!$K:$S,9,0)</f>
        <v>70.8</v>
      </c>
      <c r="L429" s="203">
        <f t="shared" si="6"/>
        <v>17.61</v>
      </c>
      <c r="N429"/>
    </row>
    <row r="430" spans="1:14" ht="14.5">
      <c r="A430" s="199">
        <v>429</v>
      </c>
      <c r="B430" s="200" t="s">
        <v>4489</v>
      </c>
      <c r="C430" s="200" t="s">
        <v>514</v>
      </c>
      <c r="D430" s="199">
        <v>88.91</v>
      </c>
      <c r="E430" s="199">
        <v>71.23</v>
      </c>
      <c r="F430" s="199">
        <v>17.679999999999993</v>
      </c>
      <c r="G430" s="199" t="s">
        <v>3025</v>
      </c>
      <c r="H430" s="201" t="s">
        <v>4491</v>
      </c>
      <c r="I430" s="199" t="s">
        <v>514</v>
      </c>
      <c r="J430" s="202">
        <f>VLOOKUP(C430,[5]Sheet1!$K:$S,8,0)</f>
        <v>88.99</v>
      </c>
      <c r="K430" s="203">
        <f>VLOOKUP(C430,[5]Sheet1!$K:$S,9,0)</f>
        <v>71.260000000000005</v>
      </c>
      <c r="L430" s="203">
        <f t="shared" si="6"/>
        <v>17.72999999999999</v>
      </c>
      <c r="N430"/>
    </row>
    <row r="431" spans="1:14" ht="14.5">
      <c r="A431" s="199">
        <v>430</v>
      </c>
      <c r="B431" s="200" t="s">
        <v>4489</v>
      </c>
      <c r="C431" s="200" t="s">
        <v>515</v>
      </c>
      <c r="D431" s="199">
        <v>88.34</v>
      </c>
      <c r="E431" s="199">
        <v>70.77</v>
      </c>
      <c r="F431" s="199">
        <v>17.570000000000007</v>
      </c>
      <c r="G431" s="199" t="s">
        <v>5074</v>
      </c>
      <c r="H431" s="201" t="s">
        <v>4491</v>
      </c>
      <c r="I431" s="199" t="s">
        <v>515</v>
      </c>
      <c r="J431" s="202">
        <f>VLOOKUP(C431,[5]Sheet1!$K:$S,8,0)</f>
        <v>88.41</v>
      </c>
      <c r="K431" s="203">
        <f>VLOOKUP(C431,[5]Sheet1!$K:$S,9,0)</f>
        <v>70.8</v>
      </c>
      <c r="L431" s="203">
        <f t="shared" si="6"/>
        <v>17.61</v>
      </c>
      <c r="N431"/>
    </row>
    <row r="432" spans="1:14" ht="14.5">
      <c r="A432" s="199">
        <v>431</v>
      </c>
      <c r="B432" s="200" t="s">
        <v>4489</v>
      </c>
      <c r="C432" s="200" t="s">
        <v>5075</v>
      </c>
      <c r="D432" s="199">
        <v>88.91</v>
      </c>
      <c r="E432" s="199">
        <v>71.23</v>
      </c>
      <c r="F432" s="199">
        <v>17.679999999999993</v>
      </c>
      <c r="G432" s="199" t="s">
        <v>5076</v>
      </c>
      <c r="H432" s="201" t="s">
        <v>4491</v>
      </c>
      <c r="I432" s="199" t="s">
        <v>5075</v>
      </c>
      <c r="J432" s="202">
        <f>VLOOKUP(C432,[5]Sheet1!$K:$S,8,0)</f>
        <v>88.99</v>
      </c>
      <c r="K432" s="203">
        <f>VLOOKUP(C432,[5]Sheet1!$K:$S,9,0)</f>
        <v>71.260000000000005</v>
      </c>
      <c r="L432" s="203">
        <f t="shared" si="6"/>
        <v>17.72999999999999</v>
      </c>
      <c r="N432"/>
    </row>
    <row r="433" spans="1:14" ht="14.5">
      <c r="A433" s="199">
        <v>432</v>
      </c>
      <c r="B433" s="200" t="s">
        <v>4489</v>
      </c>
      <c r="C433" s="200" t="s">
        <v>5077</v>
      </c>
      <c r="D433" s="199">
        <v>88.34</v>
      </c>
      <c r="E433" s="199">
        <v>70.77</v>
      </c>
      <c r="F433" s="199">
        <v>17.570000000000007</v>
      </c>
      <c r="G433" s="199" t="s">
        <v>5078</v>
      </c>
      <c r="H433" s="201" t="s">
        <v>4491</v>
      </c>
      <c r="I433" s="199" t="s">
        <v>5077</v>
      </c>
      <c r="J433" s="202">
        <f>VLOOKUP(C433,[5]Sheet1!$K:$S,8,0)</f>
        <v>88.41</v>
      </c>
      <c r="K433" s="203">
        <f>VLOOKUP(C433,[5]Sheet1!$K:$S,9,0)</f>
        <v>70.8</v>
      </c>
      <c r="L433" s="203">
        <f t="shared" si="6"/>
        <v>17.61</v>
      </c>
      <c r="N433"/>
    </row>
    <row r="434" spans="1:14" ht="14.5">
      <c r="A434" s="199">
        <v>433</v>
      </c>
      <c r="B434" s="200" t="s">
        <v>4489</v>
      </c>
      <c r="C434" s="200" t="s">
        <v>5079</v>
      </c>
      <c r="D434" s="199">
        <v>88.91</v>
      </c>
      <c r="E434" s="199">
        <v>71.23</v>
      </c>
      <c r="F434" s="199">
        <v>17.679999999999993</v>
      </c>
      <c r="G434" s="199" t="s">
        <v>5080</v>
      </c>
      <c r="H434" s="201" t="s">
        <v>4491</v>
      </c>
      <c r="I434" s="199" t="s">
        <v>5079</v>
      </c>
      <c r="J434" s="202">
        <f>VLOOKUP(C434,[5]Sheet1!$K:$S,8,0)</f>
        <v>88.99</v>
      </c>
      <c r="K434" s="203">
        <f>VLOOKUP(C434,[5]Sheet1!$K:$S,9,0)</f>
        <v>71.260000000000005</v>
      </c>
      <c r="L434" s="203">
        <f t="shared" si="6"/>
        <v>17.72999999999999</v>
      </c>
      <c r="N434"/>
    </row>
    <row r="435" spans="1:14" ht="14.5">
      <c r="A435" s="199">
        <v>434</v>
      </c>
      <c r="B435" s="200" t="s">
        <v>4489</v>
      </c>
      <c r="C435" s="200" t="s">
        <v>5081</v>
      </c>
      <c r="D435" s="199">
        <v>88.34</v>
      </c>
      <c r="E435" s="199">
        <v>70.77</v>
      </c>
      <c r="F435" s="199">
        <v>17.570000000000007</v>
      </c>
      <c r="G435" s="199" t="s">
        <v>5082</v>
      </c>
      <c r="H435" s="201" t="s">
        <v>4491</v>
      </c>
      <c r="I435" s="199" t="s">
        <v>5081</v>
      </c>
      <c r="J435" s="202">
        <f>VLOOKUP(C435,[5]Sheet1!$K:$S,8,0)</f>
        <v>88.41</v>
      </c>
      <c r="K435" s="203">
        <f>VLOOKUP(C435,[5]Sheet1!$K:$S,9,0)</f>
        <v>70.8</v>
      </c>
      <c r="L435" s="203">
        <f t="shared" si="6"/>
        <v>17.61</v>
      </c>
      <c r="N435"/>
    </row>
    <row r="436" spans="1:14" ht="14.5">
      <c r="A436" s="199">
        <v>435</v>
      </c>
      <c r="B436" s="200" t="s">
        <v>4489</v>
      </c>
      <c r="C436" s="200" t="s">
        <v>5083</v>
      </c>
      <c r="D436" s="199">
        <v>88.91</v>
      </c>
      <c r="E436" s="199">
        <v>71.23</v>
      </c>
      <c r="F436" s="199">
        <v>17.679999999999993</v>
      </c>
      <c r="G436" s="199" t="s">
        <v>5084</v>
      </c>
      <c r="H436" s="201" t="s">
        <v>4491</v>
      </c>
      <c r="I436" s="199" t="s">
        <v>5083</v>
      </c>
      <c r="J436" s="202">
        <f>VLOOKUP(C436,[5]Sheet1!$K:$S,8,0)</f>
        <v>88.99</v>
      </c>
      <c r="K436" s="203">
        <f>VLOOKUP(C436,[5]Sheet1!$K:$S,9,0)</f>
        <v>71.260000000000005</v>
      </c>
      <c r="L436" s="203">
        <f t="shared" si="6"/>
        <v>17.72999999999999</v>
      </c>
      <c r="N436"/>
    </row>
    <row r="437" spans="1:14" ht="14.5">
      <c r="A437" s="199">
        <v>436</v>
      </c>
      <c r="B437" s="200" t="s">
        <v>4489</v>
      </c>
      <c r="C437" s="200" t="s">
        <v>5085</v>
      </c>
      <c r="D437" s="199">
        <v>88.34</v>
      </c>
      <c r="E437" s="199">
        <v>70.77</v>
      </c>
      <c r="F437" s="199">
        <v>17.570000000000007</v>
      </c>
      <c r="G437" s="199" t="s">
        <v>5086</v>
      </c>
      <c r="H437" s="201" t="s">
        <v>4491</v>
      </c>
      <c r="I437" s="199" t="s">
        <v>5085</v>
      </c>
      <c r="J437" s="202">
        <f>VLOOKUP(C437,[5]Sheet1!$K:$S,8,0)</f>
        <v>88.41</v>
      </c>
      <c r="K437" s="203">
        <f>VLOOKUP(C437,[5]Sheet1!$K:$S,9,0)</f>
        <v>70.8</v>
      </c>
      <c r="L437" s="203">
        <f t="shared" si="6"/>
        <v>17.61</v>
      </c>
      <c r="N437"/>
    </row>
    <row r="438" spans="1:14" ht="14.5">
      <c r="A438" s="199">
        <v>437</v>
      </c>
      <c r="B438" s="200" t="s">
        <v>4489</v>
      </c>
      <c r="C438" s="200" t="s">
        <v>5087</v>
      </c>
      <c r="D438" s="199">
        <v>88.91</v>
      </c>
      <c r="E438" s="199">
        <v>71.23</v>
      </c>
      <c r="F438" s="199">
        <v>17.679999999999993</v>
      </c>
      <c r="G438" s="199" t="s">
        <v>5088</v>
      </c>
      <c r="H438" s="201" t="s">
        <v>4491</v>
      </c>
      <c r="I438" s="199" t="s">
        <v>5087</v>
      </c>
      <c r="J438" s="202">
        <f>VLOOKUP(C438,[5]Sheet1!$K:$S,8,0)</f>
        <v>88.99</v>
      </c>
      <c r="K438" s="203">
        <f>VLOOKUP(C438,[5]Sheet1!$K:$S,9,0)</f>
        <v>71.260000000000005</v>
      </c>
      <c r="L438" s="203">
        <f t="shared" si="6"/>
        <v>17.72999999999999</v>
      </c>
      <c r="N438"/>
    </row>
    <row r="439" spans="1:14" ht="14.5">
      <c r="A439" s="199">
        <v>438</v>
      </c>
      <c r="B439" s="200" t="s">
        <v>4489</v>
      </c>
      <c r="C439" s="200" t="s">
        <v>5089</v>
      </c>
      <c r="D439" s="199">
        <v>88.34</v>
      </c>
      <c r="E439" s="199">
        <v>70.77</v>
      </c>
      <c r="F439" s="199">
        <v>17.570000000000007</v>
      </c>
      <c r="G439" s="199" t="s">
        <v>5090</v>
      </c>
      <c r="H439" s="201" t="s">
        <v>4491</v>
      </c>
      <c r="I439" s="199" t="s">
        <v>5089</v>
      </c>
      <c r="J439" s="202">
        <f>VLOOKUP(C439,[5]Sheet1!$K:$S,8,0)</f>
        <v>88.41</v>
      </c>
      <c r="K439" s="203">
        <f>VLOOKUP(C439,[5]Sheet1!$K:$S,9,0)</f>
        <v>70.8</v>
      </c>
      <c r="L439" s="203">
        <f t="shared" si="6"/>
        <v>17.61</v>
      </c>
      <c r="N439"/>
    </row>
    <row r="440" spans="1:14" ht="14.5">
      <c r="A440" s="199">
        <v>439</v>
      </c>
      <c r="B440" s="200" t="s">
        <v>4489</v>
      </c>
      <c r="C440" s="200" t="s">
        <v>516</v>
      </c>
      <c r="D440" s="199">
        <v>88.34</v>
      </c>
      <c r="E440" s="199">
        <v>70.77</v>
      </c>
      <c r="F440" s="199">
        <v>17.570000000000007</v>
      </c>
      <c r="G440" s="199" t="s">
        <v>5091</v>
      </c>
      <c r="H440" s="201" t="s">
        <v>4491</v>
      </c>
      <c r="I440" s="199" t="s">
        <v>516</v>
      </c>
      <c r="J440" s="202">
        <f>VLOOKUP(C440,[5]Sheet1!$K:$S,8,0)</f>
        <v>88.41</v>
      </c>
      <c r="K440" s="203">
        <f>VLOOKUP(C440,[5]Sheet1!$K:$S,9,0)</f>
        <v>70.8</v>
      </c>
      <c r="L440" s="203">
        <f t="shared" si="6"/>
        <v>17.61</v>
      </c>
      <c r="N440"/>
    </row>
    <row r="441" spans="1:14" ht="14.5">
      <c r="A441" s="199">
        <v>440</v>
      </c>
      <c r="B441" s="200" t="s">
        <v>4489</v>
      </c>
      <c r="C441" s="200" t="s">
        <v>517</v>
      </c>
      <c r="D441" s="199">
        <v>88.91</v>
      </c>
      <c r="E441" s="199">
        <v>71.23</v>
      </c>
      <c r="F441" s="199">
        <v>17.679999999999993</v>
      </c>
      <c r="G441" s="199" t="s">
        <v>5092</v>
      </c>
      <c r="H441" s="201" t="s">
        <v>4491</v>
      </c>
      <c r="I441" s="199" t="s">
        <v>517</v>
      </c>
      <c r="J441" s="202">
        <f>VLOOKUP(C441,[5]Sheet1!$K:$S,8,0)</f>
        <v>88.99</v>
      </c>
      <c r="K441" s="203">
        <f>VLOOKUP(C441,[5]Sheet1!$K:$S,9,0)</f>
        <v>71.260000000000005</v>
      </c>
      <c r="L441" s="203">
        <f t="shared" si="6"/>
        <v>17.72999999999999</v>
      </c>
      <c r="N441"/>
    </row>
    <row r="442" spans="1:14" ht="14.5">
      <c r="A442" s="199">
        <v>441</v>
      </c>
      <c r="B442" s="200" t="s">
        <v>4489</v>
      </c>
      <c r="C442" s="200" t="s">
        <v>518</v>
      </c>
      <c r="D442" s="199">
        <v>88.34</v>
      </c>
      <c r="E442" s="199">
        <v>70.77</v>
      </c>
      <c r="F442" s="199">
        <v>17.570000000000007</v>
      </c>
      <c r="G442" s="199" t="s">
        <v>5093</v>
      </c>
      <c r="H442" s="201" t="s">
        <v>4491</v>
      </c>
      <c r="I442" s="199" t="s">
        <v>518</v>
      </c>
      <c r="J442" s="202">
        <f>VLOOKUP(C442,[5]Sheet1!$K:$S,8,0)</f>
        <v>88.41</v>
      </c>
      <c r="K442" s="203">
        <f>VLOOKUP(C442,[5]Sheet1!$K:$S,9,0)</f>
        <v>70.8</v>
      </c>
      <c r="L442" s="203">
        <f t="shared" si="6"/>
        <v>17.61</v>
      </c>
      <c r="N442"/>
    </row>
    <row r="443" spans="1:14" ht="14.5">
      <c r="A443" s="199">
        <v>442</v>
      </c>
      <c r="B443" s="200" t="s">
        <v>4489</v>
      </c>
      <c r="C443" s="200" t="s">
        <v>519</v>
      </c>
      <c r="D443" s="199">
        <v>88.91</v>
      </c>
      <c r="E443" s="199">
        <v>71.23</v>
      </c>
      <c r="F443" s="199">
        <v>17.679999999999993</v>
      </c>
      <c r="G443" s="199" t="s">
        <v>5094</v>
      </c>
      <c r="H443" s="201" t="s">
        <v>4491</v>
      </c>
      <c r="I443" s="199" t="s">
        <v>519</v>
      </c>
      <c r="J443" s="202">
        <f>VLOOKUP(C443,[5]Sheet1!$K:$S,8,0)</f>
        <v>88.99</v>
      </c>
      <c r="K443" s="203">
        <f>VLOOKUP(C443,[5]Sheet1!$K:$S,9,0)</f>
        <v>71.260000000000005</v>
      </c>
      <c r="L443" s="203">
        <f t="shared" si="6"/>
        <v>17.72999999999999</v>
      </c>
      <c r="N443"/>
    </row>
    <row r="444" spans="1:14" ht="14.5">
      <c r="A444" s="199">
        <v>443</v>
      </c>
      <c r="B444" s="200" t="s">
        <v>4489</v>
      </c>
      <c r="C444" s="200" t="s">
        <v>520</v>
      </c>
      <c r="D444" s="199">
        <v>88.34</v>
      </c>
      <c r="E444" s="199">
        <v>70.77</v>
      </c>
      <c r="F444" s="199">
        <v>17.570000000000007</v>
      </c>
      <c r="G444" s="199" t="s">
        <v>5095</v>
      </c>
      <c r="H444" s="201" t="s">
        <v>4491</v>
      </c>
      <c r="I444" s="199" t="s">
        <v>520</v>
      </c>
      <c r="J444" s="202">
        <f>VLOOKUP(C444,[5]Sheet1!$K:$S,8,0)</f>
        <v>88.41</v>
      </c>
      <c r="K444" s="203">
        <f>VLOOKUP(C444,[5]Sheet1!$K:$S,9,0)</f>
        <v>70.8</v>
      </c>
      <c r="L444" s="203">
        <f t="shared" si="6"/>
        <v>17.61</v>
      </c>
      <c r="N444"/>
    </row>
    <row r="445" spans="1:14" ht="14.5">
      <c r="A445" s="199">
        <v>444</v>
      </c>
      <c r="B445" s="200" t="s">
        <v>4489</v>
      </c>
      <c r="C445" s="200" t="s">
        <v>521</v>
      </c>
      <c r="D445" s="199">
        <v>88.91</v>
      </c>
      <c r="E445" s="199">
        <v>71.23</v>
      </c>
      <c r="F445" s="199">
        <v>17.679999999999993</v>
      </c>
      <c r="G445" s="199" t="s">
        <v>5096</v>
      </c>
      <c r="H445" s="201" t="s">
        <v>4491</v>
      </c>
      <c r="I445" s="199" t="s">
        <v>521</v>
      </c>
      <c r="J445" s="202">
        <f>VLOOKUP(C445,[5]Sheet1!$K:$S,8,0)</f>
        <v>88.99</v>
      </c>
      <c r="K445" s="203">
        <f>VLOOKUP(C445,[5]Sheet1!$K:$S,9,0)</f>
        <v>71.260000000000005</v>
      </c>
      <c r="L445" s="203">
        <f t="shared" si="6"/>
        <v>17.72999999999999</v>
      </c>
      <c r="N445"/>
    </row>
    <row r="446" spans="1:14" ht="14.5">
      <c r="A446" s="199">
        <v>445</v>
      </c>
      <c r="B446" s="200" t="s">
        <v>4489</v>
      </c>
      <c r="C446" s="200" t="s">
        <v>522</v>
      </c>
      <c r="D446" s="199">
        <v>88.34</v>
      </c>
      <c r="E446" s="199">
        <v>70.77</v>
      </c>
      <c r="F446" s="199">
        <v>17.570000000000007</v>
      </c>
      <c r="G446" s="199" t="s">
        <v>5097</v>
      </c>
      <c r="H446" s="201" t="s">
        <v>4491</v>
      </c>
      <c r="I446" s="199" t="s">
        <v>522</v>
      </c>
      <c r="J446" s="202">
        <f>VLOOKUP(C446,[5]Sheet1!$K:$S,8,0)</f>
        <v>88.41</v>
      </c>
      <c r="K446" s="203">
        <f>VLOOKUP(C446,[5]Sheet1!$K:$S,9,0)</f>
        <v>70.8</v>
      </c>
      <c r="L446" s="203">
        <f t="shared" si="6"/>
        <v>17.61</v>
      </c>
      <c r="N446"/>
    </row>
    <row r="447" spans="1:14" ht="14.5">
      <c r="A447" s="199">
        <v>446</v>
      </c>
      <c r="B447" s="200" t="s">
        <v>4489</v>
      </c>
      <c r="C447" s="200" t="s">
        <v>523</v>
      </c>
      <c r="D447" s="199">
        <v>88.91</v>
      </c>
      <c r="E447" s="199">
        <v>71.23</v>
      </c>
      <c r="F447" s="199">
        <v>17.679999999999993</v>
      </c>
      <c r="G447" s="199" t="s">
        <v>5098</v>
      </c>
      <c r="H447" s="201" t="s">
        <v>4491</v>
      </c>
      <c r="I447" s="199" t="s">
        <v>523</v>
      </c>
      <c r="J447" s="202">
        <f>VLOOKUP(C447,[5]Sheet1!$K:$S,8,0)</f>
        <v>88.99</v>
      </c>
      <c r="K447" s="203">
        <f>VLOOKUP(C447,[5]Sheet1!$K:$S,9,0)</f>
        <v>71.260000000000005</v>
      </c>
      <c r="L447" s="203">
        <f t="shared" si="6"/>
        <v>17.72999999999999</v>
      </c>
      <c r="N447"/>
    </row>
    <row r="448" spans="1:14" ht="14.5">
      <c r="A448" s="199">
        <v>447</v>
      </c>
      <c r="B448" s="200" t="s">
        <v>4489</v>
      </c>
      <c r="C448" s="200" t="s">
        <v>524</v>
      </c>
      <c r="D448" s="199">
        <v>88.34</v>
      </c>
      <c r="E448" s="199">
        <v>70.77</v>
      </c>
      <c r="F448" s="199">
        <v>17.570000000000007</v>
      </c>
      <c r="G448" s="199" t="s">
        <v>5099</v>
      </c>
      <c r="H448" s="201" t="s">
        <v>4491</v>
      </c>
      <c r="I448" s="199" t="s">
        <v>524</v>
      </c>
      <c r="J448" s="202">
        <f>VLOOKUP(C448,[5]Sheet1!$K:$S,8,0)</f>
        <v>88.41</v>
      </c>
      <c r="K448" s="203">
        <f>VLOOKUP(C448,[5]Sheet1!$K:$S,9,0)</f>
        <v>70.8</v>
      </c>
      <c r="L448" s="203">
        <f t="shared" si="6"/>
        <v>17.61</v>
      </c>
      <c r="N448"/>
    </row>
    <row r="449" spans="1:14" ht="14.5">
      <c r="A449" s="199">
        <v>448</v>
      </c>
      <c r="B449" s="200" t="s">
        <v>4489</v>
      </c>
      <c r="C449" s="200" t="s">
        <v>525</v>
      </c>
      <c r="D449" s="199">
        <v>88.91</v>
      </c>
      <c r="E449" s="199">
        <v>71.23</v>
      </c>
      <c r="F449" s="199">
        <v>17.679999999999993</v>
      </c>
      <c r="G449" s="199" t="s">
        <v>5100</v>
      </c>
      <c r="H449" s="201" t="s">
        <v>4491</v>
      </c>
      <c r="I449" s="199" t="s">
        <v>525</v>
      </c>
      <c r="J449" s="202">
        <f>VLOOKUP(C449,[5]Sheet1!$K:$S,8,0)</f>
        <v>88.99</v>
      </c>
      <c r="K449" s="203">
        <f>VLOOKUP(C449,[5]Sheet1!$K:$S,9,0)</f>
        <v>71.260000000000005</v>
      </c>
      <c r="L449" s="203">
        <f t="shared" si="6"/>
        <v>17.72999999999999</v>
      </c>
      <c r="N449"/>
    </row>
    <row r="450" spans="1:14" ht="14.5">
      <c r="A450" s="199">
        <v>449</v>
      </c>
      <c r="B450" s="200" t="s">
        <v>4489</v>
      </c>
      <c r="C450" s="200" t="s">
        <v>526</v>
      </c>
      <c r="D450" s="199">
        <v>88.34</v>
      </c>
      <c r="E450" s="199">
        <v>70.77</v>
      </c>
      <c r="F450" s="199">
        <v>17.570000000000007</v>
      </c>
      <c r="G450" s="199" t="s">
        <v>5101</v>
      </c>
      <c r="H450" s="201" t="s">
        <v>4491</v>
      </c>
      <c r="I450" s="199" t="s">
        <v>526</v>
      </c>
      <c r="J450" s="202">
        <f>VLOOKUP(C450,[5]Sheet1!$K:$S,8,0)</f>
        <v>88.41</v>
      </c>
      <c r="K450" s="203">
        <f>VLOOKUP(C450,[5]Sheet1!$K:$S,9,0)</f>
        <v>70.8</v>
      </c>
      <c r="L450" s="203">
        <f t="shared" si="6"/>
        <v>17.61</v>
      </c>
      <c r="N450"/>
    </row>
    <row r="451" spans="1:14" ht="14.5">
      <c r="A451" s="199">
        <v>450</v>
      </c>
      <c r="B451" s="200" t="s">
        <v>4489</v>
      </c>
      <c r="C451" s="200" t="s">
        <v>527</v>
      </c>
      <c r="D451" s="199">
        <v>88.91</v>
      </c>
      <c r="E451" s="199">
        <v>71.23</v>
      </c>
      <c r="F451" s="199">
        <v>17.679999999999993</v>
      </c>
      <c r="G451" s="199" t="s">
        <v>3084</v>
      </c>
      <c r="H451" s="201" t="s">
        <v>4491</v>
      </c>
      <c r="I451" s="199" t="s">
        <v>527</v>
      </c>
      <c r="J451" s="202">
        <f>VLOOKUP(C451,[5]Sheet1!$K:$S,8,0)</f>
        <v>88.99</v>
      </c>
      <c r="K451" s="203">
        <f>VLOOKUP(C451,[5]Sheet1!$K:$S,9,0)</f>
        <v>71.260000000000005</v>
      </c>
      <c r="L451" s="203">
        <f t="shared" ref="L451:L514" si="7">J451-K451</f>
        <v>17.72999999999999</v>
      </c>
      <c r="N451"/>
    </row>
    <row r="452" spans="1:14" ht="14.5">
      <c r="A452" s="199">
        <v>451</v>
      </c>
      <c r="B452" s="200" t="s">
        <v>4489</v>
      </c>
      <c r="C452" s="200" t="s">
        <v>5102</v>
      </c>
      <c r="D452" s="199">
        <v>88.34</v>
      </c>
      <c r="E452" s="199">
        <v>70.77</v>
      </c>
      <c r="F452" s="199">
        <v>17.570000000000007</v>
      </c>
      <c r="G452" s="199" t="s">
        <v>5103</v>
      </c>
      <c r="H452" s="201" t="s">
        <v>4491</v>
      </c>
      <c r="I452" s="199" t="s">
        <v>5102</v>
      </c>
      <c r="J452" s="202">
        <f>VLOOKUP(C452,[5]Sheet1!$K:$S,8,0)</f>
        <v>88.41</v>
      </c>
      <c r="K452" s="203">
        <f>VLOOKUP(C452,[5]Sheet1!$K:$S,9,0)</f>
        <v>70.8</v>
      </c>
      <c r="L452" s="203">
        <f t="shared" si="7"/>
        <v>17.61</v>
      </c>
      <c r="N452"/>
    </row>
    <row r="453" spans="1:14" ht="14.5">
      <c r="A453" s="199">
        <v>452</v>
      </c>
      <c r="B453" s="200" t="s">
        <v>4489</v>
      </c>
      <c r="C453" s="200" t="s">
        <v>5104</v>
      </c>
      <c r="D453" s="199">
        <v>88.91</v>
      </c>
      <c r="E453" s="199">
        <v>71.23</v>
      </c>
      <c r="F453" s="199">
        <v>17.679999999999993</v>
      </c>
      <c r="G453" s="199" t="s">
        <v>5105</v>
      </c>
      <c r="H453" s="201" t="s">
        <v>4491</v>
      </c>
      <c r="I453" s="199" t="s">
        <v>5104</v>
      </c>
      <c r="J453" s="202">
        <f>VLOOKUP(C453,[5]Sheet1!$K:$S,8,0)</f>
        <v>88.99</v>
      </c>
      <c r="K453" s="203">
        <f>VLOOKUP(C453,[5]Sheet1!$K:$S,9,0)</f>
        <v>71.260000000000005</v>
      </c>
      <c r="L453" s="203">
        <f t="shared" si="7"/>
        <v>17.72999999999999</v>
      </c>
      <c r="N453"/>
    </row>
    <row r="454" spans="1:14" ht="14.5">
      <c r="A454" s="199">
        <v>453</v>
      </c>
      <c r="B454" s="200" t="s">
        <v>4489</v>
      </c>
      <c r="C454" s="200" t="s">
        <v>5106</v>
      </c>
      <c r="D454" s="199">
        <v>88.34</v>
      </c>
      <c r="E454" s="199">
        <v>70.77</v>
      </c>
      <c r="F454" s="199">
        <v>17.570000000000007</v>
      </c>
      <c r="G454" s="199" t="s">
        <v>5107</v>
      </c>
      <c r="H454" s="201" t="s">
        <v>4491</v>
      </c>
      <c r="I454" s="199" t="s">
        <v>5106</v>
      </c>
      <c r="J454" s="202">
        <f>VLOOKUP(C454,[5]Sheet1!$K:$S,8,0)</f>
        <v>88.41</v>
      </c>
      <c r="K454" s="203">
        <f>VLOOKUP(C454,[5]Sheet1!$K:$S,9,0)</f>
        <v>70.8</v>
      </c>
      <c r="L454" s="203">
        <f t="shared" si="7"/>
        <v>17.61</v>
      </c>
      <c r="N454"/>
    </row>
    <row r="455" spans="1:14" ht="14.5">
      <c r="A455" s="199">
        <v>454</v>
      </c>
      <c r="B455" s="200" t="s">
        <v>4489</v>
      </c>
      <c r="C455" s="200" t="s">
        <v>5108</v>
      </c>
      <c r="D455" s="199">
        <v>88.91</v>
      </c>
      <c r="E455" s="199">
        <v>71.23</v>
      </c>
      <c r="F455" s="199">
        <v>17.679999999999993</v>
      </c>
      <c r="G455" s="199" t="s">
        <v>5109</v>
      </c>
      <c r="H455" s="201" t="s">
        <v>4491</v>
      </c>
      <c r="I455" s="199" t="s">
        <v>5108</v>
      </c>
      <c r="J455" s="202">
        <f>VLOOKUP(C455,[5]Sheet1!$K:$S,8,0)</f>
        <v>88.99</v>
      </c>
      <c r="K455" s="203">
        <f>VLOOKUP(C455,[5]Sheet1!$K:$S,9,0)</f>
        <v>71.260000000000005</v>
      </c>
      <c r="L455" s="203">
        <f t="shared" si="7"/>
        <v>17.72999999999999</v>
      </c>
      <c r="N455"/>
    </row>
    <row r="456" spans="1:14" ht="14.5">
      <c r="A456" s="199">
        <v>455</v>
      </c>
      <c r="B456" s="200" t="s">
        <v>4489</v>
      </c>
      <c r="C456" s="200" t="s">
        <v>5110</v>
      </c>
      <c r="D456" s="199">
        <v>88.34</v>
      </c>
      <c r="E456" s="199">
        <v>70.77</v>
      </c>
      <c r="F456" s="199">
        <v>17.570000000000007</v>
      </c>
      <c r="G456" s="199" t="s">
        <v>5111</v>
      </c>
      <c r="H456" s="201" t="s">
        <v>4491</v>
      </c>
      <c r="I456" s="199" t="s">
        <v>5110</v>
      </c>
      <c r="J456" s="202">
        <f>VLOOKUP(C456,[5]Sheet1!$K:$S,8,0)</f>
        <v>88.41</v>
      </c>
      <c r="K456" s="203">
        <f>VLOOKUP(C456,[5]Sheet1!$K:$S,9,0)</f>
        <v>70.8</v>
      </c>
      <c r="L456" s="203">
        <f t="shared" si="7"/>
        <v>17.61</v>
      </c>
      <c r="N456"/>
    </row>
    <row r="457" spans="1:14" ht="14.5">
      <c r="A457" s="199">
        <v>456</v>
      </c>
      <c r="B457" s="200" t="s">
        <v>4489</v>
      </c>
      <c r="C457" s="200" t="s">
        <v>5112</v>
      </c>
      <c r="D457" s="199">
        <v>88.91</v>
      </c>
      <c r="E457" s="199">
        <v>71.23</v>
      </c>
      <c r="F457" s="199">
        <v>17.679999999999993</v>
      </c>
      <c r="G457" s="199" t="s">
        <v>5113</v>
      </c>
      <c r="H457" s="201" t="s">
        <v>4491</v>
      </c>
      <c r="I457" s="199" t="s">
        <v>5112</v>
      </c>
      <c r="J457" s="202">
        <f>VLOOKUP(C457,[5]Sheet1!$K:$S,8,0)</f>
        <v>88.99</v>
      </c>
      <c r="K457" s="203">
        <f>VLOOKUP(C457,[5]Sheet1!$K:$S,9,0)</f>
        <v>71.260000000000005</v>
      </c>
      <c r="L457" s="203">
        <f t="shared" si="7"/>
        <v>17.72999999999999</v>
      </c>
      <c r="N457"/>
    </row>
    <row r="458" spans="1:14" ht="14.5">
      <c r="A458" s="199">
        <v>457</v>
      </c>
      <c r="B458" s="200" t="s">
        <v>4489</v>
      </c>
      <c r="C458" s="200" t="s">
        <v>5114</v>
      </c>
      <c r="D458" s="199">
        <v>88.34</v>
      </c>
      <c r="E458" s="199">
        <v>70.77</v>
      </c>
      <c r="F458" s="199">
        <v>17.570000000000007</v>
      </c>
      <c r="G458" s="199" t="s">
        <v>5115</v>
      </c>
      <c r="H458" s="201" t="s">
        <v>4491</v>
      </c>
      <c r="I458" s="199" t="s">
        <v>5114</v>
      </c>
      <c r="J458" s="202">
        <f>VLOOKUP(C458,[5]Sheet1!$K:$S,8,0)</f>
        <v>88.41</v>
      </c>
      <c r="K458" s="203">
        <f>VLOOKUP(C458,[5]Sheet1!$K:$S,9,0)</f>
        <v>70.8</v>
      </c>
      <c r="L458" s="203">
        <f t="shared" si="7"/>
        <v>17.61</v>
      </c>
      <c r="N458"/>
    </row>
    <row r="459" spans="1:14" ht="14.5">
      <c r="A459" s="199">
        <v>458</v>
      </c>
      <c r="B459" s="200" t="s">
        <v>4489</v>
      </c>
      <c r="C459" s="200" t="s">
        <v>5116</v>
      </c>
      <c r="D459" s="199">
        <v>88.91</v>
      </c>
      <c r="E459" s="199">
        <v>71.23</v>
      </c>
      <c r="F459" s="199">
        <v>17.679999999999993</v>
      </c>
      <c r="G459" s="199" t="s">
        <v>5117</v>
      </c>
      <c r="H459" s="201" t="s">
        <v>4491</v>
      </c>
      <c r="I459" s="199" t="s">
        <v>5116</v>
      </c>
      <c r="J459" s="202">
        <f>VLOOKUP(C459,[5]Sheet1!$K:$S,8,0)</f>
        <v>88.99</v>
      </c>
      <c r="K459" s="203">
        <f>VLOOKUP(C459,[5]Sheet1!$K:$S,9,0)</f>
        <v>71.260000000000005</v>
      </c>
      <c r="L459" s="203">
        <f t="shared" si="7"/>
        <v>17.72999999999999</v>
      </c>
      <c r="N459"/>
    </row>
    <row r="460" spans="1:14" ht="14.5">
      <c r="A460" s="199">
        <v>459</v>
      </c>
      <c r="B460" s="200" t="s">
        <v>4489</v>
      </c>
      <c r="C460" s="200" t="s">
        <v>5118</v>
      </c>
      <c r="D460" s="199">
        <v>89.47</v>
      </c>
      <c r="E460" s="199">
        <v>71.23</v>
      </c>
      <c r="F460" s="199">
        <v>18.239999999999995</v>
      </c>
      <c r="G460" s="199" t="s">
        <v>5119</v>
      </c>
      <c r="H460" s="201" t="s">
        <v>4491</v>
      </c>
      <c r="I460" s="199" t="s">
        <v>5118</v>
      </c>
      <c r="J460" s="202">
        <f>VLOOKUP(C460,[5]Sheet1!$K:$S,8,0)</f>
        <v>89.55</v>
      </c>
      <c r="K460" s="203">
        <f>VLOOKUP(C460,[5]Sheet1!$K:$S,9,0)</f>
        <v>71.260000000000005</v>
      </c>
      <c r="L460" s="203">
        <f t="shared" si="7"/>
        <v>18.289999999999992</v>
      </c>
      <c r="N460"/>
    </row>
    <row r="461" spans="1:14" ht="14.5">
      <c r="A461" s="199">
        <v>460</v>
      </c>
      <c r="B461" s="200" t="s">
        <v>4489</v>
      </c>
      <c r="C461" s="200" t="s">
        <v>5120</v>
      </c>
      <c r="D461" s="199">
        <v>78.75</v>
      </c>
      <c r="E461" s="199">
        <v>62.7</v>
      </c>
      <c r="F461" s="199">
        <v>16.049999999999997</v>
      </c>
      <c r="G461" s="199" t="s">
        <v>5121</v>
      </c>
      <c r="H461" s="201" t="s">
        <v>4491</v>
      </c>
      <c r="I461" s="199" t="s">
        <v>5120</v>
      </c>
      <c r="J461" s="202">
        <f>VLOOKUP(C461,[5]Sheet1!$K:$S,8,0)</f>
        <v>78.83</v>
      </c>
      <c r="K461" s="203">
        <f>VLOOKUP(C461,[5]Sheet1!$K:$S,9,0)</f>
        <v>62.73</v>
      </c>
      <c r="L461" s="203">
        <f t="shared" si="7"/>
        <v>16.100000000000001</v>
      </c>
      <c r="N461"/>
    </row>
    <row r="462" spans="1:14" ht="14.5">
      <c r="A462" s="199">
        <v>461</v>
      </c>
      <c r="B462" s="200" t="s">
        <v>4489</v>
      </c>
      <c r="C462" s="200" t="s">
        <v>5122</v>
      </c>
      <c r="D462" s="199">
        <v>89.47</v>
      </c>
      <c r="E462" s="199">
        <v>71.23</v>
      </c>
      <c r="F462" s="199">
        <v>18.239999999999995</v>
      </c>
      <c r="G462" s="199" t="s">
        <v>5123</v>
      </c>
      <c r="H462" s="201" t="s">
        <v>4491</v>
      </c>
      <c r="I462" s="199" t="s">
        <v>5122</v>
      </c>
      <c r="J462" s="202">
        <f>VLOOKUP(C462,[5]Sheet1!$K:$S,8,0)</f>
        <v>89.55</v>
      </c>
      <c r="K462" s="203">
        <f>VLOOKUP(C462,[5]Sheet1!$K:$S,9,0)</f>
        <v>71.260000000000005</v>
      </c>
      <c r="L462" s="203">
        <f t="shared" si="7"/>
        <v>18.289999999999992</v>
      </c>
      <c r="N462"/>
    </row>
    <row r="463" spans="1:14" ht="14.5">
      <c r="A463" s="199">
        <v>462</v>
      </c>
      <c r="B463" s="200" t="s">
        <v>4489</v>
      </c>
      <c r="C463" s="200" t="s">
        <v>5124</v>
      </c>
      <c r="D463" s="199">
        <v>78.75</v>
      </c>
      <c r="E463" s="199">
        <v>62.7</v>
      </c>
      <c r="F463" s="199">
        <v>16.049999999999997</v>
      </c>
      <c r="G463" s="199" t="s">
        <v>3139</v>
      </c>
      <c r="H463" s="201" t="s">
        <v>4491</v>
      </c>
      <c r="I463" s="199" t="s">
        <v>5124</v>
      </c>
      <c r="J463" s="202">
        <f>VLOOKUP(C463,[5]Sheet1!$K:$S,8,0)</f>
        <v>78.83</v>
      </c>
      <c r="K463" s="203">
        <f>VLOOKUP(C463,[5]Sheet1!$K:$S,9,0)</f>
        <v>62.73</v>
      </c>
      <c r="L463" s="203">
        <f t="shared" si="7"/>
        <v>16.100000000000001</v>
      </c>
      <c r="N463"/>
    </row>
    <row r="464" spans="1:14" ht="14.5">
      <c r="A464" s="199">
        <v>463</v>
      </c>
      <c r="B464" s="200" t="s">
        <v>4489</v>
      </c>
      <c r="C464" s="200" t="s">
        <v>5125</v>
      </c>
      <c r="D464" s="199">
        <v>89.47</v>
      </c>
      <c r="E464" s="199">
        <v>71.23</v>
      </c>
      <c r="F464" s="199">
        <v>18.239999999999995</v>
      </c>
      <c r="G464" s="199" t="s">
        <v>5126</v>
      </c>
      <c r="H464" s="201" t="s">
        <v>4491</v>
      </c>
      <c r="I464" s="199" t="s">
        <v>5125</v>
      </c>
      <c r="J464" s="202">
        <f>VLOOKUP(C464,[5]Sheet1!$K:$S,8,0)</f>
        <v>89.55</v>
      </c>
      <c r="K464" s="203">
        <f>VLOOKUP(C464,[5]Sheet1!$K:$S,9,0)</f>
        <v>71.260000000000005</v>
      </c>
      <c r="L464" s="203">
        <f t="shared" si="7"/>
        <v>18.289999999999992</v>
      </c>
      <c r="N464"/>
    </row>
    <row r="465" spans="1:14" ht="14.5">
      <c r="A465" s="199">
        <v>464</v>
      </c>
      <c r="B465" s="200" t="s">
        <v>4489</v>
      </c>
      <c r="C465" s="200" t="s">
        <v>5127</v>
      </c>
      <c r="D465" s="199">
        <v>78.75</v>
      </c>
      <c r="E465" s="199">
        <v>62.7</v>
      </c>
      <c r="F465" s="199">
        <v>16.049999999999997</v>
      </c>
      <c r="G465" s="199" t="s">
        <v>5128</v>
      </c>
      <c r="H465" s="201" t="s">
        <v>4491</v>
      </c>
      <c r="I465" s="199" t="s">
        <v>5127</v>
      </c>
      <c r="J465" s="202">
        <f>VLOOKUP(C465,[5]Sheet1!$K:$S,8,0)</f>
        <v>78.83</v>
      </c>
      <c r="K465" s="203">
        <f>VLOOKUP(C465,[5]Sheet1!$K:$S,9,0)</f>
        <v>62.73</v>
      </c>
      <c r="L465" s="203">
        <f t="shared" si="7"/>
        <v>16.100000000000001</v>
      </c>
      <c r="N465"/>
    </row>
    <row r="466" spans="1:14" ht="14.5">
      <c r="A466" s="199">
        <v>465</v>
      </c>
      <c r="B466" s="200" t="s">
        <v>4489</v>
      </c>
      <c r="C466" s="200" t="s">
        <v>5129</v>
      </c>
      <c r="D466" s="199">
        <v>89.47</v>
      </c>
      <c r="E466" s="199">
        <v>71.23</v>
      </c>
      <c r="F466" s="199">
        <v>18.239999999999995</v>
      </c>
      <c r="G466" s="199" t="s">
        <v>5130</v>
      </c>
      <c r="H466" s="201" t="s">
        <v>4491</v>
      </c>
      <c r="I466" s="199" t="s">
        <v>5129</v>
      </c>
      <c r="J466" s="202">
        <f>VLOOKUP(C466,[5]Sheet1!$K:$S,8,0)</f>
        <v>89.55</v>
      </c>
      <c r="K466" s="203">
        <f>VLOOKUP(C466,[5]Sheet1!$K:$S,9,0)</f>
        <v>71.260000000000005</v>
      </c>
      <c r="L466" s="203">
        <f t="shared" si="7"/>
        <v>18.289999999999992</v>
      </c>
      <c r="N466"/>
    </row>
    <row r="467" spans="1:14" ht="14.5">
      <c r="A467" s="199">
        <v>466</v>
      </c>
      <c r="B467" s="200" t="s">
        <v>4489</v>
      </c>
      <c r="C467" s="200" t="s">
        <v>5131</v>
      </c>
      <c r="D467" s="199">
        <v>78.75</v>
      </c>
      <c r="E467" s="199">
        <v>62.7</v>
      </c>
      <c r="F467" s="199">
        <v>16.049999999999997</v>
      </c>
      <c r="G467" s="199" t="s">
        <v>3156</v>
      </c>
      <c r="H467" s="201" t="s">
        <v>4491</v>
      </c>
      <c r="I467" s="199" t="s">
        <v>5131</v>
      </c>
      <c r="J467" s="202">
        <f>VLOOKUP(C467,[5]Sheet1!$K:$S,8,0)</f>
        <v>78.83</v>
      </c>
      <c r="K467" s="203">
        <f>VLOOKUP(C467,[5]Sheet1!$K:$S,9,0)</f>
        <v>62.73</v>
      </c>
      <c r="L467" s="203">
        <f t="shared" si="7"/>
        <v>16.100000000000001</v>
      </c>
      <c r="N467"/>
    </row>
    <row r="468" spans="1:14" ht="14.5">
      <c r="A468" s="199">
        <v>467</v>
      </c>
      <c r="B468" s="200" t="s">
        <v>4489</v>
      </c>
      <c r="C468" s="200" t="s">
        <v>5132</v>
      </c>
      <c r="D468" s="199">
        <v>89.47</v>
      </c>
      <c r="E468" s="199">
        <v>71.23</v>
      </c>
      <c r="F468" s="199">
        <v>18.239999999999995</v>
      </c>
      <c r="G468" s="199" t="s">
        <v>5133</v>
      </c>
      <c r="H468" s="201" t="s">
        <v>4491</v>
      </c>
      <c r="I468" s="199" t="s">
        <v>5132</v>
      </c>
      <c r="J468" s="202">
        <f>VLOOKUP(C468,[5]Sheet1!$K:$S,8,0)</f>
        <v>89.55</v>
      </c>
      <c r="K468" s="203">
        <f>VLOOKUP(C468,[5]Sheet1!$K:$S,9,0)</f>
        <v>71.260000000000005</v>
      </c>
      <c r="L468" s="203">
        <f t="shared" si="7"/>
        <v>18.289999999999992</v>
      </c>
      <c r="N468"/>
    </row>
    <row r="469" spans="1:14" ht="14.5">
      <c r="A469" s="199">
        <v>468</v>
      </c>
      <c r="B469" s="200" t="s">
        <v>4489</v>
      </c>
      <c r="C469" s="200" t="s">
        <v>5134</v>
      </c>
      <c r="D469" s="199">
        <v>78.75</v>
      </c>
      <c r="E469" s="199">
        <v>62.7</v>
      </c>
      <c r="F469" s="199">
        <v>16.049999999999997</v>
      </c>
      <c r="G469" s="199" t="s">
        <v>3166</v>
      </c>
      <c r="H469" s="201" t="s">
        <v>4491</v>
      </c>
      <c r="I469" s="199" t="s">
        <v>5134</v>
      </c>
      <c r="J469" s="202">
        <f>VLOOKUP(C469,[5]Sheet1!$K:$S,8,0)</f>
        <v>78.83</v>
      </c>
      <c r="K469" s="203">
        <f>VLOOKUP(C469,[5]Sheet1!$K:$S,9,0)</f>
        <v>62.73</v>
      </c>
      <c r="L469" s="203">
        <f t="shared" si="7"/>
        <v>16.100000000000001</v>
      </c>
      <c r="N469"/>
    </row>
    <row r="470" spans="1:14" ht="14.5">
      <c r="A470" s="199">
        <v>469</v>
      </c>
      <c r="B470" s="200" t="s">
        <v>4489</v>
      </c>
      <c r="C470" s="200" t="s">
        <v>5135</v>
      </c>
      <c r="D470" s="199">
        <v>89.47</v>
      </c>
      <c r="E470" s="199">
        <v>71.23</v>
      </c>
      <c r="F470" s="199">
        <v>18.239999999999995</v>
      </c>
      <c r="G470" s="199" t="s">
        <v>5136</v>
      </c>
      <c r="H470" s="201" t="s">
        <v>4491</v>
      </c>
      <c r="I470" s="199" t="s">
        <v>5135</v>
      </c>
      <c r="J470" s="202">
        <f>VLOOKUP(C470,[5]Sheet1!$K:$S,8,0)</f>
        <v>89.55</v>
      </c>
      <c r="K470" s="203">
        <f>VLOOKUP(C470,[5]Sheet1!$K:$S,9,0)</f>
        <v>71.260000000000005</v>
      </c>
      <c r="L470" s="203">
        <f t="shared" si="7"/>
        <v>18.289999999999992</v>
      </c>
      <c r="N470"/>
    </row>
    <row r="471" spans="1:14" ht="14.5">
      <c r="A471" s="199">
        <v>470</v>
      </c>
      <c r="B471" s="200" t="s">
        <v>4489</v>
      </c>
      <c r="C471" s="200" t="s">
        <v>5137</v>
      </c>
      <c r="D471" s="199">
        <v>78.75</v>
      </c>
      <c r="E471" s="199">
        <v>62.7</v>
      </c>
      <c r="F471" s="199">
        <v>16.049999999999997</v>
      </c>
      <c r="G471" s="199" t="s">
        <v>5138</v>
      </c>
      <c r="H471" s="201" t="s">
        <v>4491</v>
      </c>
      <c r="I471" s="199" t="s">
        <v>5137</v>
      </c>
      <c r="J471" s="202">
        <f>VLOOKUP(C471,[5]Sheet1!$K:$S,8,0)</f>
        <v>78.83</v>
      </c>
      <c r="K471" s="203">
        <f>VLOOKUP(C471,[5]Sheet1!$K:$S,9,0)</f>
        <v>62.73</v>
      </c>
      <c r="L471" s="203">
        <f t="shared" si="7"/>
        <v>16.100000000000001</v>
      </c>
      <c r="N471"/>
    </row>
    <row r="472" spans="1:14" ht="14.5">
      <c r="A472" s="199">
        <v>471</v>
      </c>
      <c r="B472" s="200" t="s">
        <v>4489</v>
      </c>
      <c r="C472" s="200" t="s">
        <v>5139</v>
      </c>
      <c r="D472" s="199">
        <v>89.47</v>
      </c>
      <c r="E472" s="199">
        <v>71.23</v>
      </c>
      <c r="F472" s="199">
        <v>18.239999999999995</v>
      </c>
      <c r="G472" s="199" t="s">
        <v>5140</v>
      </c>
      <c r="H472" s="201" t="s">
        <v>4491</v>
      </c>
      <c r="I472" s="199" t="s">
        <v>5139</v>
      </c>
      <c r="J472" s="202">
        <f>VLOOKUP(C472,[5]Sheet1!$K:$S,8,0)</f>
        <v>89.55</v>
      </c>
      <c r="K472" s="203">
        <f>VLOOKUP(C472,[5]Sheet1!$K:$S,9,0)</f>
        <v>71.260000000000005</v>
      </c>
      <c r="L472" s="203">
        <f t="shared" si="7"/>
        <v>18.289999999999992</v>
      </c>
      <c r="N472"/>
    </row>
    <row r="473" spans="1:14" ht="14.5">
      <c r="A473" s="199">
        <v>472</v>
      </c>
      <c r="B473" s="200" t="s">
        <v>4489</v>
      </c>
      <c r="C473" s="200" t="s">
        <v>5141</v>
      </c>
      <c r="D473" s="199">
        <v>78.75</v>
      </c>
      <c r="E473" s="199">
        <v>62.7</v>
      </c>
      <c r="F473" s="199">
        <v>16.049999999999997</v>
      </c>
      <c r="G473" s="199" t="s">
        <v>3188</v>
      </c>
      <c r="H473" s="201" t="s">
        <v>4491</v>
      </c>
      <c r="I473" s="199" t="s">
        <v>5141</v>
      </c>
      <c r="J473" s="202">
        <f>VLOOKUP(C473,[5]Sheet1!$K:$S,8,0)</f>
        <v>78.83</v>
      </c>
      <c r="K473" s="203">
        <f>VLOOKUP(C473,[5]Sheet1!$K:$S,9,0)</f>
        <v>62.73</v>
      </c>
      <c r="L473" s="203">
        <f t="shared" si="7"/>
        <v>16.100000000000001</v>
      </c>
      <c r="N473"/>
    </row>
    <row r="474" spans="1:14" ht="14.5">
      <c r="A474" s="199">
        <v>473</v>
      </c>
      <c r="B474" s="200" t="s">
        <v>4489</v>
      </c>
      <c r="C474" s="200" t="s">
        <v>5142</v>
      </c>
      <c r="D474" s="199">
        <v>89.47</v>
      </c>
      <c r="E474" s="199">
        <v>71.23</v>
      </c>
      <c r="F474" s="199">
        <v>18.239999999999995</v>
      </c>
      <c r="G474" s="199" t="s">
        <v>5143</v>
      </c>
      <c r="H474" s="201" t="s">
        <v>4491</v>
      </c>
      <c r="I474" s="199" t="s">
        <v>5142</v>
      </c>
      <c r="J474" s="202">
        <f>VLOOKUP(C474,[5]Sheet1!$K:$S,8,0)</f>
        <v>89.55</v>
      </c>
      <c r="K474" s="203">
        <f>VLOOKUP(C474,[5]Sheet1!$K:$S,9,0)</f>
        <v>71.260000000000005</v>
      </c>
      <c r="L474" s="203">
        <f t="shared" si="7"/>
        <v>18.289999999999992</v>
      </c>
      <c r="N474"/>
    </row>
    <row r="475" spans="1:14" ht="14.5">
      <c r="A475" s="199">
        <v>474</v>
      </c>
      <c r="B475" s="200" t="s">
        <v>4489</v>
      </c>
      <c r="C475" s="200" t="s">
        <v>5144</v>
      </c>
      <c r="D475" s="199">
        <v>78.75</v>
      </c>
      <c r="E475" s="199">
        <v>62.7</v>
      </c>
      <c r="F475" s="199">
        <v>16.049999999999997</v>
      </c>
      <c r="G475" s="199" t="s">
        <v>3198</v>
      </c>
      <c r="H475" s="201" t="s">
        <v>4491</v>
      </c>
      <c r="I475" s="199" t="s">
        <v>5144</v>
      </c>
      <c r="J475" s="202">
        <f>VLOOKUP(C475,[5]Sheet1!$K:$S,8,0)</f>
        <v>78.83</v>
      </c>
      <c r="K475" s="203">
        <f>VLOOKUP(C475,[5]Sheet1!$K:$S,9,0)</f>
        <v>62.73</v>
      </c>
      <c r="L475" s="203">
        <f t="shared" si="7"/>
        <v>16.100000000000001</v>
      </c>
      <c r="N475"/>
    </row>
    <row r="476" spans="1:14" ht="14.5">
      <c r="A476" s="199">
        <v>475</v>
      </c>
      <c r="B476" s="200" t="s">
        <v>4489</v>
      </c>
      <c r="C476" s="200" t="s">
        <v>5145</v>
      </c>
      <c r="D476" s="199">
        <v>89.47</v>
      </c>
      <c r="E476" s="199">
        <v>71.23</v>
      </c>
      <c r="F476" s="199">
        <v>18.239999999999995</v>
      </c>
      <c r="G476" s="199" t="s">
        <v>5146</v>
      </c>
      <c r="H476" s="201" t="s">
        <v>4491</v>
      </c>
      <c r="I476" s="199" t="s">
        <v>5145</v>
      </c>
      <c r="J476" s="202">
        <f>VLOOKUP(C476,[5]Sheet1!$K:$S,8,0)</f>
        <v>89.55</v>
      </c>
      <c r="K476" s="203">
        <f>VLOOKUP(C476,[5]Sheet1!$K:$S,9,0)</f>
        <v>71.260000000000005</v>
      </c>
      <c r="L476" s="203">
        <f t="shared" si="7"/>
        <v>18.289999999999992</v>
      </c>
      <c r="N476"/>
    </row>
    <row r="477" spans="1:14" ht="14.5">
      <c r="A477" s="199">
        <v>476</v>
      </c>
      <c r="B477" s="200" t="s">
        <v>4489</v>
      </c>
      <c r="C477" s="200" t="s">
        <v>5147</v>
      </c>
      <c r="D477" s="199">
        <v>78.75</v>
      </c>
      <c r="E477" s="199">
        <v>62.7</v>
      </c>
      <c r="F477" s="199">
        <v>16.049999999999997</v>
      </c>
      <c r="G477" s="199" t="s">
        <v>3208</v>
      </c>
      <c r="H477" s="201" t="s">
        <v>4491</v>
      </c>
      <c r="I477" s="199" t="s">
        <v>5147</v>
      </c>
      <c r="J477" s="202">
        <f>VLOOKUP(C477,[5]Sheet1!$K:$S,8,0)</f>
        <v>78.83</v>
      </c>
      <c r="K477" s="203">
        <f>VLOOKUP(C477,[5]Sheet1!$K:$S,9,0)</f>
        <v>62.73</v>
      </c>
      <c r="L477" s="203">
        <f t="shared" si="7"/>
        <v>16.100000000000001</v>
      </c>
      <c r="N477"/>
    </row>
    <row r="478" spans="1:14" ht="14.5">
      <c r="A478" s="199">
        <v>477</v>
      </c>
      <c r="B478" s="200" t="s">
        <v>4489</v>
      </c>
      <c r="C478" s="200" t="s">
        <v>5148</v>
      </c>
      <c r="D478" s="199">
        <v>89.47</v>
      </c>
      <c r="E478" s="199">
        <v>71.23</v>
      </c>
      <c r="F478" s="199">
        <v>18.239999999999995</v>
      </c>
      <c r="G478" s="199" t="s">
        <v>5149</v>
      </c>
      <c r="H478" s="201" t="s">
        <v>4491</v>
      </c>
      <c r="I478" s="199" t="s">
        <v>5148</v>
      </c>
      <c r="J478" s="202">
        <f>VLOOKUP(C478,[5]Sheet1!$K:$S,8,0)</f>
        <v>89.55</v>
      </c>
      <c r="K478" s="203">
        <f>VLOOKUP(C478,[5]Sheet1!$K:$S,9,0)</f>
        <v>71.260000000000005</v>
      </c>
      <c r="L478" s="203">
        <f t="shared" si="7"/>
        <v>18.289999999999992</v>
      </c>
      <c r="N478"/>
    </row>
    <row r="479" spans="1:14" ht="14.5">
      <c r="A479" s="199">
        <v>478</v>
      </c>
      <c r="B479" s="200" t="s">
        <v>4489</v>
      </c>
      <c r="C479" s="200" t="s">
        <v>5150</v>
      </c>
      <c r="D479" s="199">
        <v>78.75</v>
      </c>
      <c r="E479" s="199">
        <v>62.7</v>
      </c>
      <c r="F479" s="199">
        <v>16.049999999999997</v>
      </c>
      <c r="G479" s="199" t="s">
        <v>3218</v>
      </c>
      <c r="H479" s="201" t="s">
        <v>4491</v>
      </c>
      <c r="I479" s="199" t="s">
        <v>5150</v>
      </c>
      <c r="J479" s="202">
        <f>VLOOKUP(C479,[5]Sheet1!$K:$S,8,0)</f>
        <v>78.83</v>
      </c>
      <c r="K479" s="203">
        <f>VLOOKUP(C479,[5]Sheet1!$K:$S,9,0)</f>
        <v>62.73</v>
      </c>
      <c r="L479" s="203">
        <f t="shared" si="7"/>
        <v>16.100000000000001</v>
      </c>
      <c r="N479"/>
    </row>
    <row r="480" spans="1:14" ht="14.5">
      <c r="A480" s="199">
        <v>479</v>
      </c>
      <c r="B480" s="200" t="s">
        <v>4489</v>
      </c>
      <c r="C480" s="200" t="s">
        <v>5151</v>
      </c>
      <c r="D480" s="199">
        <v>78.75</v>
      </c>
      <c r="E480" s="199">
        <v>62.7</v>
      </c>
      <c r="F480" s="199">
        <v>16.049999999999997</v>
      </c>
      <c r="G480" s="199" t="s">
        <v>3222</v>
      </c>
      <c r="H480" s="201" t="s">
        <v>4491</v>
      </c>
      <c r="I480" s="199" t="s">
        <v>5151</v>
      </c>
      <c r="J480" s="202">
        <f>VLOOKUP(C480,[5]Sheet1!$K:$S,8,0)</f>
        <v>78.83</v>
      </c>
      <c r="K480" s="203">
        <f>VLOOKUP(C480,[5]Sheet1!$K:$S,9,0)</f>
        <v>62.73</v>
      </c>
      <c r="L480" s="203">
        <f t="shared" si="7"/>
        <v>16.100000000000001</v>
      </c>
      <c r="N480"/>
    </row>
    <row r="481" spans="1:14" ht="14.5">
      <c r="A481" s="199">
        <v>480</v>
      </c>
      <c r="B481" s="200" t="s">
        <v>4489</v>
      </c>
      <c r="C481" s="200" t="s">
        <v>5152</v>
      </c>
      <c r="D481" s="199">
        <v>89.47</v>
      </c>
      <c r="E481" s="199">
        <v>71.23</v>
      </c>
      <c r="F481" s="199">
        <v>18.239999999999995</v>
      </c>
      <c r="G481" s="199" t="s">
        <v>5153</v>
      </c>
      <c r="H481" s="201" t="s">
        <v>4491</v>
      </c>
      <c r="I481" s="199" t="s">
        <v>5152</v>
      </c>
      <c r="J481" s="202">
        <f>VLOOKUP(C481,[5]Sheet1!$K:$S,8,0)</f>
        <v>89.55</v>
      </c>
      <c r="K481" s="203">
        <f>VLOOKUP(C481,[5]Sheet1!$K:$S,9,0)</f>
        <v>71.260000000000005</v>
      </c>
      <c r="L481" s="203">
        <f t="shared" si="7"/>
        <v>18.289999999999992</v>
      </c>
      <c r="N481"/>
    </row>
    <row r="482" spans="1:14" ht="14.5">
      <c r="A482" s="199">
        <v>481</v>
      </c>
      <c r="B482" s="200" t="s">
        <v>4489</v>
      </c>
      <c r="C482" s="200" t="s">
        <v>5154</v>
      </c>
      <c r="D482" s="199">
        <v>78.75</v>
      </c>
      <c r="E482" s="199">
        <v>62.7</v>
      </c>
      <c r="F482" s="199">
        <v>16.049999999999997</v>
      </c>
      <c r="G482" s="199" t="s">
        <v>5155</v>
      </c>
      <c r="H482" s="201" t="s">
        <v>4491</v>
      </c>
      <c r="I482" s="199" t="s">
        <v>5154</v>
      </c>
      <c r="J482" s="202">
        <f>VLOOKUP(C482,[5]Sheet1!$K:$S,8,0)</f>
        <v>78.83</v>
      </c>
      <c r="K482" s="203">
        <f>VLOOKUP(C482,[5]Sheet1!$K:$S,9,0)</f>
        <v>62.73</v>
      </c>
      <c r="L482" s="203">
        <f t="shared" si="7"/>
        <v>16.100000000000001</v>
      </c>
      <c r="N482"/>
    </row>
    <row r="483" spans="1:14" ht="14.5">
      <c r="A483" s="199">
        <v>482</v>
      </c>
      <c r="B483" s="200" t="s">
        <v>4489</v>
      </c>
      <c r="C483" s="200" t="s">
        <v>5156</v>
      </c>
      <c r="D483" s="199">
        <v>89.47</v>
      </c>
      <c r="E483" s="199">
        <v>71.23</v>
      </c>
      <c r="F483" s="199">
        <v>18.239999999999995</v>
      </c>
      <c r="G483" s="199" t="s">
        <v>5157</v>
      </c>
      <c r="H483" s="201" t="s">
        <v>4491</v>
      </c>
      <c r="I483" s="199" t="s">
        <v>5156</v>
      </c>
      <c r="J483" s="202">
        <f>VLOOKUP(C483,[5]Sheet1!$K:$S,8,0)</f>
        <v>89.55</v>
      </c>
      <c r="K483" s="203">
        <f>VLOOKUP(C483,[5]Sheet1!$K:$S,9,0)</f>
        <v>71.260000000000005</v>
      </c>
      <c r="L483" s="203">
        <f t="shared" si="7"/>
        <v>18.289999999999992</v>
      </c>
      <c r="N483"/>
    </row>
    <row r="484" spans="1:14" ht="14.5">
      <c r="A484" s="199">
        <v>483</v>
      </c>
      <c r="B484" s="200" t="s">
        <v>4489</v>
      </c>
      <c r="C484" s="200" t="s">
        <v>5158</v>
      </c>
      <c r="D484" s="199">
        <v>78.75</v>
      </c>
      <c r="E484" s="199">
        <v>62.7</v>
      </c>
      <c r="F484" s="199">
        <v>16.049999999999997</v>
      </c>
      <c r="G484" s="199" t="s">
        <v>3234</v>
      </c>
      <c r="H484" s="201" t="s">
        <v>4491</v>
      </c>
      <c r="I484" s="199" t="s">
        <v>5158</v>
      </c>
      <c r="J484" s="202">
        <f>VLOOKUP(C484,[5]Sheet1!$K:$S,8,0)</f>
        <v>78.83</v>
      </c>
      <c r="K484" s="203">
        <f>VLOOKUP(C484,[5]Sheet1!$K:$S,9,0)</f>
        <v>62.73</v>
      </c>
      <c r="L484" s="203">
        <f t="shared" si="7"/>
        <v>16.100000000000001</v>
      </c>
      <c r="N484"/>
    </row>
    <row r="485" spans="1:14" ht="14.5">
      <c r="A485" s="199">
        <v>484</v>
      </c>
      <c r="B485" s="200" t="s">
        <v>4489</v>
      </c>
      <c r="C485" s="200" t="s">
        <v>5159</v>
      </c>
      <c r="D485" s="199">
        <v>89.47</v>
      </c>
      <c r="E485" s="199">
        <v>71.23</v>
      </c>
      <c r="F485" s="199">
        <v>18.239999999999995</v>
      </c>
      <c r="G485" s="199" t="s">
        <v>5160</v>
      </c>
      <c r="H485" s="201" t="s">
        <v>4491</v>
      </c>
      <c r="I485" s="199" t="s">
        <v>5159</v>
      </c>
      <c r="J485" s="202">
        <f>VLOOKUP(C485,[5]Sheet1!$K:$S,8,0)</f>
        <v>89.55</v>
      </c>
      <c r="K485" s="203">
        <f>VLOOKUP(C485,[5]Sheet1!$K:$S,9,0)</f>
        <v>71.260000000000005</v>
      </c>
      <c r="L485" s="203">
        <f t="shared" si="7"/>
        <v>18.289999999999992</v>
      </c>
      <c r="N485"/>
    </row>
    <row r="486" spans="1:14" ht="14.5">
      <c r="A486" s="199">
        <v>485</v>
      </c>
      <c r="B486" s="200" t="s">
        <v>4489</v>
      </c>
      <c r="C486" s="200" t="s">
        <v>5161</v>
      </c>
      <c r="D486" s="199">
        <v>78.75</v>
      </c>
      <c r="E486" s="199">
        <v>62.7</v>
      </c>
      <c r="F486" s="199">
        <v>16.049999999999997</v>
      </c>
      <c r="G486" s="199" t="s">
        <v>5162</v>
      </c>
      <c r="H486" s="201" t="s">
        <v>4491</v>
      </c>
      <c r="I486" s="199" t="s">
        <v>5161</v>
      </c>
      <c r="J486" s="202">
        <f>VLOOKUP(C486,[5]Sheet1!$K:$S,8,0)</f>
        <v>78.83</v>
      </c>
      <c r="K486" s="203">
        <f>VLOOKUP(C486,[5]Sheet1!$K:$S,9,0)</f>
        <v>62.73</v>
      </c>
      <c r="L486" s="203">
        <f t="shared" si="7"/>
        <v>16.100000000000001</v>
      </c>
      <c r="N486"/>
    </row>
    <row r="487" spans="1:14" ht="14.5">
      <c r="A487" s="199">
        <v>486</v>
      </c>
      <c r="B487" s="200" t="s">
        <v>4489</v>
      </c>
      <c r="C487" s="200" t="s">
        <v>5163</v>
      </c>
      <c r="D487" s="199">
        <v>89.47</v>
      </c>
      <c r="E487" s="199">
        <v>71.23</v>
      </c>
      <c r="F487" s="199">
        <v>18.239999999999995</v>
      </c>
      <c r="G487" s="199" t="s">
        <v>5164</v>
      </c>
      <c r="H487" s="201" t="s">
        <v>4491</v>
      </c>
      <c r="I487" s="199" t="s">
        <v>5163</v>
      </c>
      <c r="J487" s="202">
        <f>VLOOKUP(C487,[5]Sheet1!$K:$S,8,0)</f>
        <v>89.55</v>
      </c>
      <c r="K487" s="203">
        <f>VLOOKUP(C487,[5]Sheet1!$K:$S,9,0)</f>
        <v>71.260000000000005</v>
      </c>
      <c r="L487" s="203">
        <f t="shared" si="7"/>
        <v>18.289999999999992</v>
      </c>
      <c r="N487"/>
    </row>
    <row r="488" spans="1:14" ht="14.5">
      <c r="A488" s="199">
        <v>487</v>
      </c>
      <c r="B488" s="200" t="s">
        <v>4489</v>
      </c>
      <c r="C488" s="200" t="s">
        <v>5165</v>
      </c>
      <c r="D488" s="199">
        <v>78.75</v>
      </c>
      <c r="E488" s="199">
        <v>62.7</v>
      </c>
      <c r="F488" s="199">
        <v>16.049999999999997</v>
      </c>
      <c r="G488" s="199" t="s">
        <v>5166</v>
      </c>
      <c r="H488" s="201" t="s">
        <v>4491</v>
      </c>
      <c r="I488" s="199" t="s">
        <v>5165</v>
      </c>
      <c r="J488" s="202">
        <f>VLOOKUP(C488,[5]Sheet1!$K:$S,8,0)</f>
        <v>78.83</v>
      </c>
      <c r="K488" s="203">
        <f>VLOOKUP(C488,[5]Sheet1!$K:$S,9,0)</f>
        <v>62.73</v>
      </c>
      <c r="L488" s="203">
        <f t="shared" si="7"/>
        <v>16.100000000000001</v>
      </c>
      <c r="N488"/>
    </row>
    <row r="489" spans="1:14" ht="14.5">
      <c r="A489" s="199">
        <v>488</v>
      </c>
      <c r="B489" s="200" t="s">
        <v>4489</v>
      </c>
      <c r="C489" s="200" t="s">
        <v>5167</v>
      </c>
      <c r="D489" s="199">
        <v>89.47</v>
      </c>
      <c r="E489" s="199">
        <v>71.23</v>
      </c>
      <c r="F489" s="199">
        <v>18.239999999999995</v>
      </c>
      <c r="G489" s="199" t="s">
        <v>5168</v>
      </c>
      <c r="H489" s="201" t="s">
        <v>4491</v>
      </c>
      <c r="I489" s="199" t="s">
        <v>5167</v>
      </c>
      <c r="J489" s="202">
        <f>VLOOKUP(C489,[5]Sheet1!$K:$S,8,0)</f>
        <v>89.55</v>
      </c>
      <c r="K489" s="203">
        <f>VLOOKUP(C489,[5]Sheet1!$K:$S,9,0)</f>
        <v>71.260000000000005</v>
      </c>
      <c r="L489" s="203">
        <f t="shared" si="7"/>
        <v>18.289999999999992</v>
      </c>
      <c r="N489"/>
    </row>
    <row r="490" spans="1:14" ht="14.5">
      <c r="A490" s="199">
        <v>489</v>
      </c>
      <c r="B490" s="200" t="s">
        <v>4489</v>
      </c>
      <c r="C490" s="200" t="s">
        <v>5169</v>
      </c>
      <c r="D490" s="199">
        <v>78.75</v>
      </c>
      <c r="E490" s="199">
        <v>62.7</v>
      </c>
      <c r="F490" s="199">
        <v>16.049999999999997</v>
      </c>
      <c r="G490" s="199" t="s">
        <v>5170</v>
      </c>
      <c r="H490" s="201" t="s">
        <v>4491</v>
      </c>
      <c r="I490" s="199" t="s">
        <v>5169</v>
      </c>
      <c r="J490" s="202">
        <f>VLOOKUP(C490,[5]Sheet1!$K:$S,8,0)</f>
        <v>78.83</v>
      </c>
      <c r="K490" s="203">
        <f>VLOOKUP(C490,[5]Sheet1!$K:$S,9,0)</f>
        <v>62.73</v>
      </c>
      <c r="L490" s="203">
        <f t="shared" si="7"/>
        <v>16.100000000000001</v>
      </c>
      <c r="N490"/>
    </row>
    <row r="491" spans="1:14" ht="14.5">
      <c r="A491" s="199">
        <v>490</v>
      </c>
      <c r="B491" s="200" t="s">
        <v>4489</v>
      </c>
      <c r="C491" s="200" t="s">
        <v>5171</v>
      </c>
      <c r="D491" s="199">
        <v>89.47</v>
      </c>
      <c r="E491" s="199">
        <v>71.23</v>
      </c>
      <c r="F491" s="199">
        <v>18.239999999999995</v>
      </c>
      <c r="G491" s="199" t="s">
        <v>3269</v>
      </c>
      <c r="H491" s="201" t="s">
        <v>4491</v>
      </c>
      <c r="I491" s="199" t="s">
        <v>5171</v>
      </c>
      <c r="J491" s="202">
        <f>VLOOKUP(C491,[5]Sheet1!$K:$S,8,0)</f>
        <v>89.55</v>
      </c>
      <c r="K491" s="203">
        <f>VLOOKUP(C491,[5]Sheet1!$K:$S,9,0)</f>
        <v>71.260000000000005</v>
      </c>
      <c r="L491" s="203">
        <f t="shared" si="7"/>
        <v>18.289999999999992</v>
      </c>
      <c r="N491"/>
    </row>
    <row r="492" spans="1:14" ht="14.5">
      <c r="A492" s="199">
        <v>491</v>
      </c>
      <c r="B492" s="200" t="s">
        <v>4489</v>
      </c>
      <c r="C492" s="200" t="s">
        <v>5172</v>
      </c>
      <c r="D492" s="199">
        <v>78.75</v>
      </c>
      <c r="E492" s="199">
        <v>62.7</v>
      </c>
      <c r="F492" s="199">
        <v>16.049999999999997</v>
      </c>
      <c r="G492" s="199" t="s">
        <v>5173</v>
      </c>
      <c r="H492" s="201" t="s">
        <v>4491</v>
      </c>
      <c r="I492" s="199" t="s">
        <v>5172</v>
      </c>
      <c r="J492" s="202">
        <f>VLOOKUP(C492,[5]Sheet1!$K:$S,8,0)</f>
        <v>78.83</v>
      </c>
      <c r="K492" s="203">
        <f>VLOOKUP(C492,[5]Sheet1!$K:$S,9,0)</f>
        <v>62.73</v>
      </c>
      <c r="L492" s="203">
        <f t="shared" si="7"/>
        <v>16.100000000000001</v>
      </c>
      <c r="N492"/>
    </row>
    <row r="493" spans="1:14" ht="14.5">
      <c r="A493" s="199">
        <v>492</v>
      </c>
      <c r="B493" s="200" t="s">
        <v>4489</v>
      </c>
      <c r="C493" s="200" t="s">
        <v>5174</v>
      </c>
      <c r="D493" s="199">
        <v>89.47</v>
      </c>
      <c r="E493" s="199">
        <v>71.23</v>
      </c>
      <c r="F493" s="199">
        <v>18.239999999999995</v>
      </c>
      <c r="G493" s="199" t="s">
        <v>5175</v>
      </c>
      <c r="H493" s="201" t="s">
        <v>4491</v>
      </c>
      <c r="I493" s="199" t="s">
        <v>5174</v>
      </c>
      <c r="J493" s="202">
        <f>VLOOKUP(C493,[5]Sheet1!$K:$S,8,0)</f>
        <v>89.55</v>
      </c>
      <c r="K493" s="203">
        <f>VLOOKUP(C493,[5]Sheet1!$K:$S,9,0)</f>
        <v>71.260000000000005</v>
      </c>
      <c r="L493" s="203">
        <f t="shared" si="7"/>
        <v>18.289999999999992</v>
      </c>
      <c r="N493"/>
    </row>
    <row r="494" spans="1:14" ht="14.5">
      <c r="A494" s="199">
        <v>493</v>
      </c>
      <c r="B494" s="200" t="s">
        <v>4489</v>
      </c>
      <c r="C494" s="200" t="s">
        <v>5176</v>
      </c>
      <c r="D494" s="199">
        <v>78.75</v>
      </c>
      <c r="E494" s="199">
        <v>62.7</v>
      </c>
      <c r="F494" s="199">
        <v>16.049999999999997</v>
      </c>
      <c r="G494" s="199" t="s">
        <v>5177</v>
      </c>
      <c r="H494" s="201" t="s">
        <v>4491</v>
      </c>
      <c r="I494" s="199" t="s">
        <v>5176</v>
      </c>
      <c r="J494" s="202">
        <f>VLOOKUP(C494,[5]Sheet1!$K:$S,8,0)</f>
        <v>78.83</v>
      </c>
      <c r="K494" s="203">
        <f>VLOOKUP(C494,[5]Sheet1!$K:$S,9,0)</f>
        <v>62.73</v>
      </c>
      <c r="L494" s="203">
        <f t="shared" si="7"/>
        <v>16.100000000000001</v>
      </c>
      <c r="N494"/>
    </row>
    <row r="495" spans="1:14" ht="14.5">
      <c r="A495" s="199">
        <v>494</v>
      </c>
      <c r="B495" s="200" t="s">
        <v>4489</v>
      </c>
      <c r="C495" s="200" t="s">
        <v>5178</v>
      </c>
      <c r="D495" s="199">
        <v>89.47</v>
      </c>
      <c r="E495" s="199">
        <v>71.23</v>
      </c>
      <c r="F495" s="199">
        <v>18.239999999999995</v>
      </c>
      <c r="G495" s="199" t="s">
        <v>5179</v>
      </c>
      <c r="H495" s="201" t="s">
        <v>4491</v>
      </c>
      <c r="I495" s="199" t="s">
        <v>5178</v>
      </c>
      <c r="J495" s="202">
        <f>VLOOKUP(C495,[5]Sheet1!$K:$S,8,0)</f>
        <v>89.55</v>
      </c>
      <c r="K495" s="203">
        <f>VLOOKUP(C495,[5]Sheet1!$K:$S,9,0)</f>
        <v>71.260000000000005</v>
      </c>
      <c r="L495" s="203">
        <f t="shared" si="7"/>
        <v>18.289999999999992</v>
      </c>
      <c r="N495"/>
    </row>
    <row r="496" spans="1:14" ht="14.5">
      <c r="A496" s="199">
        <v>495</v>
      </c>
      <c r="B496" s="200" t="s">
        <v>4489</v>
      </c>
      <c r="C496" s="200" t="s">
        <v>5180</v>
      </c>
      <c r="D496" s="199">
        <v>78.75</v>
      </c>
      <c r="E496" s="199">
        <v>62.7</v>
      </c>
      <c r="F496" s="199">
        <v>16.049999999999997</v>
      </c>
      <c r="G496" s="199" t="s">
        <v>3297</v>
      </c>
      <c r="H496" s="201" t="s">
        <v>4491</v>
      </c>
      <c r="I496" s="199" t="s">
        <v>5180</v>
      </c>
      <c r="J496" s="202">
        <f>VLOOKUP(C496,[5]Sheet1!$K:$S,8,0)</f>
        <v>78.83</v>
      </c>
      <c r="K496" s="203">
        <f>VLOOKUP(C496,[5]Sheet1!$K:$S,9,0)</f>
        <v>62.73</v>
      </c>
      <c r="L496" s="203">
        <f t="shared" si="7"/>
        <v>16.100000000000001</v>
      </c>
      <c r="N496"/>
    </row>
    <row r="497" spans="1:14" ht="14.5">
      <c r="A497" s="199">
        <v>496</v>
      </c>
      <c r="B497" s="200" t="s">
        <v>4489</v>
      </c>
      <c r="C497" s="200" t="s">
        <v>5181</v>
      </c>
      <c r="D497" s="199">
        <v>89.47</v>
      </c>
      <c r="E497" s="199">
        <v>71.23</v>
      </c>
      <c r="F497" s="199">
        <v>18.239999999999995</v>
      </c>
      <c r="G497" s="199" t="s">
        <v>5182</v>
      </c>
      <c r="H497" s="201" t="s">
        <v>4491</v>
      </c>
      <c r="I497" s="199" t="s">
        <v>5181</v>
      </c>
      <c r="J497" s="202">
        <f>VLOOKUP(C497,[5]Sheet1!$K:$S,8,0)</f>
        <v>89.55</v>
      </c>
      <c r="K497" s="203">
        <f>VLOOKUP(C497,[5]Sheet1!$K:$S,9,0)</f>
        <v>71.260000000000005</v>
      </c>
      <c r="L497" s="203">
        <f t="shared" si="7"/>
        <v>18.289999999999992</v>
      </c>
      <c r="N497"/>
    </row>
    <row r="498" spans="1:14" ht="14.5">
      <c r="A498" s="199">
        <v>497</v>
      </c>
      <c r="B498" s="200" t="s">
        <v>4489</v>
      </c>
      <c r="C498" s="200" t="s">
        <v>5183</v>
      </c>
      <c r="D498" s="199">
        <v>78.75</v>
      </c>
      <c r="E498" s="199">
        <v>62.7</v>
      </c>
      <c r="F498" s="199">
        <v>16.049999999999997</v>
      </c>
      <c r="G498" s="199" t="s">
        <v>5184</v>
      </c>
      <c r="H498" s="201" t="s">
        <v>4491</v>
      </c>
      <c r="I498" s="199" t="s">
        <v>5183</v>
      </c>
      <c r="J498" s="202">
        <f>VLOOKUP(C498,[5]Sheet1!$K:$S,8,0)</f>
        <v>78.83</v>
      </c>
      <c r="K498" s="203">
        <f>VLOOKUP(C498,[5]Sheet1!$K:$S,9,0)</f>
        <v>62.73</v>
      </c>
      <c r="L498" s="203">
        <f t="shared" si="7"/>
        <v>16.100000000000001</v>
      </c>
      <c r="N498"/>
    </row>
    <row r="499" spans="1:14" ht="14.5">
      <c r="A499" s="199">
        <v>498</v>
      </c>
      <c r="B499" s="200" t="s">
        <v>4489</v>
      </c>
      <c r="C499" s="200" t="s">
        <v>5185</v>
      </c>
      <c r="D499" s="199">
        <v>89.47</v>
      </c>
      <c r="E499" s="199">
        <v>71.23</v>
      </c>
      <c r="F499" s="199">
        <v>18.239999999999995</v>
      </c>
      <c r="G499" s="199" t="s">
        <v>3313</v>
      </c>
      <c r="H499" s="201" t="s">
        <v>4491</v>
      </c>
      <c r="I499" s="199" t="s">
        <v>5185</v>
      </c>
      <c r="J499" s="202">
        <f>VLOOKUP(C499,[5]Sheet1!$K:$S,8,0)</f>
        <v>89.55</v>
      </c>
      <c r="K499" s="203">
        <f>VLOOKUP(C499,[5]Sheet1!$K:$S,9,0)</f>
        <v>71.260000000000005</v>
      </c>
      <c r="L499" s="203">
        <f t="shared" si="7"/>
        <v>18.289999999999992</v>
      </c>
      <c r="N499"/>
    </row>
    <row r="500" spans="1:14" ht="14.5">
      <c r="A500" s="199">
        <v>499</v>
      </c>
      <c r="B500" s="200" t="s">
        <v>4489</v>
      </c>
      <c r="C500" s="200" t="s">
        <v>5186</v>
      </c>
      <c r="D500" s="199">
        <v>89</v>
      </c>
      <c r="E500" s="199">
        <v>71.23</v>
      </c>
      <c r="F500" s="199">
        <v>17.769999999999996</v>
      </c>
      <c r="G500" s="199" t="s">
        <v>5187</v>
      </c>
      <c r="H500" s="201" t="s">
        <v>4491</v>
      </c>
      <c r="I500" s="199" t="s">
        <v>5186</v>
      </c>
      <c r="J500" s="202">
        <f>VLOOKUP(C500,[5]Sheet1!$K:$S,8,0)</f>
        <v>89.08</v>
      </c>
      <c r="K500" s="203">
        <f>VLOOKUP(C500,[5]Sheet1!$K:$S,9,0)</f>
        <v>71.260000000000005</v>
      </c>
      <c r="L500" s="203">
        <f t="shared" si="7"/>
        <v>17.819999999999993</v>
      </c>
      <c r="N500"/>
    </row>
    <row r="501" spans="1:14" ht="14.5">
      <c r="A501" s="199">
        <v>500</v>
      </c>
      <c r="B501" s="200" t="s">
        <v>4489</v>
      </c>
      <c r="C501" s="200" t="s">
        <v>5188</v>
      </c>
      <c r="D501" s="199">
        <v>88.42</v>
      </c>
      <c r="E501" s="199">
        <v>70.77</v>
      </c>
      <c r="F501" s="199">
        <v>17.650000000000006</v>
      </c>
      <c r="G501" s="199" t="s">
        <v>5189</v>
      </c>
      <c r="H501" s="201" t="s">
        <v>4491</v>
      </c>
      <c r="I501" s="199" t="s">
        <v>5188</v>
      </c>
      <c r="J501" s="202">
        <f>VLOOKUP(C501,[5]Sheet1!$K:$S,8,0)</f>
        <v>88.51</v>
      </c>
      <c r="K501" s="203">
        <f>VLOOKUP(C501,[5]Sheet1!$K:$S,9,0)</f>
        <v>70.8</v>
      </c>
      <c r="L501" s="203">
        <f t="shared" si="7"/>
        <v>17.710000000000008</v>
      </c>
      <c r="N501"/>
    </row>
    <row r="502" spans="1:14" ht="14.5">
      <c r="A502" s="199">
        <v>501</v>
      </c>
      <c r="B502" s="200" t="s">
        <v>4489</v>
      </c>
      <c r="C502" s="200" t="s">
        <v>5190</v>
      </c>
      <c r="D502" s="199">
        <v>89</v>
      </c>
      <c r="E502" s="199">
        <v>71.23</v>
      </c>
      <c r="F502" s="199">
        <v>17.769999999999996</v>
      </c>
      <c r="G502" s="199" t="s">
        <v>5191</v>
      </c>
      <c r="H502" s="201" t="s">
        <v>4491</v>
      </c>
      <c r="I502" s="199" t="s">
        <v>5190</v>
      </c>
      <c r="J502" s="202">
        <f>VLOOKUP(C502,[5]Sheet1!$K:$S,8,0)</f>
        <v>89.08</v>
      </c>
      <c r="K502" s="203">
        <f>VLOOKUP(C502,[5]Sheet1!$K:$S,9,0)</f>
        <v>71.260000000000005</v>
      </c>
      <c r="L502" s="203">
        <f t="shared" si="7"/>
        <v>17.819999999999993</v>
      </c>
      <c r="N502"/>
    </row>
    <row r="503" spans="1:14" ht="14.5">
      <c r="A503" s="199">
        <v>502</v>
      </c>
      <c r="B503" s="200" t="s">
        <v>4489</v>
      </c>
      <c r="C503" s="200" t="s">
        <v>5192</v>
      </c>
      <c r="D503" s="199">
        <v>88.42</v>
      </c>
      <c r="E503" s="199">
        <v>70.77</v>
      </c>
      <c r="F503" s="199">
        <v>17.650000000000006</v>
      </c>
      <c r="G503" s="199" t="s">
        <v>5193</v>
      </c>
      <c r="H503" s="201" t="s">
        <v>4491</v>
      </c>
      <c r="I503" s="199" t="s">
        <v>5192</v>
      </c>
      <c r="J503" s="202">
        <f>VLOOKUP(C503,[5]Sheet1!$K:$S,8,0)</f>
        <v>88.51</v>
      </c>
      <c r="K503" s="203">
        <f>VLOOKUP(C503,[5]Sheet1!$K:$S,9,0)</f>
        <v>70.8</v>
      </c>
      <c r="L503" s="203">
        <f t="shared" si="7"/>
        <v>17.710000000000008</v>
      </c>
      <c r="N503"/>
    </row>
    <row r="504" spans="1:14" ht="14.5">
      <c r="A504" s="199">
        <v>503</v>
      </c>
      <c r="B504" s="200" t="s">
        <v>4489</v>
      </c>
      <c r="C504" s="200" t="s">
        <v>5194</v>
      </c>
      <c r="D504" s="199">
        <v>89</v>
      </c>
      <c r="E504" s="199">
        <v>71.23</v>
      </c>
      <c r="F504" s="199">
        <v>17.769999999999996</v>
      </c>
      <c r="G504" s="199" t="s">
        <v>5195</v>
      </c>
      <c r="H504" s="201" t="s">
        <v>4491</v>
      </c>
      <c r="I504" s="199" t="s">
        <v>5194</v>
      </c>
      <c r="J504" s="202">
        <f>VLOOKUP(C504,[5]Sheet1!$K:$S,8,0)</f>
        <v>89.08</v>
      </c>
      <c r="K504" s="203">
        <f>VLOOKUP(C504,[5]Sheet1!$K:$S,9,0)</f>
        <v>71.260000000000005</v>
      </c>
      <c r="L504" s="203">
        <f t="shared" si="7"/>
        <v>17.819999999999993</v>
      </c>
      <c r="N504"/>
    </row>
    <row r="505" spans="1:14" ht="14.5">
      <c r="A505" s="199">
        <v>504</v>
      </c>
      <c r="B505" s="200" t="s">
        <v>4489</v>
      </c>
      <c r="C505" s="200" t="s">
        <v>5196</v>
      </c>
      <c r="D505" s="199">
        <v>88.42</v>
      </c>
      <c r="E505" s="199">
        <v>70.77</v>
      </c>
      <c r="F505" s="199">
        <v>17.650000000000006</v>
      </c>
      <c r="G505" s="199" t="s">
        <v>5197</v>
      </c>
      <c r="H505" s="201" t="s">
        <v>4491</v>
      </c>
      <c r="I505" s="199" t="s">
        <v>5196</v>
      </c>
      <c r="J505" s="202">
        <f>VLOOKUP(C505,[5]Sheet1!$K:$S,8,0)</f>
        <v>88.51</v>
      </c>
      <c r="K505" s="203">
        <f>VLOOKUP(C505,[5]Sheet1!$K:$S,9,0)</f>
        <v>70.8</v>
      </c>
      <c r="L505" s="203">
        <f t="shared" si="7"/>
        <v>17.710000000000008</v>
      </c>
      <c r="N505"/>
    </row>
    <row r="506" spans="1:14" ht="14.5">
      <c r="A506" s="199">
        <v>505</v>
      </c>
      <c r="B506" s="200" t="s">
        <v>4489</v>
      </c>
      <c r="C506" s="200" t="s">
        <v>5198</v>
      </c>
      <c r="D506" s="199">
        <v>89</v>
      </c>
      <c r="E506" s="199">
        <v>71.23</v>
      </c>
      <c r="F506" s="199">
        <v>17.769999999999996</v>
      </c>
      <c r="G506" s="199" t="s">
        <v>3333</v>
      </c>
      <c r="H506" s="201" t="s">
        <v>4491</v>
      </c>
      <c r="I506" s="199" t="s">
        <v>5198</v>
      </c>
      <c r="J506" s="202">
        <f>VLOOKUP(C506,[5]Sheet1!$K:$S,8,0)</f>
        <v>89.08</v>
      </c>
      <c r="K506" s="203">
        <f>VLOOKUP(C506,[5]Sheet1!$K:$S,9,0)</f>
        <v>71.260000000000005</v>
      </c>
      <c r="L506" s="203">
        <f t="shared" si="7"/>
        <v>17.819999999999993</v>
      </c>
      <c r="N506"/>
    </row>
    <row r="507" spans="1:14" ht="14.5">
      <c r="A507" s="199">
        <v>506</v>
      </c>
      <c r="B507" s="200" t="s">
        <v>4489</v>
      </c>
      <c r="C507" s="200" t="s">
        <v>5199</v>
      </c>
      <c r="D507" s="199">
        <v>88.42</v>
      </c>
      <c r="E507" s="199">
        <v>70.77</v>
      </c>
      <c r="F507" s="199">
        <v>17.650000000000006</v>
      </c>
      <c r="G507" s="199" t="s">
        <v>3337</v>
      </c>
      <c r="H507" s="201" t="s">
        <v>4491</v>
      </c>
      <c r="I507" s="199" t="s">
        <v>5199</v>
      </c>
      <c r="J507" s="202">
        <f>VLOOKUP(C507,[5]Sheet1!$K:$S,8,0)</f>
        <v>88.51</v>
      </c>
      <c r="K507" s="203">
        <f>VLOOKUP(C507,[5]Sheet1!$K:$S,9,0)</f>
        <v>70.8</v>
      </c>
      <c r="L507" s="203">
        <f t="shared" si="7"/>
        <v>17.710000000000008</v>
      </c>
      <c r="N507"/>
    </row>
    <row r="508" spans="1:14" ht="14.5">
      <c r="A508" s="199">
        <v>507</v>
      </c>
      <c r="B508" s="200" t="s">
        <v>4489</v>
      </c>
      <c r="C508" s="200" t="s">
        <v>5200</v>
      </c>
      <c r="D508" s="199">
        <v>89</v>
      </c>
      <c r="E508" s="199">
        <v>71.23</v>
      </c>
      <c r="F508" s="199">
        <v>17.769999999999996</v>
      </c>
      <c r="G508" s="199" t="s">
        <v>5201</v>
      </c>
      <c r="H508" s="201" t="s">
        <v>4491</v>
      </c>
      <c r="I508" s="199" t="s">
        <v>5200</v>
      </c>
      <c r="J508" s="202">
        <f>VLOOKUP(C508,[5]Sheet1!$K:$S,8,0)</f>
        <v>89.08</v>
      </c>
      <c r="K508" s="203">
        <f>VLOOKUP(C508,[5]Sheet1!$K:$S,9,0)</f>
        <v>71.260000000000005</v>
      </c>
      <c r="L508" s="203">
        <f t="shared" si="7"/>
        <v>17.819999999999993</v>
      </c>
      <c r="N508"/>
    </row>
    <row r="509" spans="1:14" ht="14.5">
      <c r="A509" s="199">
        <v>508</v>
      </c>
      <c r="B509" s="200" t="s">
        <v>4489</v>
      </c>
      <c r="C509" s="200" t="s">
        <v>5202</v>
      </c>
      <c r="D509" s="199">
        <v>88.42</v>
      </c>
      <c r="E509" s="199">
        <v>70.77</v>
      </c>
      <c r="F509" s="199">
        <v>17.650000000000006</v>
      </c>
      <c r="G509" s="199" t="s">
        <v>3347</v>
      </c>
      <c r="H509" s="201" t="s">
        <v>4491</v>
      </c>
      <c r="I509" s="199" t="s">
        <v>5202</v>
      </c>
      <c r="J509" s="202">
        <f>VLOOKUP(C509,[5]Sheet1!$K:$S,8,0)</f>
        <v>88.51</v>
      </c>
      <c r="K509" s="203">
        <f>VLOOKUP(C509,[5]Sheet1!$K:$S,9,0)</f>
        <v>70.8</v>
      </c>
      <c r="L509" s="203">
        <f t="shared" si="7"/>
        <v>17.710000000000008</v>
      </c>
      <c r="N509"/>
    </row>
    <row r="510" spans="1:14" ht="14.5">
      <c r="A510" s="199">
        <v>509</v>
      </c>
      <c r="B510" s="200" t="s">
        <v>4489</v>
      </c>
      <c r="C510" s="200" t="s">
        <v>5203</v>
      </c>
      <c r="D510" s="199">
        <v>89</v>
      </c>
      <c r="E510" s="199">
        <v>71.23</v>
      </c>
      <c r="F510" s="199">
        <v>17.769999999999996</v>
      </c>
      <c r="G510" s="199" t="s">
        <v>5204</v>
      </c>
      <c r="H510" s="201" t="s">
        <v>4491</v>
      </c>
      <c r="I510" s="199" t="s">
        <v>5203</v>
      </c>
      <c r="J510" s="202">
        <f>VLOOKUP(C510,[5]Sheet1!$K:$S,8,0)</f>
        <v>89.08</v>
      </c>
      <c r="K510" s="203">
        <f>VLOOKUP(C510,[5]Sheet1!$K:$S,9,0)</f>
        <v>71.260000000000005</v>
      </c>
      <c r="L510" s="203">
        <f t="shared" si="7"/>
        <v>17.819999999999993</v>
      </c>
      <c r="N510"/>
    </row>
    <row r="511" spans="1:14" ht="14.5">
      <c r="A511" s="199">
        <v>510</v>
      </c>
      <c r="B511" s="200" t="s">
        <v>4489</v>
      </c>
      <c r="C511" s="200" t="s">
        <v>5205</v>
      </c>
      <c r="D511" s="199">
        <v>88.42</v>
      </c>
      <c r="E511" s="199">
        <v>70.77</v>
      </c>
      <c r="F511" s="199">
        <v>17.650000000000006</v>
      </c>
      <c r="G511" s="199" t="s">
        <v>5206</v>
      </c>
      <c r="H511" s="201" t="s">
        <v>4491</v>
      </c>
      <c r="I511" s="199" t="s">
        <v>5205</v>
      </c>
      <c r="J511" s="202">
        <f>VLOOKUP(C511,[5]Sheet1!$K:$S,8,0)</f>
        <v>88.51</v>
      </c>
      <c r="K511" s="203">
        <f>VLOOKUP(C511,[5]Sheet1!$K:$S,9,0)</f>
        <v>70.8</v>
      </c>
      <c r="L511" s="203">
        <f t="shared" si="7"/>
        <v>17.710000000000008</v>
      </c>
      <c r="N511"/>
    </row>
    <row r="512" spans="1:14" ht="14.5">
      <c r="A512" s="199">
        <v>511</v>
      </c>
      <c r="B512" s="200" t="s">
        <v>4489</v>
      </c>
      <c r="C512" s="200" t="s">
        <v>5207</v>
      </c>
      <c r="D512" s="199">
        <v>89</v>
      </c>
      <c r="E512" s="199">
        <v>71.23</v>
      </c>
      <c r="F512" s="199">
        <v>17.769999999999996</v>
      </c>
      <c r="G512" s="199" t="s">
        <v>5208</v>
      </c>
      <c r="H512" s="201" t="s">
        <v>4491</v>
      </c>
      <c r="I512" s="199" t="s">
        <v>5207</v>
      </c>
      <c r="J512" s="202">
        <f>VLOOKUP(C512,[5]Sheet1!$K:$S,8,0)</f>
        <v>89.08</v>
      </c>
      <c r="K512" s="203">
        <f>VLOOKUP(C512,[5]Sheet1!$K:$S,9,0)</f>
        <v>71.260000000000005</v>
      </c>
      <c r="L512" s="203">
        <f t="shared" si="7"/>
        <v>17.819999999999993</v>
      </c>
      <c r="N512"/>
    </row>
    <row r="513" spans="1:14" ht="14.5">
      <c r="A513" s="199">
        <v>512</v>
      </c>
      <c r="B513" s="200" t="s">
        <v>4489</v>
      </c>
      <c r="C513" s="200" t="s">
        <v>5209</v>
      </c>
      <c r="D513" s="199">
        <v>88.42</v>
      </c>
      <c r="E513" s="199">
        <v>70.77</v>
      </c>
      <c r="F513" s="199">
        <v>17.650000000000006</v>
      </c>
      <c r="G513" s="199" t="s">
        <v>5210</v>
      </c>
      <c r="H513" s="201" t="s">
        <v>4491</v>
      </c>
      <c r="I513" s="199" t="s">
        <v>5209</v>
      </c>
      <c r="J513" s="202">
        <f>VLOOKUP(C513,[5]Sheet1!$K:$S,8,0)</f>
        <v>88.51</v>
      </c>
      <c r="K513" s="203">
        <f>VLOOKUP(C513,[5]Sheet1!$K:$S,9,0)</f>
        <v>70.8</v>
      </c>
      <c r="L513" s="203">
        <f t="shared" si="7"/>
        <v>17.710000000000008</v>
      </c>
      <c r="N513"/>
    </row>
    <row r="514" spans="1:14" ht="14.5">
      <c r="A514" s="199">
        <v>513</v>
      </c>
      <c r="B514" s="200" t="s">
        <v>4489</v>
      </c>
      <c r="C514" s="200" t="s">
        <v>5211</v>
      </c>
      <c r="D514" s="199">
        <v>88.42</v>
      </c>
      <c r="E514" s="199">
        <v>70.77</v>
      </c>
      <c r="F514" s="199">
        <v>17.650000000000006</v>
      </c>
      <c r="G514" s="199" t="s">
        <v>5212</v>
      </c>
      <c r="H514" s="201" t="s">
        <v>4491</v>
      </c>
      <c r="I514" s="199" t="s">
        <v>5211</v>
      </c>
      <c r="J514" s="202">
        <f>VLOOKUP(C514,[5]Sheet1!$K:$S,8,0)</f>
        <v>88.51</v>
      </c>
      <c r="K514" s="203">
        <f>VLOOKUP(C514,[5]Sheet1!$K:$S,9,0)</f>
        <v>70.8</v>
      </c>
      <c r="L514" s="203">
        <f t="shared" si="7"/>
        <v>17.710000000000008</v>
      </c>
      <c r="N514"/>
    </row>
    <row r="515" spans="1:14" ht="14.5">
      <c r="A515" s="199">
        <v>514</v>
      </c>
      <c r="B515" s="200" t="s">
        <v>4489</v>
      </c>
      <c r="C515" s="200" t="s">
        <v>5213</v>
      </c>
      <c r="D515" s="199">
        <v>88.42</v>
      </c>
      <c r="E515" s="199">
        <v>70.77</v>
      </c>
      <c r="F515" s="199">
        <v>17.650000000000006</v>
      </c>
      <c r="G515" s="199" t="s">
        <v>5214</v>
      </c>
      <c r="H515" s="201" t="s">
        <v>4491</v>
      </c>
      <c r="I515" s="199" t="s">
        <v>5213</v>
      </c>
      <c r="J515" s="202">
        <f>VLOOKUP(C515,[5]Sheet1!$K:$S,8,0)</f>
        <v>88.51</v>
      </c>
      <c r="K515" s="203">
        <f>VLOOKUP(C515,[5]Sheet1!$K:$S,9,0)</f>
        <v>70.8</v>
      </c>
      <c r="L515" s="203">
        <f t="shared" ref="L515:L578" si="8">J515-K515</f>
        <v>17.710000000000008</v>
      </c>
      <c r="N515"/>
    </row>
    <row r="516" spans="1:14" ht="14.5">
      <c r="A516" s="199">
        <v>515</v>
      </c>
      <c r="B516" s="200" t="s">
        <v>4489</v>
      </c>
      <c r="C516" s="200" t="s">
        <v>5215</v>
      </c>
      <c r="D516" s="199">
        <v>88.42</v>
      </c>
      <c r="E516" s="199">
        <v>70.77</v>
      </c>
      <c r="F516" s="199">
        <v>17.650000000000006</v>
      </c>
      <c r="G516" s="199" t="s">
        <v>5216</v>
      </c>
      <c r="H516" s="201" t="s">
        <v>4491</v>
      </c>
      <c r="I516" s="199" t="s">
        <v>5215</v>
      </c>
      <c r="J516" s="202">
        <f>VLOOKUP(C516,[5]Sheet1!$K:$S,8,0)</f>
        <v>88.51</v>
      </c>
      <c r="K516" s="203">
        <f>VLOOKUP(C516,[5]Sheet1!$K:$S,9,0)</f>
        <v>70.8</v>
      </c>
      <c r="L516" s="203">
        <f t="shared" si="8"/>
        <v>17.710000000000008</v>
      </c>
      <c r="N516"/>
    </row>
    <row r="517" spans="1:14" ht="14.5">
      <c r="A517" s="199">
        <v>516</v>
      </c>
      <c r="B517" s="200" t="s">
        <v>4489</v>
      </c>
      <c r="C517" s="200" t="s">
        <v>5217</v>
      </c>
      <c r="D517" s="199">
        <v>88.42</v>
      </c>
      <c r="E517" s="199">
        <v>70.77</v>
      </c>
      <c r="F517" s="199">
        <v>17.650000000000006</v>
      </c>
      <c r="G517" s="199" t="s">
        <v>5218</v>
      </c>
      <c r="H517" s="201" t="s">
        <v>4491</v>
      </c>
      <c r="I517" s="199" t="s">
        <v>5217</v>
      </c>
      <c r="J517" s="202">
        <f>VLOOKUP(C517,[5]Sheet1!$K:$S,8,0)</f>
        <v>88.51</v>
      </c>
      <c r="K517" s="203">
        <f>VLOOKUP(C517,[5]Sheet1!$K:$S,9,0)</f>
        <v>70.8</v>
      </c>
      <c r="L517" s="203">
        <f t="shared" si="8"/>
        <v>17.710000000000008</v>
      </c>
      <c r="N517"/>
    </row>
    <row r="518" spans="1:14" ht="14.5">
      <c r="A518" s="199">
        <v>517</v>
      </c>
      <c r="B518" s="200" t="s">
        <v>4489</v>
      </c>
      <c r="C518" s="200" t="s">
        <v>5219</v>
      </c>
      <c r="D518" s="199">
        <v>88.42</v>
      </c>
      <c r="E518" s="199">
        <v>70.77</v>
      </c>
      <c r="F518" s="199">
        <v>17.650000000000006</v>
      </c>
      <c r="G518" s="199" t="s">
        <v>5220</v>
      </c>
      <c r="H518" s="201" t="s">
        <v>4491</v>
      </c>
      <c r="I518" s="199" t="s">
        <v>5219</v>
      </c>
      <c r="J518" s="202">
        <f>VLOOKUP(C518,[5]Sheet1!$K:$S,8,0)</f>
        <v>88.51</v>
      </c>
      <c r="K518" s="203">
        <f>VLOOKUP(C518,[5]Sheet1!$K:$S,9,0)</f>
        <v>70.8</v>
      </c>
      <c r="L518" s="203">
        <f t="shared" si="8"/>
        <v>17.710000000000008</v>
      </c>
      <c r="N518"/>
    </row>
    <row r="519" spans="1:14" ht="14.5">
      <c r="A519" s="199">
        <v>518</v>
      </c>
      <c r="B519" s="200" t="s">
        <v>4489</v>
      </c>
      <c r="C519" s="200" t="s">
        <v>5221</v>
      </c>
      <c r="D519" s="199">
        <v>88.42</v>
      </c>
      <c r="E519" s="199">
        <v>70.77</v>
      </c>
      <c r="F519" s="199">
        <v>17.650000000000006</v>
      </c>
      <c r="G519" s="199" t="s">
        <v>5222</v>
      </c>
      <c r="H519" s="201" t="s">
        <v>4491</v>
      </c>
      <c r="I519" s="199" t="s">
        <v>5221</v>
      </c>
      <c r="J519" s="202">
        <f>VLOOKUP(C519,[5]Sheet1!$K:$S,8,0)</f>
        <v>88.51</v>
      </c>
      <c r="K519" s="203">
        <f>VLOOKUP(C519,[5]Sheet1!$K:$S,9,0)</f>
        <v>70.8</v>
      </c>
      <c r="L519" s="203">
        <f t="shared" si="8"/>
        <v>17.710000000000008</v>
      </c>
      <c r="N519"/>
    </row>
    <row r="520" spans="1:14" ht="14.5">
      <c r="A520" s="199">
        <v>519</v>
      </c>
      <c r="B520" s="200" t="s">
        <v>4489</v>
      </c>
      <c r="C520" s="200" t="s">
        <v>5223</v>
      </c>
      <c r="D520" s="199">
        <v>88.42</v>
      </c>
      <c r="E520" s="199">
        <v>70.77</v>
      </c>
      <c r="F520" s="199">
        <v>17.650000000000006</v>
      </c>
      <c r="G520" s="199" t="s">
        <v>5224</v>
      </c>
      <c r="H520" s="201" t="s">
        <v>4491</v>
      </c>
      <c r="I520" s="199" t="s">
        <v>5223</v>
      </c>
      <c r="J520" s="202">
        <f>VLOOKUP(C520,[5]Sheet1!$K:$S,8,0)</f>
        <v>88.51</v>
      </c>
      <c r="K520" s="203">
        <f>VLOOKUP(C520,[5]Sheet1!$K:$S,9,0)</f>
        <v>70.8</v>
      </c>
      <c r="L520" s="203">
        <f t="shared" si="8"/>
        <v>17.710000000000008</v>
      </c>
      <c r="N520"/>
    </row>
    <row r="521" spans="1:14" ht="14.5">
      <c r="A521" s="199">
        <v>520</v>
      </c>
      <c r="B521" s="200" t="s">
        <v>4489</v>
      </c>
      <c r="C521" s="200" t="s">
        <v>5225</v>
      </c>
      <c r="D521" s="199">
        <v>88.42</v>
      </c>
      <c r="E521" s="199">
        <v>70.77</v>
      </c>
      <c r="F521" s="199">
        <v>17.650000000000006</v>
      </c>
      <c r="G521" s="199" t="s">
        <v>5226</v>
      </c>
      <c r="H521" s="201" t="s">
        <v>4491</v>
      </c>
      <c r="I521" s="199" t="s">
        <v>5225</v>
      </c>
      <c r="J521" s="202">
        <f>VLOOKUP(C521,[5]Sheet1!$K:$S,8,0)</f>
        <v>88.51</v>
      </c>
      <c r="K521" s="203">
        <f>VLOOKUP(C521,[5]Sheet1!$K:$S,9,0)</f>
        <v>70.8</v>
      </c>
      <c r="L521" s="203">
        <f t="shared" si="8"/>
        <v>17.710000000000008</v>
      </c>
      <c r="N521"/>
    </row>
    <row r="522" spans="1:14" ht="14.5">
      <c r="A522" s="199">
        <v>521</v>
      </c>
      <c r="B522" s="200" t="s">
        <v>4489</v>
      </c>
      <c r="C522" s="200" t="s">
        <v>5227</v>
      </c>
      <c r="D522" s="199">
        <v>88.42</v>
      </c>
      <c r="E522" s="199">
        <v>70.77</v>
      </c>
      <c r="F522" s="199">
        <v>17.650000000000006</v>
      </c>
      <c r="G522" s="199" t="s">
        <v>5228</v>
      </c>
      <c r="H522" s="201" t="s">
        <v>4491</v>
      </c>
      <c r="I522" s="199" t="s">
        <v>5227</v>
      </c>
      <c r="J522" s="202">
        <f>VLOOKUP(C522,[5]Sheet1!$K:$S,8,0)</f>
        <v>88.51</v>
      </c>
      <c r="K522" s="203">
        <f>VLOOKUP(C522,[5]Sheet1!$K:$S,9,0)</f>
        <v>70.8</v>
      </c>
      <c r="L522" s="203">
        <f t="shared" si="8"/>
        <v>17.710000000000008</v>
      </c>
      <c r="N522"/>
    </row>
    <row r="523" spans="1:14" ht="14.5">
      <c r="A523" s="199">
        <v>522</v>
      </c>
      <c r="B523" s="200" t="s">
        <v>4489</v>
      </c>
      <c r="C523" s="200" t="s">
        <v>5229</v>
      </c>
      <c r="D523" s="199">
        <v>88.42</v>
      </c>
      <c r="E523" s="199">
        <v>70.77</v>
      </c>
      <c r="F523" s="199">
        <v>17.650000000000006</v>
      </c>
      <c r="G523" s="199" t="s">
        <v>5230</v>
      </c>
      <c r="H523" s="201" t="s">
        <v>4491</v>
      </c>
      <c r="I523" s="199" t="s">
        <v>5229</v>
      </c>
      <c r="J523" s="202">
        <f>VLOOKUP(C523,[5]Sheet1!$K:$S,8,0)</f>
        <v>88.51</v>
      </c>
      <c r="K523" s="203">
        <f>VLOOKUP(C523,[5]Sheet1!$K:$S,9,0)</f>
        <v>70.8</v>
      </c>
      <c r="L523" s="203">
        <f t="shared" si="8"/>
        <v>17.710000000000008</v>
      </c>
      <c r="N523"/>
    </row>
    <row r="524" spans="1:14" ht="14.5">
      <c r="A524" s="199">
        <v>523</v>
      </c>
      <c r="B524" s="200" t="s">
        <v>4489</v>
      </c>
      <c r="C524" s="200" t="s">
        <v>5231</v>
      </c>
      <c r="D524" s="199">
        <v>88.42</v>
      </c>
      <c r="E524" s="199">
        <v>70.77</v>
      </c>
      <c r="F524" s="199">
        <v>17.650000000000006</v>
      </c>
      <c r="G524" s="199" t="s">
        <v>5232</v>
      </c>
      <c r="H524" s="201" t="s">
        <v>4491</v>
      </c>
      <c r="I524" s="199" t="s">
        <v>5231</v>
      </c>
      <c r="J524" s="202">
        <f>VLOOKUP(C524,[5]Sheet1!$K:$S,8,0)</f>
        <v>88.51</v>
      </c>
      <c r="K524" s="203">
        <f>VLOOKUP(C524,[5]Sheet1!$K:$S,9,0)</f>
        <v>70.8</v>
      </c>
      <c r="L524" s="203">
        <f t="shared" si="8"/>
        <v>17.710000000000008</v>
      </c>
      <c r="N524"/>
    </row>
    <row r="525" spans="1:14" ht="14.5">
      <c r="A525" s="199">
        <v>524</v>
      </c>
      <c r="B525" s="200" t="s">
        <v>4489</v>
      </c>
      <c r="C525" s="200" t="s">
        <v>5233</v>
      </c>
      <c r="D525" s="199">
        <v>88.42</v>
      </c>
      <c r="E525" s="199">
        <v>70.77</v>
      </c>
      <c r="F525" s="199">
        <v>17.650000000000006</v>
      </c>
      <c r="G525" s="199" t="s">
        <v>5234</v>
      </c>
      <c r="H525" s="201" t="s">
        <v>4491</v>
      </c>
      <c r="I525" s="199" t="s">
        <v>5233</v>
      </c>
      <c r="J525" s="202">
        <f>VLOOKUP(C525,[5]Sheet1!$K:$S,8,0)</f>
        <v>88.51</v>
      </c>
      <c r="K525" s="203">
        <f>VLOOKUP(C525,[5]Sheet1!$K:$S,9,0)</f>
        <v>70.8</v>
      </c>
      <c r="L525" s="203">
        <f t="shared" si="8"/>
        <v>17.710000000000008</v>
      </c>
      <c r="N525"/>
    </row>
    <row r="526" spans="1:14" ht="14.5">
      <c r="A526" s="199">
        <v>525</v>
      </c>
      <c r="B526" s="200" t="s">
        <v>4489</v>
      </c>
      <c r="C526" s="200" t="s">
        <v>5235</v>
      </c>
      <c r="D526" s="199">
        <v>88.42</v>
      </c>
      <c r="E526" s="199">
        <v>70.77</v>
      </c>
      <c r="F526" s="199">
        <v>17.650000000000006</v>
      </c>
      <c r="G526" s="199" t="s">
        <v>5236</v>
      </c>
      <c r="H526" s="201" t="s">
        <v>4491</v>
      </c>
      <c r="I526" s="199" t="s">
        <v>5235</v>
      </c>
      <c r="J526" s="202">
        <f>VLOOKUP(C526,[5]Sheet1!$K:$S,8,0)</f>
        <v>88.51</v>
      </c>
      <c r="K526" s="203">
        <f>VLOOKUP(C526,[5]Sheet1!$K:$S,9,0)</f>
        <v>70.8</v>
      </c>
      <c r="L526" s="203">
        <f t="shared" si="8"/>
        <v>17.710000000000008</v>
      </c>
      <c r="N526"/>
    </row>
    <row r="527" spans="1:14" ht="14.5">
      <c r="A527" s="199">
        <v>526</v>
      </c>
      <c r="B527" s="200" t="s">
        <v>4489</v>
      </c>
      <c r="C527" s="200" t="s">
        <v>5237</v>
      </c>
      <c r="D527" s="199">
        <v>88.42</v>
      </c>
      <c r="E527" s="199">
        <v>70.77</v>
      </c>
      <c r="F527" s="199">
        <v>17.650000000000006</v>
      </c>
      <c r="G527" s="199" t="s">
        <v>5238</v>
      </c>
      <c r="H527" s="201" t="s">
        <v>4491</v>
      </c>
      <c r="I527" s="199" t="s">
        <v>5237</v>
      </c>
      <c r="J527" s="202">
        <f>VLOOKUP(C527,[5]Sheet1!$K:$S,8,0)</f>
        <v>88.51</v>
      </c>
      <c r="K527" s="203">
        <f>VLOOKUP(C527,[5]Sheet1!$K:$S,9,0)</f>
        <v>70.8</v>
      </c>
      <c r="L527" s="203">
        <f t="shared" si="8"/>
        <v>17.710000000000008</v>
      </c>
      <c r="N527"/>
    </row>
    <row r="528" spans="1:14" ht="14.5">
      <c r="A528" s="199">
        <v>527</v>
      </c>
      <c r="B528" s="200" t="s">
        <v>4489</v>
      </c>
      <c r="C528" s="200" t="s">
        <v>5239</v>
      </c>
      <c r="D528" s="199">
        <v>88.42</v>
      </c>
      <c r="E528" s="199">
        <v>70.77</v>
      </c>
      <c r="F528" s="199">
        <v>17.650000000000006</v>
      </c>
      <c r="G528" s="199" t="s">
        <v>5240</v>
      </c>
      <c r="H528" s="201" t="s">
        <v>4491</v>
      </c>
      <c r="I528" s="199" t="s">
        <v>5239</v>
      </c>
      <c r="J528" s="202">
        <f>VLOOKUP(C528,[5]Sheet1!$K:$S,8,0)</f>
        <v>88.51</v>
      </c>
      <c r="K528" s="203">
        <f>VLOOKUP(C528,[5]Sheet1!$K:$S,9,0)</f>
        <v>70.8</v>
      </c>
      <c r="L528" s="203">
        <f t="shared" si="8"/>
        <v>17.710000000000008</v>
      </c>
      <c r="N528"/>
    </row>
    <row r="529" spans="1:14" ht="14.5">
      <c r="A529" s="199">
        <v>528</v>
      </c>
      <c r="B529" s="200" t="s">
        <v>4489</v>
      </c>
      <c r="C529" s="200" t="s">
        <v>5241</v>
      </c>
      <c r="D529" s="199">
        <v>88.42</v>
      </c>
      <c r="E529" s="199">
        <v>70.77</v>
      </c>
      <c r="F529" s="199">
        <v>17.650000000000006</v>
      </c>
      <c r="G529" s="199" t="s">
        <v>5242</v>
      </c>
      <c r="H529" s="201" t="s">
        <v>4491</v>
      </c>
      <c r="I529" s="199" t="s">
        <v>5241</v>
      </c>
      <c r="J529" s="202">
        <f>VLOOKUP(C529,[5]Sheet1!$K:$S,8,0)</f>
        <v>88.51</v>
      </c>
      <c r="K529" s="203">
        <f>VLOOKUP(C529,[5]Sheet1!$K:$S,9,0)</f>
        <v>70.8</v>
      </c>
      <c r="L529" s="203">
        <f t="shared" si="8"/>
        <v>17.710000000000008</v>
      </c>
      <c r="N529"/>
    </row>
    <row r="530" spans="1:14" ht="14.5">
      <c r="A530" s="199">
        <v>529</v>
      </c>
      <c r="B530" s="200" t="s">
        <v>4489</v>
      </c>
      <c r="C530" s="200" t="s">
        <v>5243</v>
      </c>
      <c r="D530" s="199">
        <v>88.42</v>
      </c>
      <c r="E530" s="199">
        <v>70.77</v>
      </c>
      <c r="F530" s="199">
        <v>17.650000000000006</v>
      </c>
      <c r="G530" s="199" t="s">
        <v>5244</v>
      </c>
      <c r="H530" s="201" t="s">
        <v>4491</v>
      </c>
      <c r="I530" s="199" t="s">
        <v>5243</v>
      </c>
      <c r="J530" s="202">
        <f>VLOOKUP(C530,[5]Sheet1!$K:$S,8,0)</f>
        <v>88.51</v>
      </c>
      <c r="K530" s="203">
        <f>VLOOKUP(C530,[5]Sheet1!$K:$S,9,0)</f>
        <v>70.8</v>
      </c>
      <c r="L530" s="203">
        <f t="shared" si="8"/>
        <v>17.710000000000008</v>
      </c>
      <c r="N530"/>
    </row>
    <row r="531" spans="1:14" ht="14.5">
      <c r="A531" s="199">
        <v>530</v>
      </c>
      <c r="B531" s="200" t="s">
        <v>4489</v>
      </c>
      <c r="C531" s="200" t="s">
        <v>5245</v>
      </c>
      <c r="D531" s="199">
        <v>88.42</v>
      </c>
      <c r="E531" s="199">
        <v>70.77</v>
      </c>
      <c r="F531" s="199">
        <v>17.650000000000006</v>
      </c>
      <c r="G531" s="199" t="s">
        <v>5246</v>
      </c>
      <c r="H531" s="201" t="s">
        <v>4491</v>
      </c>
      <c r="I531" s="199" t="s">
        <v>5245</v>
      </c>
      <c r="J531" s="202">
        <f>VLOOKUP(C531,[5]Sheet1!$K:$S,8,0)</f>
        <v>88.51</v>
      </c>
      <c r="K531" s="203">
        <f>VLOOKUP(C531,[5]Sheet1!$K:$S,9,0)</f>
        <v>70.8</v>
      </c>
      <c r="L531" s="203">
        <f t="shared" si="8"/>
        <v>17.710000000000008</v>
      </c>
      <c r="N531"/>
    </row>
    <row r="532" spans="1:14" ht="14.5">
      <c r="A532" s="199">
        <v>531</v>
      </c>
      <c r="B532" s="200" t="s">
        <v>4489</v>
      </c>
      <c r="C532" s="200" t="s">
        <v>5247</v>
      </c>
      <c r="D532" s="199">
        <v>88.42</v>
      </c>
      <c r="E532" s="199">
        <v>70.77</v>
      </c>
      <c r="F532" s="199">
        <v>17.650000000000006</v>
      </c>
      <c r="G532" s="199" t="s">
        <v>3388</v>
      </c>
      <c r="H532" s="201" t="s">
        <v>4491</v>
      </c>
      <c r="I532" s="199" t="s">
        <v>5247</v>
      </c>
      <c r="J532" s="202">
        <f>VLOOKUP(C532,[5]Sheet1!$K:$S,8,0)</f>
        <v>88.51</v>
      </c>
      <c r="K532" s="203">
        <f>VLOOKUP(C532,[5]Sheet1!$K:$S,9,0)</f>
        <v>70.8</v>
      </c>
      <c r="L532" s="203">
        <f t="shared" si="8"/>
        <v>17.710000000000008</v>
      </c>
      <c r="N532"/>
    </row>
    <row r="533" spans="1:14" ht="14.5">
      <c r="A533" s="199">
        <v>532</v>
      </c>
      <c r="B533" s="200" t="s">
        <v>4489</v>
      </c>
      <c r="C533" s="200" t="s">
        <v>5248</v>
      </c>
      <c r="D533" s="199">
        <v>88.42</v>
      </c>
      <c r="E533" s="199">
        <v>70.77</v>
      </c>
      <c r="F533" s="199">
        <v>17.650000000000006</v>
      </c>
      <c r="G533" s="199" t="s">
        <v>5249</v>
      </c>
      <c r="H533" s="201" t="s">
        <v>4491</v>
      </c>
      <c r="I533" s="199" t="s">
        <v>5248</v>
      </c>
      <c r="J533" s="202">
        <f>VLOOKUP(C533,[5]Sheet1!$K:$S,8,0)</f>
        <v>88.51</v>
      </c>
      <c r="K533" s="203">
        <f>VLOOKUP(C533,[5]Sheet1!$K:$S,9,0)</f>
        <v>70.8</v>
      </c>
      <c r="L533" s="203">
        <f t="shared" si="8"/>
        <v>17.710000000000008</v>
      </c>
      <c r="N533"/>
    </row>
    <row r="534" spans="1:14" ht="14.5">
      <c r="A534" s="199">
        <v>533</v>
      </c>
      <c r="B534" s="200" t="s">
        <v>4489</v>
      </c>
      <c r="C534" s="200" t="s">
        <v>5250</v>
      </c>
      <c r="D534" s="199">
        <v>88.42</v>
      </c>
      <c r="E534" s="199">
        <v>70.77</v>
      </c>
      <c r="F534" s="199">
        <v>17.650000000000006</v>
      </c>
      <c r="G534" s="199" t="s">
        <v>5251</v>
      </c>
      <c r="H534" s="201" t="s">
        <v>4491</v>
      </c>
      <c r="I534" s="199" t="s">
        <v>5250</v>
      </c>
      <c r="J534" s="202">
        <f>VLOOKUP(C534,[5]Sheet1!$K:$S,8,0)</f>
        <v>88.51</v>
      </c>
      <c r="K534" s="203">
        <f>VLOOKUP(C534,[5]Sheet1!$K:$S,9,0)</f>
        <v>70.8</v>
      </c>
      <c r="L534" s="203">
        <f t="shared" si="8"/>
        <v>17.710000000000008</v>
      </c>
      <c r="N534"/>
    </row>
    <row r="535" spans="1:14" ht="14.5">
      <c r="A535" s="199">
        <v>534</v>
      </c>
      <c r="B535" s="200" t="s">
        <v>4489</v>
      </c>
      <c r="C535" s="200" t="s">
        <v>5252</v>
      </c>
      <c r="D535" s="199">
        <v>88.42</v>
      </c>
      <c r="E535" s="199">
        <v>70.77</v>
      </c>
      <c r="F535" s="199">
        <v>17.650000000000006</v>
      </c>
      <c r="G535" s="199" t="s">
        <v>5253</v>
      </c>
      <c r="H535" s="201" t="s">
        <v>4491</v>
      </c>
      <c r="I535" s="199" t="s">
        <v>5252</v>
      </c>
      <c r="J535" s="202">
        <f>VLOOKUP(C535,[5]Sheet1!$K:$S,8,0)</f>
        <v>88.51</v>
      </c>
      <c r="K535" s="203">
        <f>VLOOKUP(C535,[5]Sheet1!$K:$S,9,0)</f>
        <v>70.8</v>
      </c>
      <c r="L535" s="203">
        <f t="shared" si="8"/>
        <v>17.710000000000008</v>
      </c>
      <c r="N535"/>
    </row>
    <row r="536" spans="1:14" ht="14.5">
      <c r="A536" s="199">
        <v>535</v>
      </c>
      <c r="B536" s="200" t="s">
        <v>4489</v>
      </c>
      <c r="C536" s="200" t="s">
        <v>5254</v>
      </c>
      <c r="D536" s="199">
        <v>88.42</v>
      </c>
      <c r="E536" s="199">
        <v>70.77</v>
      </c>
      <c r="F536" s="199">
        <v>17.650000000000006</v>
      </c>
      <c r="G536" s="199" t="s">
        <v>3405</v>
      </c>
      <c r="H536" s="201" t="s">
        <v>4491</v>
      </c>
      <c r="I536" s="199" t="s">
        <v>5254</v>
      </c>
      <c r="J536" s="202">
        <f>VLOOKUP(C536,[5]Sheet1!$K:$S,8,0)</f>
        <v>88.51</v>
      </c>
      <c r="K536" s="203">
        <f>VLOOKUP(C536,[5]Sheet1!$K:$S,9,0)</f>
        <v>70.8</v>
      </c>
      <c r="L536" s="203">
        <f t="shared" si="8"/>
        <v>17.710000000000008</v>
      </c>
      <c r="N536"/>
    </row>
    <row r="537" spans="1:14" ht="14.5">
      <c r="A537" s="199">
        <v>536</v>
      </c>
      <c r="B537" s="200" t="s">
        <v>4489</v>
      </c>
      <c r="C537" s="200" t="s">
        <v>5255</v>
      </c>
      <c r="D537" s="199">
        <v>88.42</v>
      </c>
      <c r="E537" s="199">
        <v>70.77</v>
      </c>
      <c r="F537" s="199">
        <v>17.650000000000006</v>
      </c>
      <c r="G537" s="199" t="s">
        <v>3409</v>
      </c>
      <c r="H537" s="201" t="s">
        <v>4491</v>
      </c>
      <c r="I537" s="199" t="s">
        <v>5255</v>
      </c>
      <c r="J537" s="202">
        <f>VLOOKUP(C537,[5]Sheet1!$K:$S,8,0)</f>
        <v>88.51</v>
      </c>
      <c r="K537" s="203">
        <f>VLOOKUP(C537,[5]Sheet1!$K:$S,9,0)</f>
        <v>70.8</v>
      </c>
      <c r="L537" s="203">
        <f t="shared" si="8"/>
        <v>17.710000000000008</v>
      </c>
      <c r="N537"/>
    </row>
    <row r="538" spans="1:14" ht="14.5">
      <c r="A538" s="199">
        <v>537</v>
      </c>
      <c r="B538" s="200" t="s">
        <v>4489</v>
      </c>
      <c r="C538" s="200" t="s">
        <v>5256</v>
      </c>
      <c r="D538" s="199">
        <v>88.42</v>
      </c>
      <c r="E538" s="199">
        <v>70.77</v>
      </c>
      <c r="F538" s="199">
        <v>17.650000000000006</v>
      </c>
      <c r="G538" s="199" t="s">
        <v>5257</v>
      </c>
      <c r="H538" s="201" t="s">
        <v>4491</v>
      </c>
      <c r="I538" s="199" t="s">
        <v>5256</v>
      </c>
      <c r="J538" s="202">
        <f>VLOOKUP(C538,[5]Sheet1!$K:$S,8,0)</f>
        <v>88.51</v>
      </c>
      <c r="K538" s="203">
        <f>VLOOKUP(C538,[5]Sheet1!$K:$S,9,0)</f>
        <v>70.8</v>
      </c>
      <c r="L538" s="203">
        <f t="shared" si="8"/>
        <v>17.710000000000008</v>
      </c>
      <c r="N538"/>
    </row>
    <row r="539" spans="1:14" ht="14.5">
      <c r="A539" s="199">
        <v>538</v>
      </c>
      <c r="B539" s="200" t="s">
        <v>4489</v>
      </c>
      <c r="C539" s="200" t="s">
        <v>5258</v>
      </c>
      <c r="D539" s="199">
        <v>88.42</v>
      </c>
      <c r="E539" s="199">
        <v>70.77</v>
      </c>
      <c r="F539" s="199">
        <v>17.650000000000006</v>
      </c>
      <c r="G539" s="199" t="s">
        <v>5259</v>
      </c>
      <c r="H539" s="201" t="s">
        <v>4491</v>
      </c>
      <c r="I539" s="199" t="s">
        <v>5258</v>
      </c>
      <c r="J539" s="202">
        <f>VLOOKUP(C539,[5]Sheet1!$K:$S,8,0)</f>
        <v>88.51</v>
      </c>
      <c r="K539" s="203">
        <f>VLOOKUP(C539,[5]Sheet1!$K:$S,9,0)</f>
        <v>70.8</v>
      </c>
      <c r="L539" s="203">
        <f t="shared" si="8"/>
        <v>17.710000000000008</v>
      </c>
      <c r="N539"/>
    </row>
    <row r="540" spans="1:14" ht="14.5">
      <c r="A540" s="199">
        <v>539</v>
      </c>
      <c r="B540" s="200" t="s">
        <v>4489</v>
      </c>
      <c r="C540" s="200" t="s">
        <v>5260</v>
      </c>
      <c r="D540" s="199">
        <v>88.42</v>
      </c>
      <c r="E540" s="199">
        <v>70.77</v>
      </c>
      <c r="F540" s="199">
        <v>17.650000000000006</v>
      </c>
      <c r="G540" s="199" t="s">
        <v>3425</v>
      </c>
      <c r="H540" s="201" t="s">
        <v>4491</v>
      </c>
      <c r="I540" s="199" t="s">
        <v>5260</v>
      </c>
      <c r="J540" s="202">
        <f>VLOOKUP(C540,[5]Sheet1!$K:$S,8,0)</f>
        <v>88.51</v>
      </c>
      <c r="K540" s="203">
        <f>VLOOKUP(C540,[5]Sheet1!$K:$S,9,0)</f>
        <v>70.8</v>
      </c>
      <c r="L540" s="203">
        <f t="shared" si="8"/>
        <v>17.710000000000008</v>
      </c>
      <c r="N540"/>
    </row>
    <row r="541" spans="1:14" ht="14.5">
      <c r="A541" s="199">
        <v>540</v>
      </c>
      <c r="B541" s="200" t="s">
        <v>4489</v>
      </c>
      <c r="C541" s="200" t="s">
        <v>5261</v>
      </c>
      <c r="D541" s="199">
        <v>88.42</v>
      </c>
      <c r="E541" s="199">
        <v>70.77</v>
      </c>
      <c r="F541" s="199">
        <v>17.650000000000006</v>
      </c>
      <c r="G541" s="199" t="s">
        <v>5262</v>
      </c>
      <c r="H541" s="201" t="s">
        <v>4491</v>
      </c>
      <c r="I541" s="199" t="s">
        <v>5261</v>
      </c>
      <c r="J541" s="202">
        <f>VLOOKUP(C541,[5]Sheet1!$K:$S,8,0)</f>
        <v>88.51</v>
      </c>
      <c r="K541" s="203">
        <f>VLOOKUP(C541,[5]Sheet1!$K:$S,9,0)</f>
        <v>70.8</v>
      </c>
      <c r="L541" s="203">
        <f t="shared" si="8"/>
        <v>17.710000000000008</v>
      </c>
      <c r="N541"/>
    </row>
    <row r="542" spans="1:14" ht="14.5">
      <c r="A542" s="199">
        <v>541</v>
      </c>
      <c r="B542" s="200" t="s">
        <v>4489</v>
      </c>
      <c r="C542" s="200" t="s">
        <v>5263</v>
      </c>
      <c r="D542" s="199">
        <v>88.42</v>
      </c>
      <c r="E542" s="199">
        <v>70.77</v>
      </c>
      <c r="F542" s="199">
        <v>17.650000000000006</v>
      </c>
      <c r="G542" s="199" t="s">
        <v>5264</v>
      </c>
      <c r="H542" s="201" t="s">
        <v>4491</v>
      </c>
      <c r="I542" s="199" t="s">
        <v>5263</v>
      </c>
      <c r="J542" s="202">
        <f>VLOOKUP(C542,[5]Sheet1!$K:$S,8,0)</f>
        <v>88.51</v>
      </c>
      <c r="K542" s="203">
        <f>VLOOKUP(C542,[5]Sheet1!$K:$S,9,0)</f>
        <v>70.8</v>
      </c>
      <c r="L542" s="203">
        <f t="shared" si="8"/>
        <v>17.710000000000008</v>
      </c>
      <c r="N542"/>
    </row>
    <row r="543" spans="1:14" ht="14.5">
      <c r="A543" s="199">
        <v>542</v>
      </c>
      <c r="B543" s="200" t="s">
        <v>4489</v>
      </c>
      <c r="C543" s="200" t="s">
        <v>5265</v>
      </c>
      <c r="D543" s="199">
        <v>89</v>
      </c>
      <c r="E543" s="199">
        <v>71.23</v>
      </c>
      <c r="F543" s="199">
        <v>17.769999999999996</v>
      </c>
      <c r="G543" s="199" t="s">
        <v>5266</v>
      </c>
      <c r="H543" s="201" t="s">
        <v>4491</v>
      </c>
      <c r="I543" s="199" t="s">
        <v>5265</v>
      </c>
      <c r="J543" s="202">
        <f>VLOOKUP(C543,[5]Sheet1!$K:$S,8,0)</f>
        <v>89.08</v>
      </c>
      <c r="K543" s="203">
        <f>VLOOKUP(C543,[5]Sheet1!$K:$S,9,0)</f>
        <v>71.260000000000005</v>
      </c>
      <c r="L543" s="203">
        <f t="shared" si="8"/>
        <v>17.819999999999993</v>
      </c>
      <c r="N543"/>
    </row>
    <row r="544" spans="1:14" ht="14.5">
      <c r="A544" s="199">
        <v>543</v>
      </c>
      <c r="B544" s="200" t="s">
        <v>4489</v>
      </c>
      <c r="C544" s="200" t="s">
        <v>5267</v>
      </c>
      <c r="D544" s="199">
        <v>88.42</v>
      </c>
      <c r="E544" s="199">
        <v>70.77</v>
      </c>
      <c r="F544" s="199">
        <v>17.650000000000006</v>
      </c>
      <c r="G544" s="199" t="s">
        <v>5268</v>
      </c>
      <c r="H544" s="201" t="s">
        <v>4491</v>
      </c>
      <c r="I544" s="199" t="s">
        <v>5267</v>
      </c>
      <c r="J544" s="202">
        <f>VLOOKUP(C544,[5]Sheet1!$K:$S,8,0)</f>
        <v>88.51</v>
      </c>
      <c r="K544" s="203">
        <f>VLOOKUP(C544,[5]Sheet1!$K:$S,9,0)</f>
        <v>70.8</v>
      </c>
      <c r="L544" s="203">
        <f t="shared" si="8"/>
        <v>17.710000000000008</v>
      </c>
      <c r="N544"/>
    </row>
    <row r="545" spans="1:14" ht="14.5">
      <c r="A545" s="199">
        <v>544</v>
      </c>
      <c r="B545" s="200" t="s">
        <v>4489</v>
      </c>
      <c r="C545" s="200" t="s">
        <v>5269</v>
      </c>
      <c r="D545" s="199">
        <v>89</v>
      </c>
      <c r="E545" s="199">
        <v>71.23</v>
      </c>
      <c r="F545" s="199">
        <v>17.769999999999996</v>
      </c>
      <c r="G545" s="199" t="s">
        <v>5270</v>
      </c>
      <c r="H545" s="201" t="s">
        <v>4491</v>
      </c>
      <c r="I545" s="199" t="s">
        <v>5269</v>
      </c>
      <c r="J545" s="202">
        <f>VLOOKUP(C545,[5]Sheet1!$K:$S,8,0)</f>
        <v>89.08</v>
      </c>
      <c r="K545" s="203">
        <f>VLOOKUP(C545,[5]Sheet1!$K:$S,9,0)</f>
        <v>71.260000000000005</v>
      </c>
      <c r="L545" s="203">
        <f t="shared" si="8"/>
        <v>17.819999999999993</v>
      </c>
      <c r="N545"/>
    </row>
    <row r="546" spans="1:14" ht="14.5">
      <c r="A546" s="199">
        <v>545</v>
      </c>
      <c r="B546" s="200" t="s">
        <v>4489</v>
      </c>
      <c r="C546" s="200" t="s">
        <v>5271</v>
      </c>
      <c r="D546" s="199">
        <v>88.42</v>
      </c>
      <c r="E546" s="199">
        <v>70.77</v>
      </c>
      <c r="F546" s="199">
        <v>17.650000000000006</v>
      </c>
      <c r="G546" s="199" t="s">
        <v>5272</v>
      </c>
      <c r="H546" s="201" t="s">
        <v>4491</v>
      </c>
      <c r="I546" s="199" t="s">
        <v>5271</v>
      </c>
      <c r="J546" s="202">
        <f>VLOOKUP(C546,[5]Sheet1!$K:$S,8,0)</f>
        <v>88.51</v>
      </c>
      <c r="K546" s="203">
        <f>VLOOKUP(C546,[5]Sheet1!$K:$S,9,0)</f>
        <v>70.8</v>
      </c>
      <c r="L546" s="203">
        <f t="shared" si="8"/>
        <v>17.710000000000008</v>
      </c>
      <c r="N546"/>
    </row>
    <row r="547" spans="1:14" ht="14.5">
      <c r="A547" s="199">
        <v>546</v>
      </c>
      <c r="B547" s="200" t="s">
        <v>4489</v>
      </c>
      <c r="C547" s="200" t="s">
        <v>5273</v>
      </c>
      <c r="D547" s="199">
        <v>89</v>
      </c>
      <c r="E547" s="199">
        <v>71.23</v>
      </c>
      <c r="F547" s="199">
        <v>17.769999999999996</v>
      </c>
      <c r="G547" s="199" t="s">
        <v>5274</v>
      </c>
      <c r="H547" s="201" t="s">
        <v>4491</v>
      </c>
      <c r="I547" s="199" t="s">
        <v>5273</v>
      </c>
      <c r="J547" s="202">
        <f>VLOOKUP(C547,[5]Sheet1!$K:$S,8,0)</f>
        <v>89.08</v>
      </c>
      <c r="K547" s="203">
        <f>VLOOKUP(C547,[5]Sheet1!$K:$S,9,0)</f>
        <v>71.260000000000005</v>
      </c>
      <c r="L547" s="203">
        <f t="shared" si="8"/>
        <v>17.819999999999993</v>
      </c>
      <c r="N547"/>
    </row>
    <row r="548" spans="1:14" ht="14.5">
      <c r="A548" s="199">
        <v>547</v>
      </c>
      <c r="B548" s="200" t="s">
        <v>4489</v>
      </c>
      <c r="C548" s="200" t="s">
        <v>5275</v>
      </c>
      <c r="D548" s="199">
        <v>88.42</v>
      </c>
      <c r="E548" s="199">
        <v>70.77</v>
      </c>
      <c r="F548" s="199">
        <v>17.650000000000006</v>
      </c>
      <c r="G548" s="199" t="s">
        <v>5276</v>
      </c>
      <c r="H548" s="201" t="s">
        <v>4491</v>
      </c>
      <c r="I548" s="199" t="s">
        <v>5275</v>
      </c>
      <c r="J548" s="202">
        <f>VLOOKUP(C548,[5]Sheet1!$K:$S,8,0)</f>
        <v>88.51</v>
      </c>
      <c r="K548" s="203">
        <f>VLOOKUP(C548,[5]Sheet1!$K:$S,9,0)</f>
        <v>70.8</v>
      </c>
      <c r="L548" s="203">
        <f t="shared" si="8"/>
        <v>17.710000000000008</v>
      </c>
      <c r="N548"/>
    </row>
    <row r="549" spans="1:14" ht="14.5">
      <c r="A549" s="199">
        <v>548</v>
      </c>
      <c r="B549" s="200" t="s">
        <v>4489</v>
      </c>
      <c r="C549" s="200" t="s">
        <v>5277</v>
      </c>
      <c r="D549" s="199">
        <v>89</v>
      </c>
      <c r="E549" s="199">
        <v>71.23</v>
      </c>
      <c r="F549" s="199">
        <v>17.769999999999996</v>
      </c>
      <c r="G549" s="199" t="s">
        <v>3442</v>
      </c>
      <c r="H549" s="201" t="s">
        <v>4491</v>
      </c>
      <c r="I549" s="199" t="s">
        <v>5277</v>
      </c>
      <c r="J549" s="202">
        <f>VLOOKUP(C549,[5]Sheet1!$K:$S,8,0)</f>
        <v>89.08</v>
      </c>
      <c r="K549" s="203">
        <f>VLOOKUP(C549,[5]Sheet1!$K:$S,9,0)</f>
        <v>71.260000000000005</v>
      </c>
      <c r="L549" s="203">
        <f t="shared" si="8"/>
        <v>17.819999999999993</v>
      </c>
      <c r="N549"/>
    </row>
    <row r="550" spans="1:14" ht="14.5">
      <c r="A550" s="199">
        <v>549</v>
      </c>
      <c r="B550" s="200" t="s">
        <v>4489</v>
      </c>
      <c r="C550" s="200" t="s">
        <v>5278</v>
      </c>
      <c r="D550" s="199">
        <v>88.42</v>
      </c>
      <c r="E550" s="199">
        <v>70.77</v>
      </c>
      <c r="F550" s="199">
        <v>17.650000000000006</v>
      </c>
      <c r="G550" s="199" t="s">
        <v>5279</v>
      </c>
      <c r="H550" s="201" t="s">
        <v>4491</v>
      </c>
      <c r="I550" s="199" t="s">
        <v>5278</v>
      </c>
      <c r="J550" s="202">
        <f>VLOOKUP(C550,[5]Sheet1!$K:$S,8,0)</f>
        <v>88.51</v>
      </c>
      <c r="K550" s="203">
        <f>VLOOKUP(C550,[5]Sheet1!$K:$S,9,0)</f>
        <v>70.8</v>
      </c>
      <c r="L550" s="203">
        <f t="shared" si="8"/>
        <v>17.710000000000008</v>
      </c>
      <c r="N550"/>
    </row>
    <row r="551" spans="1:14" ht="14.5">
      <c r="A551" s="199">
        <v>550</v>
      </c>
      <c r="B551" s="200" t="s">
        <v>4489</v>
      </c>
      <c r="C551" s="200" t="s">
        <v>5280</v>
      </c>
      <c r="D551" s="199">
        <v>89</v>
      </c>
      <c r="E551" s="199">
        <v>71.23</v>
      </c>
      <c r="F551" s="199">
        <v>17.769999999999996</v>
      </c>
      <c r="G551" s="199" t="s">
        <v>5281</v>
      </c>
      <c r="H551" s="201" t="s">
        <v>4491</v>
      </c>
      <c r="I551" s="199" t="s">
        <v>5280</v>
      </c>
      <c r="J551" s="202">
        <f>VLOOKUP(C551,[5]Sheet1!$K:$S,8,0)</f>
        <v>89.08</v>
      </c>
      <c r="K551" s="203">
        <f>VLOOKUP(C551,[5]Sheet1!$K:$S,9,0)</f>
        <v>71.260000000000005</v>
      </c>
      <c r="L551" s="203">
        <f t="shared" si="8"/>
        <v>17.819999999999993</v>
      </c>
      <c r="N551"/>
    </row>
    <row r="552" spans="1:14" ht="14.5">
      <c r="A552" s="199">
        <v>551</v>
      </c>
      <c r="B552" s="200" t="s">
        <v>4489</v>
      </c>
      <c r="C552" s="200" t="s">
        <v>5282</v>
      </c>
      <c r="D552" s="199">
        <v>88.42</v>
      </c>
      <c r="E552" s="199">
        <v>70.77</v>
      </c>
      <c r="F552" s="199">
        <v>17.650000000000006</v>
      </c>
      <c r="G552" s="199" t="s">
        <v>5283</v>
      </c>
      <c r="H552" s="201" t="s">
        <v>4491</v>
      </c>
      <c r="I552" s="199" t="s">
        <v>5282</v>
      </c>
      <c r="J552" s="202">
        <f>VLOOKUP(C552,[5]Sheet1!$K:$S,8,0)</f>
        <v>88.51</v>
      </c>
      <c r="K552" s="203">
        <f>VLOOKUP(C552,[5]Sheet1!$K:$S,9,0)</f>
        <v>70.8</v>
      </c>
      <c r="L552" s="203">
        <f t="shared" si="8"/>
        <v>17.710000000000008</v>
      </c>
      <c r="N552"/>
    </row>
    <row r="553" spans="1:14" ht="14.5">
      <c r="A553" s="199">
        <v>552</v>
      </c>
      <c r="B553" s="200" t="s">
        <v>4489</v>
      </c>
      <c r="C553" s="200" t="s">
        <v>5284</v>
      </c>
      <c r="D553" s="199">
        <v>89</v>
      </c>
      <c r="E553" s="199">
        <v>71.23</v>
      </c>
      <c r="F553" s="199">
        <v>17.769999999999996</v>
      </c>
      <c r="G553" s="199" t="s">
        <v>5285</v>
      </c>
      <c r="H553" s="201" t="s">
        <v>4491</v>
      </c>
      <c r="I553" s="199" t="s">
        <v>5284</v>
      </c>
      <c r="J553" s="202">
        <f>VLOOKUP(C553,[5]Sheet1!$K:$S,8,0)</f>
        <v>89.08</v>
      </c>
      <c r="K553" s="203">
        <f>VLOOKUP(C553,[5]Sheet1!$K:$S,9,0)</f>
        <v>71.260000000000005</v>
      </c>
      <c r="L553" s="203">
        <f t="shared" si="8"/>
        <v>17.819999999999993</v>
      </c>
      <c r="N553"/>
    </row>
    <row r="554" spans="1:14" ht="14.5">
      <c r="A554" s="199">
        <v>553</v>
      </c>
      <c r="B554" s="200" t="s">
        <v>4489</v>
      </c>
      <c r="C554" s="200" t="s">
        <v>5286</v>
      </c>
      <c r="D554" s="199">
        <v>88.42</v>
      </c>
      <c r="E554" s="199">
        <v>70.77</v>
      </c>
      <c r="F554" s="199">
        <v>17.650000000000006</v>
      </c>
      <c r="G554" s="199" t="s">
        <v>5287</v>
      </c>
      <c r="H554" s="201" t="s">
        <v>4491</v>
      </c>
      <c r="I554" s="199" t="s">
        <v>5286</v>
      </c>
      <c r="J554" s="202">
        <f>VLOOKUP(C554,[5]Sheet1!$K:$S,8,0)</f>
        <v>88.51</v>
      </c>
      <c r="K554" s="203">
        <f>VLOOKUP(C554,[5]Sheet1!$K:$S,9,0)</f>
        <v>70.8</v>
      </c>
      <c r="L554" s="203">
        <f t="shared" si="8"/>
        <v>17.710000000000008</v>
      </c>
      <c r="N554"/>
    </row>
    <row r="555" spans="1:14" ht="14.5">
      <c r="A555" s="199">
        <v>554</v>
      </c>
      <c r="B555" s="200" t="s">
        <v>4489</v>
      </c>
      <c r="C555" s="200" t="s">
        <v>5288</v>
      </c>
      <c r="D555" s="199">
        <v>89</v>
      </c>
      <c r="E555" s="199">
        <v>71.23</v>
      </c>
      <c r="F555" s="199">
        <v>17.769999999999996</v>
      </c>
      <c r="G555" s="199" t="s">
        <v>5289</v>
      </c>
      <c r="H555" s="201" t="s">
        <v>4491</v>
      </c>
      <c r="I555" s="199" t="s">
        <v>5288</v>
      </c>
      <c r="J555" s="202">
        <f>VLOOKUP(C555,[5]Sheet1!$K:$S,8,0)</f>
        <v>89.08</v>
      </c>
      <c r="K555" s="203">
        <f>VLOOKUP(C555,[5]Sheet1!$K:$S,9,0)</f>
        <v>71.260000000000005</v>
      </c>
      <c r="L555" s="203">
        <f t="shared" si="8"/>
        <v>17.819999999999993</v>
      </c>
      <c r="N555"/>
    </row>
    <row r="556" spans="1:14" ht="14.5">
      <c r="A556" s="199">
        <v>555</v>
      </c>
      <c r="B556" s="200" t="s">
        <v>4489</v>
      </c>
      <c r="C556" s="200" t="s">
        <v>5290</v>
      </c>
      <c r="D556" s="199">
        <v>88.84</v>
      </c>
      <c r="E556" s="199">
        <v>71.12</v>
      </c>
      <c r="F556" s="199">
        <v>17.72</v>
      </c>
      <c r="G556" s="199" t="s">
        <v>5291</v>
      </c>
      <c r="H556" s="201" t="s">
        <v>4491</v>
      </c>
      <c r="I556" s="199" t="s">
        <v>5290</v>
      </c>
      <c r="J556" s="202">
        <f>VLOOKUP(C556,[5]Sheet1!$K:$S,8,0)</f>
        <v>88.93</v>
      </c>
      <c r="K556" s="203">
        <f>VLOOKUP(C556,[5]Sheet1!$K:$S,9,0)</f>
        <v>71.16</v>
      </c>
      <c r="L556" s="203">
        <f t="shared" si="8"/>
        <v>17.77000000000001</v>
      </c>
      <c r="N556"/>
    </row>
    <row r="557" spans="1:14" ht="14.5">
      <c r="A557" s="199">
        <v>556</v>
      </c>
      <c r="B557" s="200" t="s">
        <v>4489</v>
      </c>
      <c r="C557" s="200" t="s">
        <v>5292</v>
      </c>
      <c r="D557" s="199">
        <v>88.41</v>
      </c>
      <c r="E557" s="199">
        <v>70.77</v>
      </c>
      <c r="F557" s="199">
        <v>17.64</v>
      </c>
      <c r="G557" s="199" t="s">
        <v>5293</v>
      </c>
      <c r="H557" s="201" t="s">
        <v>4491</v>
      </c>
      <c r="I557" s="199" t="s">
        <v>5292</v>
      </c>
      <c r="J557" s="202">
        <f>VLOOKUP(C557,[5]Sheet1!$K:$S,8,0)</f>
        <v>88.48</v>
      </c>
      <c r="K557" s="203">
        <f>VLOOKUP(C557,[5]Sheet1!$K:$S,9,0)</f>
        <v>70.8</v>
      </c>
      <c r="L557" s="203">
        <f t="shared" si="8"/>
        <v>17.680000000000007</v>
      </c>
      <c r="N557"/>
    </row>
    <row r="558" spans="1:14" ht="14.5">
      <c r="A558" s="199">
        <v>557</v>
      </c>
      <c r="B558" s="200" t="s">
        <v>4489</v>
      </c>
      <c r="C558" s="200" t="s">
        <v>5294</v>
      </c>
      <c r="D558" s="199">
        <v>88.98</v>
      </c>
      <c r="E558" s="199">
        <v>71.23</v>
      </c>
      <c r="F558" s="199">
        <v>17.75</v>
      </c>
      <c r="G558" s="199" t="s">
        <v>5295</v>
      </c>
      <c r="H558" s="201" t="s">
        <v>4491</v>
      </c>
      <c r="I558" s="199" t="s">
        <v>5294</v>
      </c>
      <c r="J558" s="202">
        <f>VLOOKUP(C558,[5]Sheet1!$K:$S,8,0)</f>
        <v>89.06</v>
      </c>
      <c r="K558" s="203">
        <f>VLOOKUP(C558,[5]Sheet1!$K:$S,9,0)</f>
        <v>71.260000000000005</v>
      </c>
      <c r="L558" s="203">
        <f t="shared" si="8"/>
        <v>17.799999999999997</v>
      </c>
      <c r="N558"/>
    </row>
    <row r="559" spans="1:14" ht="14.5">
      <c r="A559" s="199">
        <v>558</v>
      </c>
      <c r="B559" s="200" t="s">
        <v>4489</v>
      </c>
      <c r="C559" s="200" t="s">
        <v>5296</v>
      </c>
      <c r="D559" s="199">
        <v>88.41</v>
      </c>
      <c r="E559" s="199">
        <v>70.77</v>
      </c>
      <c r="F559" s="199">
        <v>17.64</v>
      </c>
      <c r="G559" s="199" t="s">
        <v>5297</v>
      </c>
      <c r="H559" s="201" t="s">
        <v>4491</v>
      </c>
      <c r="I559" s="199" t="s">
        <v>5296</v>
      </c>
      <c r="J559" s="202">
        <f>VLOOKUP(C559,[5]Sheet1!$K:$S,8,0)</f>
        <v>88.48</v>
      </c>
      <c r="K559" s="203">
        <f>VLOOKUP(C559,[5]Sheet1!$K:$S,9,0)</f>
        <v>70.8</v>
      </c>
      <c r="L559" s="203">
        <f t="shared" si="8"/>
        <v>17.680000000000007</v>
      </c>
      <c r="N559"/>
    </row>
    <row r="560" spans="1:14" ht="14.5">
      <c r="A560" s="199">
        <v>559</v>
      </c>
      <c r="B560" s="200" t="s">
        <v>4489</v>
      </c>
      <c r="C560" s="200" t="s">
        <v>5298</v>
      </c>
      <c r="D560" s="199">
        <v>88.98</v>
      </c>
      <c r="E560" s="199">
        <v>71.23</v>
      </c>
      <c r="F560" s="199">
        <v>17.75</v>
      </c>
      <c r="G560" s="199" t="s">
        <v>5299</v>
      </c>
      <c r="H560" s="201" t="s">
        <v>4491</v>
      </c>
      <c r="I560" s="199" t="s">
        <v>5298</v>
      </c>
      <c r="J560" s="202">
        <f>VLOOKUP(C560,[5]Sheet1!$K:$S,8,0)</f>
        <v>89.06</v>
      </c>
      <c r="K560" s="203">
        <f>VLOOKUP(C560,[5]Sheet1!$K:$S,9,0)</f>
        <v>71.260000000000005</v>
      </c>
      <c r="L560" s="203">
        <f t="shared" si="8"/>
        <v>17.799999999999997</v>
      </c>
      <c r="N560"/>
    </row>
    <row r="561" spans="1:14" ht="14.5">
      <c r="A561" s="199">
        <v>560</v>
      </c>
      <c r="B561" s="200" t="s">
        <v>4489</v>
      </c>
      <c r="C561" s="200" t="s">
        <v>5300</v>
      </c>
      <c r="D561" s="199">
        <v>88.41</v>
      </c>
      <c r="E561" s="199">
        <v>70.77</v>
      </c>
      <c r="F561" s="199">
        <v>17.64</v>
      </c>
      <c r="G561" s="199" t="s">
        <v>5301</v>
      </c>
      <c r="H561" s="201" t="s">
        <v>4491</v>
      </c>
      <c r="I561" s="199" t="s">
        <v>5300</v>
      </c>
      <c r="J561" s="202">
        <f>VLOOKUP(C561,[5]Sheet1!$K:$S,8,0)</f>
        <v>88.48</v>
      </c>
      <c r="K561" s="203">
        <f>VLOOKUP(C561,[5]Sheet1!$K:$S,9,0)</f>
        <v>70.8</v>
      </c>
      <c r="L561" s="203">
        <f t="shared" si="8"/>
        <v>17.680000000000007</v>
      </c>
      <c r="N561"/>
    </row>
    <row r="562" spans="1:14" ht="14.5">
      <c r="A562" s="199">
        <v>561</v>
      </c>
      <c r="B562" s="200" t="s">
        <v>4489</v>
      </c>
      <c r="C562" s="200" t="s">
        <v>5302</v>
      </c>
      <c r="D562" s="199">
        <v>88.98</v>
      </c>
      <c r="E562" s="199">
        <v>71.23</v>
      </c>
      <c r="F562" s="199">
        <v>17.75</v>
      </c>
      <c r="G562" s="199" t="s">
        <v>5303</v>
      </c>
      <c r="H562" s="201" t="s">
        <v>4491</v>
      </c>
      <c r="I562" s="199" t="s">
        <v>5302</v>
      </c>
      <c r="J562" s="202">
        <f>VLOOKUP(C562,[5]Sheet1!$K:$S,8,0)</f>
        <v>89.06</v>
      </c>
      <c r="K562" s="203">
        <f>VLOOKUP(C562,[5]Sheet1!$K:$S,9,0)</f>
        <v>71.260000000000005</v>
      </c>
      <c r="L562" s="203">
        <f t="shared" si="8"/>
        <v>17.799999999999997</v>
      </c>
      <c r="N562"/>
    </row>
    <row r="563" spans="1:14" ht="14.5">
      <c r="A563" s="199">
        <v>562</v>
      </c>
      <c r="B563" s="200" t="s">
        <v>4489</v>
      </c>
      <c r="C563" s="200" t="s">
        <v>5304</v>
      </c>
      <c r="D563" s="199">
        <v>88.41</v>
      </c>
      <c r="E563" s="199">
        <v>70.77</v>
      </c>
      <c r="F563" s="199">
        <v>17.64</v>
      </c>
      <c r="G563" s="199" t="s">
        <v>5305</v>
      </c>
      <c r="H563" s="201" t="s">
        <v>4491</v>
      </c>
      <c r="I563" s="199" t="s">
        <v>5304</v>
      </c>
      <c r="J563" s="202">
        <f>VLOOKUP(C563,[5]Sheet1!$K:$S,8,0)</f>
        <v>88.48</v>
      </c>
      <c r="K563" s="203">
        <f>VLOOKUP(C563,[5]Sheet1!$K:$S,9,0)</f>
        <v>70.8</v>
      </c>
      <c r="L563" s="203">
        <f t="shared" si="8"/>
        <v>17.680000000000007</v>
      </c>
      <c r="N563"/>
    </row>
    <row r="564" spans="1:14" ht="14.5">
      <c r="A564" s="199">
        <v>563</v>
      </c>
      <c r="B564" s="200" t="s">
        <v>4489</v>
      </c>
      <c r="C564" s="200" t="s">
        <v>5306</v>
      </c>
      <c r="D564" s="199">
        <v>88.98</v>
      </c>
      <c r="E564" s="199">
        <v>71.23</v>
      </c>
      <c r="F564" s="199">
        <v>17.75</v>
      </c>
      <c r="G564" s="199" t="s">
        <v>3480</v>
      </c>
      <c r="H564" s="201" t="s">
        <v>4491</v>
      </c>
      <c r="I564" s="199" t="s">
        <v>5306</v>
      </c>
      <c r="J564" s="202">
        <f>VLOOKUP(C564,[5]Sheet1!$K:$S,8,0)</f>
        <v>89.06</v>
      </c>
      <c r="K564" s="203">
        <f>VLOOKUP(C564,[5]Sheet1!$K:$S,9,0)</f>
        <v>71.260000000000005</v>
      </c>
      <c r="L564" s="203">
        <f t="shared" si="8"/>
        <v>17.799999999999997</v>
      </c>
      <c r="N564"/>
    </row>
    <row r="565" spans="1:14" ht="14.5">
      <c r="A565" s="199">
        <v>564</v>
      </c>
      <c r="B565" s="200" t="s">
        <v>4489</v>
      </c>
      <c r="C565" s="200" t="s">
        <v>5307</v>
      </c>
      <c r="D565" s="199">
        <v>88.41</v>
      </c>
      <c r="E565" s="199">
        <v>70.77</v>
      </c>
      <c r="F565" s="199">
        <v>17.64</v>
      </c>
      <c r="G565" s="199" t="s">
        <v>5308</v>
      </c>
      <c r="H565" s="201" t="s">
        <v>4491</v>
      </c>
      <c r="I565" s="199" t="s">
        <v>5307</v>
      </c>
      <c r="J565" s="202">
        <f>VLOOKUP(C565,[5]Sheet1!$K:$S,8,0)</f>
        <v>88.48</v>
      </c>
      <c r="K565" s="203">
        <f>VLOOKUP(C565,[5]Sheet1!$K:$S,9,0)</f>
        <v>70.8</v>
      </c>
      <c r="L565" s="203">
        <f t="shared" si="8"/>
        <v>17.680000000000007</v>
      </c>
      <c r="N565"/>
    </row>
    <row r="566" spans="1:14" ht="14.5">
      <c r="A566" s="199">
        <v>565</v>
      </c>
      <c r="B566" s="200" t="s">
        <v>4489</v>
      </c>
      <c r="C566" s="200" t="s">
        <v>5309</v>
      </c>
      <c r="D566" s="199">
        <v>88.98</v>
      </c>
      <c r="E566" s="199">
        <v>71.23</v>
      </c>
      <c r="F566" s="199">
        <v>17.75</v>
      </c>
      <c r="G566" s="199" t="s">
        <v>5310</v>
      </c>
      <c r="H566" s="201" t="s">
        <v>4491</v>
      </c>
      <c r="I566" s="199" t="s">
        <v>5309</v>
      </c>
      <c r="J566" s="202">
        <f>VLOOKUP(C566,[5]Sheet1!$K:$S,8,0)</f>
        <v>89.06</v>
      </c>
      <c r="K566" s="203">
        <f>VLOOKUP(C566,[5]Sheet1!$K:$S,9,0)</f>
        <v>71.260000000000005</v>
      </c>
      <c r="L566" s="203">
        <f t="shared" si="8"/>
        <v>17.799999999999997</v>
      </c>
      <c r="N566"/>
    </row>
    <row r="567" spans="1:14" ht="14.5">
      <c r="A567" s="199">
        <v>566</v>
      </c>
      <c r="B567" s="200" t="s">
        <v>4489</v>
      </c>
      <c r="C567" s="200" t="s">
        <v>5311</v>
      </c>
      <c r="D567" s="199">
        <v>88.41</v>
      </c>
      <c r="E567" s="199">
        <v>70.77</v>
      </c>
      <c r="F567" s="199">
        <v>17.64</v>
      </c>
      <c r="G567" s="199" t="s">
        <v>5312</v>
      </c>
      <c r="H567" s="201" t="s">
        <v>4491</v>
      </c>
      <c r="I567" s="199" t="s">
        <v>5311</v>
      </c>
      <c r="J567" s="202">
        <f>VLOOKUP(C567,[5]Sheet1!$K:$S,8,0)</f>
        <v>88.48</v>
      </c>
      <c r="K567" s="203">
        <f>VLOOKUP(C567,[5]Sheet1!$K:$S,9,0)</f>
        <v>70.8</v>
      </c>
      <c r="L567" s="203">
        <f t="shared" si="8"/>
        <v>17.680000000000007</v>
      </c>
      <c r="N567"/>
    </row>
    <row r="568" spans="1:14" ht="14.5">
      <c r="A568" s="199">
        <v>567</v>
      </c>
      <c r="B568" s="200" t="s">
        <v>4489</v>
      </c>
      <c r="C568" s="200" t="s">
        <v>5313</v>
      </c>
      <c r="D568" s="199">
        <v>88.98</v>
      </c>
      <c r="E568" s="199">
        <v>71.23</v>
      </c>
      <c r="F568" s="199">
        <v>17.75</v>
      </c>
      <c r="G568" s="199" t="s">
        <v>5314</v>
      </c>
      <c r="H568" s="201" t="s">
        <v>4491</v>
      </c>
      <c r="I568" s="199" t="s">
        <v>5313</v>
      </c>
      <c r="J568" s="202">
        <f>VLOOKUP(C568,[5]Sheet1!$K:$S,8,0)</f>
        <v>89.06</v>
      </c>
      <c r="K568" s="203">
        <f>VLOOKUP(C568,[5]Sheet1!$K:$S,9,0)</f>
        <v>71.260000000000005</v>
      </c>
      <c r="L568" s="203">
        <f t="shared" si="8"/>
        <v>17.799999999999997</v>
      </c>
      <c r="N568"/>
    </row>
    <row r="569" spans="1:14" ht="14.5">
      <c r="A569" s="199">
        <v>568</v>
      </c>
      <c r="B569" s="200" t="s">
        <v>4489</v>
      </c>
      <c r="C569" s="200" t="s">
        <v>5315</v>
      </c>
      <c r="D569" s="199">
        <v>88.41</v>
      </c>
      <c r="E569" s="199">
        <v>70.77</v>
      </c>
      <c r="F569" s="199">
        <v>17.64</v>
      </c>
      <c r="G569" s="199" t="s">
        <v>5316</v>
      </c>
      <c r="H569" s="201" t="s">
        <v>4491</v>
      </c>
      <c r="I569" s="199" t="s">
        <v>5315</v>
      </c>
      <c r="J569" s="202">
        <f>VLOOKUP(C569,[5]Sheet1!$K:$S,8,0)</f>
        <v>88.48</v>
      </c>
      <c r="K569" s="203">
        <f>VLOOKUP(C569,[5]Sheet1!$K:$S,9,0)</f>
        <v>70.8</v>
      </c>
      <c r="L569" s="203">
        <f t="shared" si="8"/>
        <v>17.680000000000007</v>
      </c>
      <c r="N569"/>
    </row>
    <row r="570" spans="1:14" ht="14.5">
      <c r="A570" s="199">
        <v>569</v>
      </c>
      <c r="B570" s="200" t="s">
        <v>4489</v>
      </c>
      <c r="C570" s="200" t="s">
        <v>5317</v>
      </c>
      <c r="D570" s="199">
        <v>88.98</v>
      </c>
      <c r="E570" s="199">
        <v>71.23</v>
      </c>
      <c r="F570" s="199">
        <v>17.75</v>
      </c>
      <c r="G570" s="199" t="s">
        <v>5318</v>
      </c>
      <c r="H570" s="201" t="s">
        <v>4491</v>
      </c>
      <c r="I570" s="199" t="s">
        <v>5317</v>
      </c>
      <c r="J570" s="202">
        <f>VLOOKUP(C570,[5]Sheet1!$K:$S,8,0)</f>
        <v>89.06</v>
      </c>
      <c r="K570" s="203">
        <f>VLOOKUP(C570,[5]Sheet1!$K:$S,9,0)</f>
        <v>71.260000000000005</v>
      </c>
      <c r="L570" s="203">
        <f t="shared" si="8"/>
        <v>17.799999999999997</v>
      </c>
      <c r="N570"/>
    </row>
    <row r="571" spans="1:14" ht="14.5">
      <c r="A571" s="199">
        <v>570</v>
      </c>
      <c r="B571" s="200" t="s">
        <v>4489</v>
      </c>
      <c r="C571" s="200" t="s">
        <v>5319</v>
      </c>
      <c r="D571" s="199">
        <v>88.41</v>
      </c>
      <c r="E571" s="199">
        <v>70.77</v>
      </c>
      <c r="F571" s="199">
        <v>17.64</v>
      </c>
      <c r="G571" s="199" t="s">
        <v>5320</v>
      </c>
      <c r="H571" s="201" t="s">
        <v>4491</v>
      </c>
      <c r="I571" s="199" t="s">
        <v>5319</v>
      </c>
      <c r="J571" s="202">
        <f>VLOOKUP(C571,[5]Sheet1!$K:$S,8,0)</f>
        <v>88.48</v>
      </c>
      <c r="K571" s="203">
        <f>VLOOKUP(C571,[5]Sheet1!$K:$S,9,0)</f>
        <v>70.8</v>
      </c>
      <c r="L571" s="203">
        <f t="shared" si="8"/>
        <v>17.680000000000007</v>
      </c>
      <c r="N571"/>
    </row>
    <row r="572" spans="1:14" ht="14.5">
      <c r="A572" s="199">
        <v>571</v>
      </c>
      <c r="B572" s="200" t="s">
        <v>4489</v>
      </c>
      <c r="C572" s="200" t="s">
        <v>5321</v>
      </c>
      <c r="D572" s="199">
        <v>88.98</v>
      </c>
      <c r="E572" s="199">
        <v>71.23</v>
      </c>
      <c r="F572" s="199">
        <v>17.75</v>
      </c>
      <c r="G572" s="199" t="s">
        <v>5322</v>
      </c>
      <c r="H572" s="201" t="s">
        <v>4491</v>
      </c>
      <c r="I572" s="199" t="s">
        <v>5321</v>
      </c>
      <c r="J572" s="202">
        <f>VLOOKUP(C572,[5]Sheet1!$K:$S,8,0)</f>
        <v>89.06</v>
      </c>
      <c r="K572" s="203">
        <f>VLOOKUP(C572,[5]Sheet1!$K:$S,9,0)</f>
        <v>71.260000000000005</v>
      </c>
      <c r="L572" s="203">
        <f t="shared" si="8"/>
        <v>17.799999999999997</v>
      </c>
      <c r="N572"/>
    </row>
    <row r="573" spans="1:14" ht="14.5">
      <c r="A573" s="199">
        <v>572</v>
      </c>
      <c r="B573" s="200" t="s">
        <v>4489</v>
      </c>
      <c r="C573" s="200" t="s">
        <v>5323</v>
      </c>
      <c r="D573" s="199">
        <v>88.41</v>
      </c>
      <c r="E573" s="199">
        <v>70.77</v>
      </c>
      <c r="F573" s="199">
        <v>17.64</v>
      </c>
      <c r="G573" s="199" t="s">
        <v>5324</v>
      </c>
      <c r="H573" s="201" t="s">
        <v>4491</v>
      </c>
      <c r="I573" s="199" t="s">
        <v>5323</v>
      </c>
      <c r="J573" s="202">
        <f>VLOOKUP(C573,[5]Sheet1!$K:$S,8,0)</f>
        <v>88.48</v>
      </c>
      <c r="K573" s="203">
        <f>VLOOKUP(C573,[5]Sheet1!$K:$S,9,0)</f>
        <v>70.8</v>
      </c>
      <c r="L573" s="203">
        <f t="shared" si="8"/>
        <v>17.680000000000007</v>
      </c>
      <c r="N573"/>
    </row>
    <row r="574" spans="1:14" ht="14.5">
      <c r="A574" s="199">
        <v>573</v>
      </c>
      <c r="B574" s="200" t="s">
        <v>4489</v>
      </c>
      <c r="C574" s="200" t="s">
        <v>5325</v>
      </c>
      <c r="D574" s="199">
        <v>88.98</v>
      </c>
      <c r="E574" s="199">
        <v>71.23</v>
      </c>
      <c r="F574" s="199">
        <v>17.75</v>
      </c>
      <c r="G574" s="199" t="s">
        <v>5326</v>
      </c>
      <c r="H574" s="201" t="s">
        <v>4491</v>
      </c>
      <c r="I574" s="199" t="s">
        <v>5325</v>
      </c>
      <c r="J574" s="202">
        <f>VLOOKUP(C574,[5]Sheet1!$K:$S,8,0)</f>
        <v>89.06</v>
      </c>
      <c r="K574" s="203">
        <f>VLOOKUP(C574,[5]Sheet1!$K:$S,9,0)</f>
        <v>71.260000000000005</v>
      </c>
      <c r="L574" s="203">
        <f t="shared" si="8"/>
        <v>17.799999999999997</v>
      </c>
      <c r="N574"/>
    </row>
    <row r="575" spans="1:14" ht="14.5">
      <c r="A575" s="199">
        <v>574</v>
      </c>
      <c r="B575" s="200" t="s">
        <v>4489</v>
      </c>
      <c r="C575" s="200" t="s">
        <v>5327</v>
      </c>
      <c r="D575" s="199">
        <v>88.41</v>
      </c>
      <c r="E575" s="199">
        <v>70.77</v>
      </c>
      <c r="F575" s="199">
        <v>17.64</v>
      </c>
      <c r="G575" s="199" t="s">
        <v>5328</v>
      </c>
      <c r="H575" s="201" t="s">
        <v>4491</v>
      </c>
      <c r="I575" s="199" t="s">
        <v>5327</v>
      </c>
      <c r="J575" s="202">
        <f>VLOOKUP(C575,[5]Sheet1!$K:$S,8,0)</f>
        <v>88.48</v>
      </c>
      <c r="K575" s="203">
        <f>VLOOKUP(C575,[5]Sheet1!$K:$S,9,0)</f>
        <v>70.8</v>
      </c>
      <c r="L575" s="203">
        <f t="shared" si="8"/>
        <v>17.680000000000007</v>
      </c>
      <c r="N575"/>
    </row>
    <row r="576" spans="1:14" ht="14.5">
      <c r="A576" s="199">
        <v>575</v>
      </c>
      <c r="B576" s="200" t="s">
        <v>4489</v>
      </c>
      <c r="C576" s="200" t="s">
        <v>5329</v>
      </c>
      <c r="D576" s="199">
        <v>88.41</v>
      </c>
      <c r="E576" s="199">
        <v>70.77</v>
      </c>
      <c r="F576" s="199">
        <v>17.64</v>
      </c>
      <c r="G576" s="199" t="s">
        <v>5330</v>
      </c>
      <c r="H576" s="201" t="s">
        <v>4491</v>
      </c>
      <c r="I576" s="199" t="s">
        <v>5329</v>
      </c>
      <c r="J576" s="202">
        <f>VLOOKUP(C576,[5]Sheet1!$K:$S,8,0)</f>
        <v>88.48</v>
      </c>
      <c r="K576" s="203">
        <f>VLOOKUP(C576,[5]Sheet1!$K:$S,9,0)</f>
        <v>70.8</v>
      </c>
      <c r="L576" s="203">
        <f t="shared" si="8"/>
        <v>17.680000000000007</v>
      </c>
      <c r="N576"/>
    </row>
    <row r="577" spans="1:14" ht="14.5">
      <c r="A577" s="199">
        <v>576</v>
      </c>
      <c r="B577" s="200" t="s">
        <v>4489</v>
      </c>
      <c r="C577" s="200" t="s">
        <v>5331</v>
      </c>
      <c r="D577" s="199">
        <v>88.98</v>
      </c>
      <c r="E577" s="199">
        <v>71.23</v>
      </c>
      <c r="F577" s="199">
        <v>17.75</v>
      </c>
      <c r="G577" s="199" t="s">
        <v>5332</v>
      </c>
      <c r="H577" s="201" t="s">
        <v>4491</v>
      </c>
      <c r="I577" s="199" t="s">
        <v>5331</v>
      </c>
      <c r="J577" s="202">
        <f>VLOOKUP(C577,[5]Sheet1!$K:$S,8,0)</f>
        <v>89.06</v>
      </c>
      <c r="K577" s="203">
        <f>VLOOKUP(C577,[5]Sheet1!$K:$S,9,0)</f>
        <v>71.260000000000005</v>
      </c>
      <c r="L577" s="203">
        <f t="shared" si="8"/>
        <v>17.799999999999997</v>
      </c>
      <c r="N577"/>
    </row>
    <row r="578" spans="1:14" ht="14.5">
      <c r="A578" s="199">
        <v>577</v>
      </c>
      <c r="B578" s="200" t="s">
        <v>4489</v>
      </c>
      <c r="C578" s="200" t="s">
        <v>5333</v>
      </c>
      <c r="D578" s="199">
        <v>88.41</v>
      </c>
      <c r="E578" s="199">
        <v>70.77</v>
      </c>
      <c r="F578" s="199">
        <v>17.64</v>
      </c>
      <c r="G578" s="199" t="s">
        <v>5334</v>
      </c>
      <c r="H578" s="201" t="s">
        <v>4491</v>
      </c>
      <c r="I578" s="199" t="s">
        <v>5333</v>
      </c>
      <c r="J578" s="202">
        <f>VLOOKUP(C578,[5]Sheet1!$K:$S,8,0)</f>
        <v>88.48</v>
      </c>
      <c r="K578" s="203">
        <f>VLOOKUP(C578,[5]Sheet1!$K:$S,9,0)</f>
        <v>70.8</v>
      </c>
      <c r="L578" s="203">
        <f t="shared" si="8"/>
        <v>17.680000000000007</v>
      </c>
      <c r="N578"/>
    </row>
    <row r="579" spans="1:14" ht="14.5">
      <c r="A579" s="199">
        <v>578</v>
      </c>
      <c r="B579" s="200" t="s">
        <v>4489</v>
      </c>
      <c r="C579" s="200" t="s">
        <v>5335</v>
      </c>
      <c r="D579" s="199">
        <v>88.98</v>
      </c>
      <c r="E579" s="199">
        <v>71.23</v>
      </c>
      <c r="F579" s="199">
        <v>17.75</v>
      </c>
      <c r="G579" s="199" t="s">
        <v>5336</v>
      </c>
      <c r="H579" s="201" t="s">
        <v>4491</v>
      </c>
      <c r="I579" s="199" t="s">
        <v>5335</v>
      </c>
      <c r="J579" s="202">
        <f>VLOOKUP(C579,[5]Sheet1!$K:$S,8,0)</f>
        <v>89.06</v>
      </c>
      <c r="K579" s="203">
        <f>VLOOKUP(C579,[5]Sheet1!$K:$S,9,0)</f>
        <v>71.260000000000005</v>
      </c>
      <c r="L579" s="203">
        <f t="shared" ref="L579:L642" si="9">J579-K579</f>
        <v>17.799999999999997</v>
      </c>
      <c r="N579"/>
    </row>
    <row r="580" spans="1:14" ht="14.5">
      <c r="A580" s="199">
        <v>579</v>
      </c>
      <c r="B580" s="200" t="s">
        <v>4489</v>
      </c>
      <c r="C580" s="200" t="s">
        <v>5337</v>
      </c>
      <c r="D580" s="199">
        <v>88.41</v>
      </c>
      <c r="E580" s="199">
        <v>70.77</v>
      </c>
      <c r="F580" s="199">
        <v>17.64</v>
      </c>
      <c r="G580" s="199" t="s">
        <v>5338</v>
      </c>
      <c r="H580" s="201" t="s">
        <v>4491</v>
      </c>
      <c r="I580" s="199" t="s">
        <v>5337</v>
      </c>
      <c r="J580" s="202">
        <f>VLOOKUP(C580,[5]Sheet1!$K:$S,8,0)</f>
        <v>88.48</v>
      </c>
      <c r="K580" s="203">
        <f>VLOOKUP(C580,[5]Sheet1!$K:$S,9,0)</f>
        <v>70.8</v>
      </c>
      <c r="L580" s="203">
        <f t="shared" si="9"/>
        <v>17.680000000000007</v>
      </c>
      <c r="N580"/>
    </row>
    <row r="581" spans="1:14" ht="14.5">
      <c r="A581" s="199">
        <v>580</v>
      </c>
      <c r="B581" s="200" t="s">
        <v>4489</v>
      </c>
      <c r="C581" s="200" t="s">
        <v>5339</v>
      </c>
      <c r="D581" s="199">
        <v>88.98</v>
      </c>
      <c r="E581" s="199">
        <v>71.23</v>
      </c>
      <c r="F581" s="199">
        <v>17.75</v>
      </c>
      <c r="G581" s="199" t="s">
        <v>5340</v>
      </c>
      <c r="H581" s="201" t="s">
        <v>4491</v>
      </c>
      <c r="I581" s="199" t="s">
        <v>5339</v>
      </c>
      <c r="J581" s="202">
        <f>VLOOKUP(C581,[5]Sheet1!$K:$S,8,0)</f>
        <v>89.06</v>
      </c>
      <c r="K581" s="203">
        <f>VLOOKUP(C581,[5]Sheet1!$K:$S,9,0)</f>
        <v>71.260000000000005</v>
      </c>
      <c r="L581" s="203">
        <f t="shared" si="9"/>
        <v>17.799999999999997</v>
      </c>
      <c r="N581"/>
    </row>
    <row r="582" spans="1:14" ht="14.5">
      <c r="A582" s="199">
        <v>581</v>
      </c>
      <c r="B582" s="200" t="s">
        <v>4489</v>
      </c>
      <c r="C582" s="200" t="s">
        <v>5341</v>
      </c>
      <c r="D582" s="199">
        <v>88.41</v>
      </c>
      <c r="E582" s="199">
        <v>70.77</v>
      </c>
      <c r="F582" s="199">
        <v>17.64</v>
      </c>
      <c r="G582" s="199" t="s">
        <v>5342</v>
      </c>
      <c r="H582" s="201" t="s">
        <v>4491</v>
      </c>
      <c r="I582" s="199" t="s">
        <v>5341</v>
      </c>
      <c r="J582" s="202">
        <f>VLOOKUP(C582,[5]Sheet1!$K:$S,8,0)</f>
        <v>88.48</v>
      </c>
      <c r="K582" s="203">
        <f>VLOOKUP(C582,[5]Sheet1!$K:$S,9,0)</f>
        <v>70.8</v>
      </c>
      <c r="L582" s="203">
        <f t="shared" si="9"/>
        <v>17.680000000000007</v>
      </c>
      <c r="N582"/>
    </row>
    <row r="583" spans="1:14" ht="14.5">
      <c r="A583" s="199">
        <v>582</v>
      </c>
      <c r="B583" s="200" t="s">
        <v>4489</v>
      </c>
      <c r="C583" s="200" t="s">
        <v>5343</v>
      </c>
      <c r="D583" s="199">
        <v>88.98</v>
      </c>
      <c r="E583" s="199">
        <v>71.23</v>
      </c>
      <c r="F583" s="199">
        <v>17.75</v>
      </c>
      <c r="G583" s="199" t="s">
        <v>5344</v>
      </c>
      <c r="H583" s="201" t="s">
        <v>4491</v>
      </c>
      <c r="I583" s="199" t="s">
        <v>5343</v>
      </c>
      <c r="J583" s="202">
        <f>VLOOKUP(C583,[5]Sheet1!$K:$S,8,0)</f>
        <v>89.06</v>
      </c>
      <c r="K583" s="203">
        <f>VLOOKUP(C583,[5]Sheet1!$K:$S,9,0)</f>
        <v>71.260000000000005</v>
      </c>
      <c r="L583" s="203">
        <f t="shared" si="9"/>
        <v>17.799999999999997</v>
      </c>
      <c r="N583"/>
    </row>
    <row r="584" spans="1:14" ht="14.5">
      <c r="A584" s="199">
        <v>583</v>
      </c>
      <c r="B584" s="200" t="s">
        <v>4489</v>
      </c>
      <c r="C584" s="200" t="s">
        <v>5345</v>
      </c>
      <c r="D584" s="199">
        <v>88.41</v>
      </c>
      <c r="E584" s="199">
        <v>70.77</v>
      </c>
      <c r="F584" s="199">
        <v>17.64</v>
      </c>
      <c r="G584" s="199" t="s">
        <v>5346</v>
      </c>
      <c r="H584" s="201" t="s">
        <v>4491</v>
      </c>
      <c r="I584" s="199" t="s">
        <v>5345</v>
      </c>
      <c r="J584" s="202">
        <f>VLOOKUP(C584,[5]Sheet1!$K:$S,8,0)</f>
        <v>88.48</v>
      </c>
      <c r="K584" s="203">
        <f>VLOOKUP(C584,[5]Sheet1!$K:$S,9,0)</f>
        <v>70.8</v>
      </c>
      <c r="L584" s="203">
        <f t="shared" si="9"/>
        <v>17.680000000000007</v>
      </c>
      <c r="N584"/>
    </row>
    <row r="585" spans="1:14" ht="14.5">
      <c r="A585" s="199">
        <v>584</v>
      </c>
      <c r="B585" s="200" t="s">
        <v>4489</v>
      </c>
      <c r="C585" s="200" t="s">
        <v>5347</v>
      </c>
      <c r="D585" s="199">
        <v>88.98</v>
      </c>
      <c r="E585" s="199">
        <v>71.23</v>
      </c>
      <c r="F585" s="199">
        <v>17.75</v>
      </c>
      <c r="G585" s="199" t="s">
        <v>3559</v>
      </c>
      <c r="H585" s="201" t="s">
        <v>4491</v>
      </c>
      <c r="I585" s="199" t="s">
        <v>5347</v>
      </c>
      <c r="J585" s="202">
        <f>VLOOKUP(C585,[5]Sheet1!$K:$S,8,0)</f>
        <v>89.06</v>
      </c>
      <c r="K585" s="203">
        <f>VLOOKUP(C585,[5]Sheet1!$K:$S,9,0)</f>
        <v>71.260000000000005</v>
      </c>
      <c r="L585" s="203">
        <f t="shared" si="9"/>
        <v>17.799999999999997</v>
      </c>
      <c r="N585"/>
    </row>
    <row r="586" spans="1:14" ht="14.5">
      <c r="A586" s="199">
        <v>585</v>
      </c>
      <c r="B586" s="200" t="s">
        <v>4489</v>
      </c>
      <c r="C586" s="200" t="s">
        <v>5348</v>
      </c>
      <c r="D586" s="199">
        <v>88.41</v>
      </c>
      <c r="E586" s="199">
        <v>70.77</v>
      </c>
      <c r="F586" s="199">
        <v>17.64</v>
      </c>
      <c r="G586" s="199" t="s">
        <v>5349</v>
      </c>
      <c r="H586" s="201" t="s">
        <v>4491</v>
      </c>
      <c r="I586" s="199" t="s">
        <v>5348</v>
      </c>
      <c r="J586" s="202">
        <f>VLOOKUP(C586,[5]Sheet1!$K:$S,8,0)</f>
        <v>88.48</v>
      </c>
      <c r="K586" s="203">
        <f>VLOOKUP(C586,[5]Sheet1!$K:$S,9,0)</f>
        <v>70.8</v>
      </c>
      <c r="L586" s="203">
        <f t="shared" si="9"/>
        <v>17.680000000000007</v>
      </c>
      <c r="N586"/>
    </row>
    <row r="587" spans="1:14" ht="14.5">
      <c r="A587" s="199">
        <v>586</v>
      </c>
      <c r="B587" s="200" t="s">
        <v>4489</v>
      </c>
      <c r="C587" s="200" t="s">
        <v>5350</v>
      </c>
      <c r="D587" s="199">
        <v>88.98</v>
      </c>
      <c r="E587" s="199">
        <v>71.23</v>
      </c>
      <c r="F587" s="199">
        <v>17.75</v>
      </c>
      <c r="G587" s="199" t="s">
        <v>3564</v>
      </c>
      <c r="H587" s="201" t="s">
        <v>4491</v>
      </c>
      <c r="I587" s="199" t="s">
        <v>5350</v>
      </c>
      <c r="J587" s="202">
        <f>VLOOKUP(C587,[5]Sheet1!$K:$S,8,0)</f>
        <v>89.06</v>
      </c>
      <c r="K587" s="203">
        <f>VLOOKUP(C587,[5]Sheet1!$K:$S,9,0)</f>
        <v>71.260000000000005</v>
      </c>
      <c r="L587" s="203">
        <f t="shared" si="9"/>
        <v>17.799999999999997</v>
      </c>
      <c r="N587"/>
    </row>
    <row r="588" spans="1:14" ht="14.5">
      <c r="A588" s="199">
        <v>587</v>
      </c>
      <c r="B588" s="200" t="s">
        <v>4489</v>
      </c>
      <c r="C588" s="200" t="s">
        <v>5351</v>
      </c>
      <c r="D588" s="199">
        <v>88.41</v>
      </c>
      <c r="E588" s="199">
        <v>70.77</v>
      </c>
      <c r="F588" s="199">
        <v>17.64</v>
      </c>
      <c r="G588" s="199" t="s">
        <v>5352</v>
      </c>
      <c r="H588" s="201" t="s">
        <v>4491</v>
      </c>
      <c r="I588" s="199" t="s">
        <v>5351</v>
      </c>
      <c r="J588" s="202">
        <f>VLOOKUP(C588,[5]Sheet1!$K:$S,8,0)</f>
        <v>88.48</v>
      </c>
      <c r="K588" s="203">
        <f>VLOOKUP(C588,[5]Sheet1!$K:$S,9,0)</f>
        <v>70.8</v>
      </c>
      <c r="L588" s="203">
        <f t="shared" si="9"/>
        <v>17.680000000000007</v>
      </c>
      <c r="N588"/>
    </row>
    <row r="589" spans="1:14" ht="14.5">
      <c r="A589" s="199">
        <v>588</v>
      </c>
      <c r="B589" s="200" t="s">
        <v>4489</v>
      </c>
      <c r="C589" s="200" t="s">
        <v>5353</v>
      </c>
      <c r="D589" s="199">
        <v>88.98</v>
      </c>
      <c r="E589" s="199">
        <v>71.23</v>
      </c>
      <c r="F589" s="199">
        <v>17.75</v>
      </c>
      <c r="G589" s="199" t="s">
        <v>5354</v>
      </c>
      <c r="H589" s="201" t="s">
        <v>4491</v>
      </c>
      <c r="I589" s="199" t="s">
        <v>5353</v>
      </c>
      <c r="J589" s="202">
        <f>VLOOKUP(C589,[5]Sheet1!$K:$S,8,0)</f>
        <v>89.06</v>
      </c>
      <c r="K589" s="203">
        <f>VLOOKUP(C589,[5]Sheet1!$K:$S,9,0)</f>
        <v>71.260000000000005</v>
      </c>
      <c r="L589" s="203">
        <f t="shared" si="9"/>
        <v>17.799999999999997</v>
      </c>
      <c r="N589"/>
    </row>
    <row r="590" spans="1:14" ht="14.5">
      <c r="A590" s="199">
        <v>589</v>
      </c>
      <c r="B590" s="200" t="s">
        <v>4489</v>
      </c>
      <c r="C590" s="200" t="s">
        <v>5355</v>
      </c>
      <c r="D590" s="199">
        <v>88.41</v>
      </c>
      <c r="E590" s="199">
        <v>70.77</v>
      </c>
      <c r="F590" s="199">
        <v>17.64</v>
      </c>
      <c r="G590" s="199" t="s">
        <v>5356</v>
      </c>
      <c r="H590" s="201" t="s">
        <v>4491</v>
      </c>
      <c r="I590" s="199" t="s">
        <v>5355</v>
      </c>
      <c r="J590" s="202">
        <f>VLOOKUP(C590,[5]Sheet1!$K:$S,8,0)</f>
        <v>88.48</v>
      </c>
      <c r="K590" s="203">
        <f>VLOOKUP(C590,[5]Sheet1!$K:$S,9,0)</f>
        <v>70.8</v>
      </c>
      <c r="L590" s="203">
        <f t="shared" si="9"/>
        <v>17.680000000000007</v>
      </c>
      <c r="N590"/>
    </row>
    <row r="591" spans="1:14" ht="14.5">
      <c r="A591" s="199">
        <v>590</v>
      </c>
      <c r="B591" s="200" t="s">
        <v>4489</v>
      </c>
      <c r="C591" s="200" t="s">
        <v>5357</v>
      </c>
      <c r="D591" s="199">
        <v>88.98</v>
      </c>
      <c r="E591" s="199">
        <v>71.23</v>
      </c>
      <c r="F591" s="199">
        <v>17.75</v>
      </c>
      <c r="G591" s="199" t="s">
        <v>5358</v>
      </c>
      <c r="H591" s="201" t="s">
        <v>4491</v>
      </c>
      <c r="I591" s="199" t="s">
        <v>5357</v>
      </c>
      <c r="J591" s="202">
        <f>VLOOKUP(C591,[5]Sheet1!$K:$S,8,0)</f>
        <v>89.06</v>
      </c>
      <c r="K591" s="203">
        <f>VLOOKUP(C591,[5]Sheet1!$K:$S,9,0)</f>
        <v>71.260000000000005</v>
      </c>
      <c r="L591" s="203">
        <f t="shared" si="9"/>
        <v>17.799999999999997</v>
      </c>
      <c r="N591"/>
    </row>
    <row r="592" spans="1:14" ht="14.5">
      <c r="A592" s="199">
        <v>591</v>
      </c>
      <c r="B592" s="200" t="s">
        <v>4489</v>
      </c>
      <c r="C592" s="200" t="s">
        <v>5359</v>
      </c>
      <c r="D592" s="199">
        <v>88.41</v>
      </c>
      <c r="E592" s="199">
        <v>70.77</v>
      </c>
      <c r="F592" s="199">
        <v>17.64</v>
      </c>
      <c r="G592" s="199" t="s">
        <v>5360</v>
      </c>
      <c r="H592" s="201" t="s">
        <v>4491</v>
      </c>
      <c r="I592" s="199" t="s">
        <v>5359</v>
      </c>
      <c r="J592" s="202">
        <f>VLOOKUP(C592,[5]Sheet1!$K:$S,8,0)</f>
        <v>88.48</v>
      </c>
      <c r="K592" s="203">
        <f>VLOOKUP(C592,[5]Sheet1!$K:$S,9,0)</f>
        <v>70.8</v>
      </c>
      <c r="L592" s="203">
        <f t="shared" si="9"/>
        <v>17.680000000000007</v>
      </c>
      <c r="N592"/>
    </row>
    <row r="593" spans="1:14" ht="14.5">
      <c r="A593" s="199">
        <v>592</v>
      </c>
      <c r="B593" s="200" t="s">
        <v>4489</v>
      </c>
      <c r="C593" s="200" t="s">
        <v>5361</v>
      </c>
      <c r="D593" s="199">
        <v>88.98</v>
      </c>
      <c r="E593" s="199">
        <v>71.23</v>
      </c>
      <c r="F593" s="199">
        <v>17.75</v>
      </c>
      <c r="G593" s="199" t="s">
        <v>5362</v>
      </c>
      <c r="H593" s="201" t="s">
        <v>4491</v>
      </c>
      <c r="I593" s="199" t="s">
        <v>5361</v>
      </c>
      <c r="J593" s="202">
        <f>VLOOKUP(C593,[5]Sheet1!$K:$S,8,0)</f>
        <v>89.06</v>
      </c>
      <c r="K593" s="203">
        <f>VLOOKUP(C593,[5]Sheet1!$K:$S,9,0)</f>
        <v>71.260000000000005</v>
      </c>
      <c r="L593" s="203">
        <f t="shared" si="9"/>
        <v>17.799999999999997</v>
      </c>
      <c r="N593"/>
    </row>
    <row r="594" spans="1:14" ht="14.5">
      <c r="A594" s="199">
        <v>593</v>
      </c>
      <c r="B594" s="200" t="s">
        <v>4489</v>
      </c>
      <c r="C594" s="200" t="s">
        <v>5363</v>
      </c>
      <c r="D594" s="199">
        <v>88.41</v>
      </c>
      <c r="E594" s="199">
        <v>70.77</v>
      </c>
      <c r="F594" s="199">
        <v>17.64</v>
      </c>
      <c r="G594" s="199" t="s">
        <v>5364</v>
      </c>
      <c r="H594" s="201" t="s">
        <v>4491</v>
      </c>
      <c r="I594" s="199" t="s">
        <v>5363</v>
      </c>
      <c r="J594" s="202">
        <f>VLOOKUP(C594,[5]Sheet1!$K:$S,8,0)</f>
        <v>88.48</v>
      </c>
      <c r="K594" s="203">
        <f>VLOOKUP(C594,[5]Sheet1!$K:$S,9,0)</f>
        <v>70.8</v>
      </c>
      <c r="L594" s="203">
        <f t="shared" si="9"/>
        <v>17.680000000000007</v>
      </c>
      <c r="N594"/>
    </row>
    <row r="595" spans="1:14" ht="14.5">
      <c r="A595" s="199">
        <v>594</v>
      </c>
      <c r="B595" s="200" t="s">
        <v>4489</v>
      </c>
      <c r="C595" s="200" t="s">
        <v>5365</v>
      </c>
      <c r="D595" s="199">
        <v>88.98</v>
      </c>
      <c r="E595" s="199">
        <v>71.23</v>
      </c>
      <c r="F595" s="199">
        <v>17.75</v>
      </c>
      <c r="G595" s="199" t="s">
        <v>5366</v>
      </c>
      <c r="H595" s="201" t="s">
        <v>4491</v>
      </c>
      <c r="I595" s="199" t="s">
        <v>5365</v>
      </c>
      <c r="J595" s="202">
        <f>VLOOKUP(C595,[5]Sheet1!$K:$S,8,0)</f>
        <v>89.06</v>
      </c>
      <c r="K595" s="203">
        <f>VLOOKUP(C595,[5]Sheet1!$K:$S,9,0)</f>
        <v>71.260000000000005</v>
      </c>
      <c r="L595" s="203">
        <f t="shared" si="9"/>
        <v>17.799999999999997</v>
      </c>
      <c r="N595"/>
    </row>
    <row r="596" spans="1:14" ht="14.5">
      <c r="A596" s="199">
        <v>595</v>
      </c>
      <c r="B596" s="200" t="s">
        <v>4489</v>
      </c>
      <c r="C596" s="200" t="s">
        <v>5367</v>
      </c>
      <c r="D596" s="199">
        <v>89.47</v>
      </c>
      <c r="E596" s="199">
        <v>71.23</v>
      </c>
      <c r="F596" s="199">
        <v>18.239999999999995</v>
      </c>
      <c r="G596" s="199" t="s">
        <v>5368</v>
      </c>
      <c r="H596" s="201" t="s">
        <v>4491</v>
      </c>
      <c r="I596" s="199" t="s">
        <v>5367</v>
      </c>
      <c r="J596" s="202">
        <f>VLOOKUP(C596,[5]Sheet1!$K:$S,8,0)</f>
        <v>89.54</v>
      </c>
      <c r="K596" s="203">
        <f>VLOOKUP(C596,[5]Sheet1!$K:$S,9,0)</f>
        <v>71.260000000000005</v>
      </c>
      <c r="L596" s="203">
        <f t="shared" si="9"/>
        <v>18.28</v>
      </c>
      <c r="N596"/>
    </row>
    <row r="597" spans="1:14" ht="14.5">
      <c r="A597" s="199">
        <v>596</v>
      </c>
      <c r="B597" s="200" t="s">
        <v>4489</v>
      </c>
      <c r="C597" s="200" t="s">
        <v>5369</v>
      </c>
      <c r="D597" s="199">
        <v>78.75</v>
      </c>
      <c r="E597" s="199">
        <v>62.7</v>
      </c>
      <c r="F597" s="199">
        <v>16.049999999999997</v>
      </c>
      <c r="G597" s="199" t="s">
        <v>5370</v>
      </c>
      <c r="H597" s="201" t="s">
        <v>4491</v>
      </c>
      <c r="I597" s="199" t="s">
        <v>5369</v>
      </c>
      <c r="J597" s="202">
        <f>VLOOKUP(C597,[5]Sheet1!$K:$S,8,0)</f>
        <v>78.83</v>
      </c>
      <c r="K597" s="203">
        <f>VLOOKUP(C597,[5]Sheet1!$K:$S,9,0)</f>
        <v>62.73</v>
      </c>
      <c r="L597" s="203">
        <f t="shared" si="9"/>
        <v>16.100000000000001</v>
      </c>
      <c r="N597"/>
    </row>
    <row r="598" spans="1:14" ht="14.5">
      <c r="A598" s="199">
        <v>597</v>
      </c>
      <c r="B598" s="200" t="s">
        <v>4489</v>
      </c>
      <c r="C598" s="200" t="s">
        <v>5371</v>
      </c>
      <c r="D598" s="199">
        <v>89.47</v>
      </c>
      <c r="E598" s="199">
        <v>71.23</v>
      </c>
      <c r="F598" s="199">
        <v>18.239999999999995</v>
      </c>
      <c r="G598" s="199" t="s">
        <v>5372</v>
      </c>
      <c r="H598" s="201" t="s">
        <v>4491</v>
      </c>
      <c r="I598" s="199" t="s">
        <v>5371</v>
      </c>
      <c r="J598" s="202">
        <f>VLOOKUP(C598,[5]Sheet1!$K:$S,8,0)</f>
        <v>89.54</v>
      </c>
      <c r="K598" s="203">
        <f>VLOOKUP(C598,[5]Sheet1!$K:$S,9,0)</f>
        <v>71.260000000000005</v>
      </c>
      <c r="L598" s="203">
        <f t="shared" si="9"/>
        <v>18.28</v>
      </c>
      <c r="N598"/>
    </row>
    <row r="599" spans="1:14" ht="14.5">
      <c r="A599" s="199">
        <v>598</v>
      </c>
      <c r="B599" s="200" t="s">
        <v>4489</v>
      </c>
      <c r="C599" s="200" t="s">
        <v>5373</v>
      </c>
      <c r="D599" s="199">
        <v>78.75</v>
      </c>
      <c r="E599" s="199">
        <v>62.7</v>
      </c>
      <c r="F599" s="199">
        <v>16.049999999999997</v>
      </c>
      <c r="G599" s="199" t="s">
        <v>5374</v>
      </c>
      <c r="H599" s="201" t="s">
        <v>4491</v>
      </c>
      <c r="I599" s="199" t="s">
        <v>5373</v>
      </c>
      <c r="J599" s="202">
        <f>VLOOKUP(C599,[5]Sheet1!$K:$S,8,0)</f>
        <v>78.83</v>
      </c>
      <c r="K599" s="203">
        <f>VLOOKUP(C599,[5]Sheet1!$K:$S,9,0)</f>
        <v>62.73</v>
      </c>
      <c r="L599" s="203">
        <f t="shared" si="9"/>
        <v>16.100000000000001</v>
      </c>
      <c r="N599"/>
    </row>
    <row r="600" spans="1:14" ht="14.5">
      <c r="A600" s="199">
        <v>599</v>
      </c>
      <c r="B600" s="200" t="s">
        <v>4489</v>
      </c>
      <c r="C600" s="200" t="s">
        <v>5375</v>
      </c>
      <c r="D600" s="199">
        <v>89.47</v>
      </c>
      <c r="E600" s="199">
        <v>71.23</v>
      </c>
      <c r="F600" s="199">
        <v>18.239999999999995</v>
      </c>
      <c r="G600" s="199" t="s">
        <v>5376</v>
      </c>
      <c r="H600" s="201" t="s">
        <v>4491</v>
      </c>
      <c r="I600" s="199" t="s">
        <v>5375</v>
      </c>
      <c r="J600" s="202">
        <f>VLOOKUP(C600,[5]Sheet1!$K:$S,8,0)</f>
        <v>89.54</v>
      </c>
      <c r="K600" s="203">
        <f>VLOOKUP(C600,[5]Sheet1!$K:$S,9,0)</f>
        <v>71.260000000000005</v>
      </c>
      <c r="L600" s="203">
        <f t="shared" si="9"/>
        <v>18.28</v>
      </c>
      <c r="N600"/>
    </row>
    <row r="601" spans="1:14" ht="14.5">
      <c r="A601" s="199">
        <v>600</v>
      </c>
      <c r="B601" s="200" t="s">
        <v>4489</v>
      </c>
      <c r="C601" s="200" t="s">
        <v>5377</v>
      </c>
      <c r="D601" s="199">
        <v>78.75</v>
      </c>
      <c r="E601" s="199">
        <v>62.7</v>
      </c>
      <c r="F601" s="199">
        <v>16.049999999999997</v>
      </c>
      <c r="G601" s="199" t="s">
        <v>3610</v>
      </c>
      <c r="H601" s="201" t="s">
        <v>4491</v>
      </c>
      <c r="I601" s="199" t="s">
        <v>5377</v>
      </c>
      <c r="J601" s="202">
        <f>VLOOKUP(C601,[5]Sheet1!$K:$S,8,0)</f>
        <v>78.83</v>
      </c>
      <c r="K601" s="203">
        <f>VLOOKUP(C601,[5]Sheet1!$K:$S,9,0)</f>
        <v>62.73</v>
      </c>
      <c r="L601" s="203">
        <f t="shared" si="9"/>
        <v>16.100000000000001</v>
      </c>
      <c r="N601"/>
    </row>
    <row r="602" spans="1:14" ht="14.5">
      <c r="A602" s="199">
        <v>601</v>
      </c>
      <c r="B602" s="200" t="s">
        <v>4489</v>
      </c>
      <c r="C602" s="200" t="s">
        <v>5378</v>
      </c>
      <c r="D602" s="199">
        <v>89.47</v>
      </c>
      <c r="E602" s="199">
        <v>71.23</v>
      </c>
      <c r="F602" s="199">
        <v>18.239999999999995</v>
      </c>
      <c r="G602" s="199" t="s">
        <v>5379</v>
      </c>
      <c r="H602" s="201" t="s">
        <v>4491</v>
      </c>
      <c r="I602" s="199" t="s">
        <v>5378</v>
      </c>
      <c r="J602" s="202">
        <f>VLOOKUP(C602,[5]Sheet1!$K:$S,8,0)</f>
        <v>89.54</v>
      </c>
      <c r="K602" s="203">
        <f>VLOOKUP(C602,[5]Sheet1!$K:$S,9,0)</f>
        <v>71.260000000000005</v>
      </c>
      <c r="L602" s="203">
        <f t="shared" si="9"/>
        <v>18.28</v>
      </c>
      <c r="N602"/>
    </row>
    <row r="603" spans="1:14" ht="14.5">
      <c r="A603" s="199">
        <v>602</v>
      </c>
      <c r="B603" s="200" t="s">
        <v>4489</v>
      </c>
      <c r="C603" s="200" t="s">
        <v>5380</v>
      </c>
      <c r="D603" s="199">
        <v>78.75</v>
      </c>
      <c r="E603" s="199">
        <v>62.7</v>
      </c>
      <c r="F603" s="199">
        <v>16.049999999999997</v>
      </c>
      <c r="G603" s="199" t="s">
        <v>5381</v>
      </c>
      <c r="H603" s="201" t="s">
        <v>4491</v>
      </c>
      <c r="I603" s="199" t="s">
        <v>5380</v>
      </c>
      <c r="J603" s="202">
        <f>VLOOKUP(C603,[5]Sheet1!$K:$S,8,0)</f>
        <v>78.83</v>
      </c>
      <c r="K603" s="203">
        <f>VLOOKUP(C603,[5]Sheet1!$K:$S,9,0)</f>
        <v>62.73</v>
      </c>
      <c r="L603" s="203">
        <f t="shared" si="9"/>
        <v>16.100000000000001</v>
      </c>
      <c r="N603"/>
    </row>
    <row r="604" spans="1:14" ht="14.5">
      <c r="A604" s="199">
        <v>603</v>
      </c>
      <c r="B604" s="200" t="s">
        <v>4489</v>
      </c>
      <c r="C604" s="200" t="s">
        <v>5382</v>
      </c>
      <c r="D604" s="199">
        <v>89.47</v>
      </c>
      <c r="E604" s="199">
        <v>71.23</v>
      </c>
      <c r="F604" s="199">
        <v>18.239999999999995</v>
      </c>
      <c r="G604" s="199" t="s">
        <v>5383</v>
      </c>
      <c r="H604" s="201" t="s">
        <v>4491</v>
      </c>
      <c r="I604" s="199" t="s">
        <v>5382</v>
      </c>
      <c r="J604" s="202">
        <f>VLOOKUP(C604,[5]Sheet1!$K:$S,8,0)</f>
        <v>89.54</v>
      </c>
      <c r="K604" s="203">
        <f>VLOOKUP(C604,[5]Sheet1!$K:$S,9,0)</f>
        <v>71.260000000000005</v>
      </c>
      <c r="L604" s="203">
        <f t="shared" si="9"/>
        <v>18.28</v>
      </c>
      <c r="N604"/>
    </row>
    <row r="605" spans="1:14" ht="14.5">
      <c r="A605" s="199">
        <v>604</v>
      </c>
      <c r="B605" s="200" t="s">
        <v>4489</v>
      </c>
      <c r="C605" s="200" t="s">
        <v>5384</v>
      </c>
      <c r="D605" s="199">
        <v>78.75</v>
      </c>
      <c r="E605" s="199">
        <v>62.7</v>
      </c>
      <c r="F605" s="199">
        <v>16.049999999999997</v>
      </c>
      <c r="G605" s="199" t="s">
        <v>3632</v>
      </c>
      <c r="H605" s="201" t="s">
        <v>4491</v>
      </c>
      <c r="I605" s="199" t="s">
        <v>5384</v>
      </c>
      <c r="J605" s="202">
        <f>VLOOKUP(C605,[5]Sheet1!$K:$S,8,0)</f>
        <v>78.83</v>
      </c>
      <c r="K605" s="203">
        <f>VLOOKUP(C605,[5]Sheet1!$K:$S,9,0)</f>
        <v>62.73</v>
      </c>
      <c r="L605" s="203">
        <f t="shared" si="9"/>
        <v>16.100000000000001</v>
      </c>
      <c r="N605"/>
    </row>
    <row r="606" spans="1:14" ht="14.5">
      <c r="A606" s="199">
        <v>605</v>
      </c>
      <c r="B606" s="200" t="s">
        <v>4489</v>
      </c>
      <c r="C606" s="200" t="s">
        <v>5385</v>
      </c>
      <c r="D606" s="199">
        <v>89.47</v>
      </c>
      <c r="E606" s="199">
        <v>71.23</v>
      </c>
      <c r="F606" s="199">
        <v>18.239999999999995</v>
      </c>
      <c r="G606" s="199" t="s">
        <v>5386</v>
      </c>
      <c r="H606" s="201" t="s">
        <v>4491</v>
      </c>
      <c r="I606" s="199" t="s">
        <v>5385</v>
      </c>
      <c r="J606" s="202">
        <f>VLOOKUP(C606,[5]Sheet1!$K:$S,8,0)</f>
        <v>89.54</v>
      </c>
      <c r="K606" s="203">
        <f>VLOOKUP(C606,[5]Sheet1!$K:$S,9,0)</f>
        <v>71.260000000000005</v>
      </c>
      <c r="L606" s="203">
        <f t="shared" si="9"/>
        <v>18.28</v>
      </c>
      <c r="N606"/>
    </row>
    <row r="607" spans="1:14" ht="14.5">
      <c r="A607" s="199">
        <v>606</v>
      </c>
      <c r="B607" s="200" t="s">
        <v>4489</v>
      </c>
      <c r="C607" s="200" t="s">
        <v>5387</v>
      </c>
      <c r="D607" s="199">
        <v>78.75</v>
      </c>
      <c r="E607" s="199">
        <v>62.7</v>
      </c>
      <c r="F607" s="199">
        <v>16.049999999999997</v>
      </c>
      <c r="G607" s="199" t="s">
        <v>3642</v>
      </c>
      <c r="H607" s="201" t="s">
        <v>4491</v>
      </c>
      <c r="I607" s="199" t="s">
        <v>5387</v>
      </c>
      <c r="J607" s="202">
        <f>VLOOKUP(C607,[5]Sheet1!$K:$S,8,0)</f>
        <v>78.83</v>
      </c>
      <c r="K607" s="203">
        <f>VLOOKUP(C607,[5]Sheet1!$K:$S,9,0)</f>
        <v>62.73</v>
      </c>
      <c r="L607" s="203">
        <f t="shared" si="9"/>
        <v>16.100000000000001</v>
      </c>
      <c r="N607"/>
    </row>
    <row r="608" spans="1:14" ht="14.5">
      <c r="A608" s="199">
        <v>607</v>
      </c>
      <c r="B608" s="200" t="s">
        <v>4489</v>
      </c>
      <c r="C608" s="200" t="s">
        <v>5388</v>
      </c>
      <c r="D608" s="199">
        <v>89.47</v>
      </c>
      <c r="E608" s="199">
        <v>71.23</v>
      </c>
      <c r="F608" s="199">
        <v>18.239999999999995</v>
      </c>
      <c r="G608" s="199" t="s">
        <v>5389</v>
      </c>
      <c r="H608" s="201" t="s">
        <v>4491</v>
      </c>
      <c r="I608" s="199" t="s">
        <v>5388</v>
      </c>
      <c r="J608" s="202">
        <f>VLOOKUP(C608,[5]Sheet1!$K:$S,8,0)</f>
        <v>89.54</v>
      </c>
      <c r="K608" s="203">
        <f>VLOOKUP(C608,[5]Sheet1!$K:$S,9,0)</f>
        <v>71.260000000000005</v>
      </c>
      <c r="L608" s="203">
        <f t="shared" si="9"/>
        <v>18.28</v>
      </c>
      <c r="N608"/>
    </row>
    <row r="609" spans="1:14" ht="14.5">
      <c r="A609" s="199">
        <v>608</v>
      </c>
      <c r="B609" s="200" t="s">
        <v>4489</v>
      </c>
      <c r="C609" s="200" t="s">
        <v>5390</v>
      </c>
      <c r="D609" s="199">
        <v>78.75</v>
      </c>
      <c r="E609" s="199">
        <v>62.7</v>
      </c>
      <c r="F609" s="199">
        <v>16.049999999999997</v>
      </c>
      <c r="G609" s="199" t="s">
        <v>5391</v>
      </c>
      <c r="H609" s="201" t="s">
        <v>4491</v>
      </c>
      <c r="I609" s="199" t="s">
        <v>5390</v>
      </c>
      <c r="J609" s="202">
        <f>VLOOKUP(C609,[5]Sheet1!$K:$S,8,0)</f>
        <v>78.83</v>
      </c>
      <c r="K609" s="203">
        <f>VLOOKUP(C609,[5]Sheet1!$K:$S,9,0)</f>
        <v>62.73</v>
      </c>
      <c r="L609" s="203">
        <f t="shared" si="9"/>
        <v>16.100000000000001</v>
      </c>
      <c r="N609"/>
    </row>
    <row r="610" spans="1:14" ht="14.5">
      <c r="A610" s="199">
        <v>609</v>
      </c>
      <c r="B610" s="200" t="s">
        <v>4489</v>
      </c>
      <c r="C610" s="200" t="s">
        <v>5392</v>
      </c>
      <c r="D610" s="199">
        <v>89.47</v>
      </c>
      <c r="E610" s="199">
        <v>71.23</v>
      </c>
      <c r="F610" s="199">
        <v>18.239999999999995</v>
      </c>
      <c r="G610" s="199" t="s">
        <v>5393</v>
      </c>
      <c r="H610" s="201" t="s">
        <v>4491</v>
      </c>
      <c r="I610" s="199" t="s">
        <v>5392</v>
      </c>
      <c r="J610" s="202">
        <f>VLOOKUP(C610,[5]Sheet1!$K:$S,8,0)</f>
        <v>89.54</v>
      </c>
      <c r="K610" s="203">
        <f>VLOOKUP(C610,[5]Sheet1!$K:$S,9,0)</f>
        <v>71.260000000000005</v>
      </c>
      <c r="L610" s="203">
        <f t="shared" si="9"/>
        <v>18.28</v>
      </c>
      <c r="N610"/>
    </row>
    <row r="611" spans="1:14" ht="14.5">
      <c r="A611" s="199">
        <v>610</v>
      </c>
      <c r="B611" s="200" t="s">
        <v>4489</v>
      </c>
      <c r="C611" s="200" t="s">
        <v>5394</v>
      </c>
      <c r="D611" s="199">
        <v>78.75</v>
      </c>
      <c r="E611" s="199">
        <v>62.7</v>
      </c>
      <c r="F611" s="199">
        <v>16.049999999999997</v>
      </c>
      <c r="G611" s="199" t="s">
        <v>5395</v>
      </c>
      <c r="H611" s="201" t="s">
        <v>4491</v>
      </c>
      <c r="I611" s="199" t="s">
        <v>5394</v>
      </c>
      <c r="J611" s="202">
        <f>VLOOKUP(C611,[5]Sheet1!$K:$S,8,0)</f>
        <v>78.83</v>
      </c>
      <c r="K611" s="203">
        <f>VLOOKUP(C611,[5]Sheet1!$K:$S,9,0)</f>
        <v>62.73</v>
      </c>
      <c r="L611" s="203">
        <f t="shared" si="9"/>
        <v>16.100000000000001</v>
      </c>
      <c r="N611"/>
    </row>
    <row r="612" spans="1:14" ht="14.5">
      <c r="A612" s="199">
        <v>611</v>
      </c>
      <c r="B612" s="200" t="s">
        <v>4489</v>
      </c>
      <c r="C612" s="200" t="s">
        <v>5396</v>
      </c>
      <c r="D612" s="199">
        <v>89.47</v>
      </c>
      <c r="E612" s="199">
        <v>71.23</v>
      </c>
      <c r="F612" s="199">
        <v>18.239999999999995</v>
      </c>
      <c r="G612" s="199" t="s">
        <v>5397</v>
      </c>
      <c r="H612" s="201" t="s">
        <v>4491</v>
      </c>
      <c r="I612" s="199" t="s">
        <v>5396</v>
      </c>
      <c r="J612" s="202">
        <f>VLOOKUP(C612,[5]Sheet1!$K:$S,8,0)</f>
        <v>89.54</v>
      </c>
      <c r="K612" s="203">
        <f>VLOOKUP(C612,[5]Sheet1!$K:$S,9,0)</f>
        <v>71.260000000000005</v>
      </c>
      <c r="L612" s="203">
        <f t="shared" si="9"/>
        <v>18.28</v>
      </c>
      <c r="N612"/>
    </row>
    <row r="613" spans="1:14" ht="14.5">
      <c r="A613" s="199">
        <v>612</v>
      </c>
      <c r="B613" s="200" t="s">
        <v>4489</v>
      </c>
      <c r="C613" s="200" t="s">
        <v>5398</v>
      </c>
      <c r="D613" s="199">
        <v>78.75</v>
      </c>
      <c r="E613" s="199">
        <v>62.7</v>
      </c>
      <c r="F613" s="199">
        <v>16.049999999999997</v>
      </c>
      <c r="G613" s="199" t="s">
        <v>3671</v>
      </c>
      <c r="H613" s="201" t="s">
        <v>4491</v>
      </c>
      <c r="I613" s="199" t="s">
        <v>5398</v>
      </c>
      <c r="J613" s="202">
        <f>VLOOKUP(C613,[5]Sheet1!$K:$S,8,0)</f>
        <v>78.83</v>
      </c>
      <c r="K613" s="203">
        <f>VLOOKUP(C613,[5]Sheet1!$K:$S,9,0)</f>
        <v>62.73</v>
      </c>
      <c r="L613" s="203">
        <f t="shared" si="9"/>
        <v>16.100000000000001</v>
      </c>
      <c r="N613"/>
    </row>
    <row r="614" spans="1:14" ht="14.5">
      <c r="A614" s="199">
        <v>613</v>
      </c>
      <c r="B614" s="200" t="s">
        <v>4489</v>
      </c>
      <c r="C614" s="200" t="s">
        <v>5399</v>
      </c>
      <c r="D614" s="199">
        <v>89.47</v>
      </c>
      <c r="E614" s="199">
        <v>71.23</v>
      </c>
      <c r="F614" s="199">
        <v>18.239999999999995</v>
      </c>
      <c r="G614" s="199" t="s">
        <v>5400</v>
      </c>
      <c r="H614" s="201" t="s">
        <v>4491</v>
      </c>
      <c r="I614" s="199" t="s">
        <v>5399</v>
      </c>
      <c r="J614" s="202">
        <f>VLOOKUP(C614,[5]Sheet1!$K:$S,8,0)</f>
        <v>89.54</v>
      </c>
      <c r="K614" s="203">
        <f>VLOOKUP(C614,[5]Sheet1!$K:$S,9,0)</f>
        <v>71.260000000000005</v>
      </c>
      <c r="L614" s="203">
        <f t="shared" si="9"/>
        <v>18.28</v>
      </c>
      <c r="N614"/>
    </row>
    <row r="615" spans="1:14" ht="14.5">
      <c r="A615" s="199">
        <v>614</v>
      </c>
      <c r="B615" s="200" t="s">
        <v>4489</v>
      </c>
      <c r="C615" s="200" t="s">
        <v>5401</v>
      </c>
      <c r="D615" s="199">
        <v>78.75</v>
      </c>
      <c r="E615" s="199">
        <v>62.7</v>
      </c>
      <c r="F615" s="199">
        <v>16.049999999999997</v>
      </c>
      <c r="G615" s="199" t="s">
        <v>3676</v>
      </c>
      <c r="H615" s="201" t="s">
        <v>4491</v>
      </c>
      <c r="I615" s="199" t="s">
        <v>5401</v>
      </c>
      <c r="J615" s="202">
        <f>VLOOKUP(C615,[5]Sheet1!$K:$S,8,0)</f>
        <v>78.83</v>
      </c>
      <c r="K615" s="203">
        <f>VLOOKUP(C615,[5]Sheet1!$K:$S,9,0)</f>
        <v>62.73</v>
      </c>
      <c r="L615" s="203">
        <f t="shared" si="9"/>
        <v>16.100000000000001</v>
      </c>
      <c r="N615"/>
    </row>
    <row r="616" spans="1:14" ht="14.5">
      <c r="A616" s="199">
        <v>615</v>
      </c>
      <c r="B616" s="200" t="s">
        <v>4489</v>
      </c>
      <c r="C616" s="200" t="s">
        <v>5402</v>
      </c>
      <c r="D616" s="199">
        <v>78.75</v>
      </c>
      <c r="E616" s="199">
        <v>62.7</v>
      </c>
      <c r="F616" s="199">
        <v>16.049999999999997</v>
      </c>
      <c r="G616" s="199" t="s">
        <v>5403</v>
      </c>
      <c r="H616" s="201" t="s">
        <v>4491</v>
      </c>
      <c r="I616" s="199" t="s">
        <v>5402</v>
      </c>
      <c r="J616" s="202">
        <f>VLOOKUP(C616,[5]Sheet1!$K:$S,8,0)</f>
        <v>78.83</v>
      </c>
      <c r="K616" s="203">
        <f>VLOOKUP(C616,[5]Sheet1!$K:$S,9,0)</f>
        <v>62.73</v>
      </c>
      <c r="L616" s="203">
        <f t="shared" si="9"/>
        <v>16.100000000000001</v>
      </c>
      <c r="N616"/>
    </row>
    <row r="617" spans="1:14" ht="14.5">
      <c r="A617" s="199">
        <v>616</v>
      </c>
      <c r="B617" s="200" t="s">
        <v>4489</v>
      </c>
      <c r="C617" s="200" t="s">
        <v>5404</v>
      </c>
      <c r="D617" s="199">
        <v>88.95</v>
      </c>
      <c r="E617" s="199">
        <v>70.819999999999993</v>
      </c>
      <c r="F617" s="199">
        <v>18.13000000000001</v>
      </c>
      <c r="G617" s="199" t="s">
        <v>5405</v>
      </c>
      <c r="H617" s="201" t="s">
        <v>4491</v>
      </c>
      <c r="I617" s="199" t="s">
        <v>5404</v>
      </c>
      <c r="J617" s="202">
        <f>VLOOKUP(C617,[5]Sheet1!$K:$S,8,0)</f>
        <v>89.03</v>
      </c>
      <c r="K617" s="203">
        <f>VLOOKUP(C617,[5]Sheet1!$K:$S,9,0)</f>
        <v>70.849999999999994</v>
      </c>
      <c r="L617" s="203">
        <f t="shared" si="9"/>
        <v>18.180000000000007</v>
      </c>
      <c r="N617"/>
    </row>
    <row r="618" spans="1:14" ht="14.5">
      <c r="A618" s="199">
        <v>617</v>
      </c>
      <c r="B618" s="200" t="s">
        <v>4489</v>
      </c>
      <c r="C618" s="200" t="s">
        <v>5406</v>
      </c>
      <c r="D618" s="199">
        <v>78.75</v>
      </c>
      <c r="E618" s="199">
        <v>62.7</v>
      </c>
      <c r="F618" s="199">
        <v>16.049999999999997</v>
      </c>
      <c r="G618" s="199" t="s">
        <v>5407</v>
      </c>
      <c r="H618" s="201" t="s">
        <v>4491</v>
      </c>
      <c r="I618" s="199" t="s">
        <v>5406</v>
      </c>
      <c r="J618" s="202">
        <f>VLOOKUP(C618,[5]Sheet1!$K:$S,8,0)</f>
        <v>78.83</v>
      </c>
      <c r="K618" s="203">
        <f>VLOOKUP(C618,[5]Sheet1!$K:$S,9,0)</f>
        <v>62.73</v>
      </c>
      <c r="L618" s="203">
        <f t="shared" si="9"/>
        <v>16.100000000000001</v>
      </c>
      <c r="N618"/>
    </row>
    <row r="619" spans="1:14" ht="14.5">
      <c r="A619" s="199">
        <v>618</v>
      </c>
      <c r="B619" s="200" t="s">
        <v>4489</v>
      </c>
      <c r="C619" s="200" t="s">
        <v>5408</v>
      </c>
      <c r="D619" s="199">
        <v>89.47</v>
      </c>
      <c r="E619" s="199">
        <v>71.23</v>
      </c>
      <c r="F619" s="199">
        <v>18.239999999999995</v>
      </c>
      <c r="G619" s="199" t="s">
        <v>5409</v>
      </c>
      <c r="H619" s="201" t="s">
        <v>4491</v>
      </c>
      <c r="I619" s="199" t="s">
        <v>5408</v>
      </c>
      <c r="J619" s="202">
        <f>VLOOKUP(C619,[5]Sheet1!$K:$S,8,0)</f>
        <v>89.54</v>
      </c>
      <c r="K619" s="203">
        <f>VLOOKUP(C619,[5]Sheet1!$K:$S,9,0)</f>
        <v>71.260000000000005</v>
      </c>
      <c r="L619" s="203">
        <f t="shared" si="9"/>
        <v>18.28</v>
      </c>
      <c r="N619"/>
    </row>
    <row r="620" spans="1:14" ht="14.5">
      <c r="A620" s="199">
        <v>619</v>
      </c>
      <c r="B620" s="200" t="s">
        <v>4489</v>
      </c>
      <c r="C620" s="200" t="s">
        <v>5410</v>
      </c>
      <c r="D620" s="199">
        <v>78.75</v>
      </c>
      <c r="E620" s="199">
        <v>62.7</v>
      </c>
      <c r="F620" s="199">
        <v>16.049999999999997</v>
      </c>
      <c r="G620" s="199" t="s">
        <v>5411</v>
      </c>
      <c r="H620" s="201" t="s">
        <v>4491</v>
      </c>
      <c r="I620" s="199" t="s">
        <v>5410</v>
      </c>
      <c r="J620" s="202">
        <f>VLOOKUP(C620,[5]Sheet1!$K:$S,8,0)</f>
        <v>78.83</v>
      </c>
      <c r="K620" s="203">
        <f>VLOOKUP(C620,[5]Sheet1!$K:$S,9,0)</f>
        <v>62.73</v>
      </c>
      <c r="L620" s="203">
        <f t="shared" si="9"/>
        <v>16.100000000000001</v>
      </c>
      <c r="N620"/>
    </row>
    <row r="621" spans="1:14" ht="14.5">
      <c r="A621" s="199">
        <v>620</v>
      </c>
      <c r="B621" s="200" t="s">
        <v>4489</v>
      </c>
      <c r="C621" s="200" t="s">
        <v>5412</v>
      </c>
      <c r="D621" s="199">
        <v>89.47</v>
      </c>
      <c r="E621" s="199">
        <v>71.23</v>
      </c>
      <c r="F621" s="199">
        <v>18.239999999999995</v>
      </c>
      <c r="G621" s="199" t="s">
        <v>5413</v>
      </c>
      <c r="H621" s="201" t="s">
        <v>4491</v>
      </c>
      <c r="I621" s="199" t="s">
        <v>5412</v>
      </c>
      <c r="J621" s="202">
        <f>VLOOKUP(C621,[5]Sheet1!$K:$S,8,0)</f>
        <v>89.54</v>
      </c>
      <c r="K621" s="203">
        <f>VLOOKUP(C621,[5]Sheet1!$K:$S,9,0)</f>
        <v>71.260000000000005</v>
      </c>
      <c r="L621" s="203">
        <f t="shared" si="9"/>
        <v>18.28</v>
      </c>
      <c r="N621"/>
    </row>
    <row r="622" spans="1:14" ht="14.5">
      <c r="A622" s="199">
        <v>621</v>
      </c>
      <c r="B622" s="200" t="s">
        <v>4489</v>
      </c>
      <c r="C622" s="200" t="s">
        <v>5414</v>
      </c>
      <c r="D622" s="199">
        <v>78.75</v>
      </c>
      <c r="E622" s="199">
        <v>62.7</v>
      </c>
      <c r="F622" s="199">
        <v>16.049999999999997</v>
      </c>
      <c r="G622" s="199" t="s">
        <v>3706</v>
      </c>
      <c r="H622" s="201" t="s">
        <v>4491</v>
      </c>
      <c r="I622" s="199" t="s">
        <v>5414</v>
      </c>
      <c r="J622" s="202">
        <f>VLOOKUP(C622,[5]Sheet1!$K:$S,8,0)</f>
        <v>78.83</v>
      </c>
      <c r="K622" s="203">
        <f>VLOOKUP(C622,[5]Sheet1!$K:$S,9,0)</f>
        <v>62.73</v>
      </c>
      <c r="L622" s="203">
        <f t="shared" si="9"/>
        <v>16.100000000000001</v>
      </c>
      <c r="N622"/>
    </row>
    <row r="623" spans="1:14" ht="14.5">
      <c r="A623" s="199">
        <v>622</v>
      </c>
      <c r="B623" s="200" t="s">
        <v>4489</v>
      </c>
      <c r="C623" s="200" t="s">
        <v>5415</v>
      </c>
      <c r="D623" s="199">
        <v>89.47</v>
      </c>
      <c r="E623" s="199">
        <v>71.23</v>
      </c>
      <c r="F623" s="199">
        <v>18.239999999999995</v>
      </c>
      <c r="G623" s="199" t="s">
        <v>5416</v>
      </c>
      <c r="H623" s="201" t="s">
        <v>4491</v>
      </c>
      <c r="I623" s="199" t="s">
        <v>5415</v>
      </c>
      <c r="J623" s="202">
        <f>VLOOKUP(C623,[5]Sheet1!$K:$S,8,0)</f>
        <v>89.54</v>
      </c>
      <c r="K623" s="203">
        <f>VLOOKUP(C623,[5]Sheet1!$K:$S,9,0)</f>
        <v>71.260000000000005</v>
      </c>
      <c r="L623" s="203">
        <f t="shared" si="9"/>
        <v>18.28</v>
      </c>
      <c r="N623"/>
    </row>
    <row r="624" spans="1:14" ht="14.5">
      <c r="A624" s="199">
        <v>623</v>
      </c>
      <c r="B624" s="200" t="s">
        <v>4489</v>
      </c>
      <c r="C624" s="200" t="s">
        <v>5417</v>
      </c>
      <c r="D624" s="199">
        <v>78.75</v>
      </c>
      <c r="E624" s="199">
        <v>62.7</v>
      </c>
      <c r="F624" s="199">
        <v>16.049999999999997</v>
      </c>
      <c r="G624" s="199" t="s">
        <v>5418</v>
      </c>
      <c r="H624" s="201" t="s">
        <v>4491</v>
      </c>
      <c r="I624" s="199" t="s">
        <v>5417</v>
      </c>
      <c r="J624" s="202">
        <f>VLOOKUP(C624,[5]Sheet1!$K:$S,8,0)</f>
        <v>78.83</v>
      </c>
      <c r="K624" s="203">
        <f>VLOOKUP(C624,[5]Sheet1!$K:$S,9,0)</f>
        <v>62.73</v>
      </c>
      <c r="L624" s="203">
        <f t="shared" si="9"/>
        <v>16.100000000000001</v>
      </c>
      <c r="N624"/>
    </row>
    <row r="625" spans="1:14" ht="14.5">
      <c r="A625" s="199">
        <v>624</v>
      </c>
      <c r="B625" s="200" t="s">
        <v>4489</v>
      </c>
      <c r="C625" s="200" t="s">
        <v>5419</v>
      </c>
      <c r="D625" s="199">
        <v>89.47</v>
      </c>
      <c r="E625" s="199">
        <v>71.23</v>
      </c>
      <c r="F625" s="199">
        <v>18.239999999999995</v>
      </c>
      <c r="G625" s="199" t="s">
        <v>5420</v>
      </c>
      <c r="H625" s="201" t="s">
        <v>4491</v>
      </c>
      <c r="I625" s="199" t="s">
        <v>5419</v>
      </c>
      <c r="J625" s="202">
        <f>VLOOKUP(C625,[5]Sheet1!$K:$S,8,0)</f>
        <v>89.54</v>
      </c>
      <c r="K625" s="203">
        <f>VLOOKUP(C625,[5]Sheet1!$K:$S,9,0)</f>
        <v>71.260000000000005</v>
      </c>
      <c r="L625" s="203">
        <f t="shared" si="9"/>
        <v>18.28</v>
      </c>
      <c r="N625"/>
    </row>
    <row r="626" spans="1:14" ht="14.5">
      <c r="A626" s="199">
        <v>625</v>
      </c>
      <c r="B626" s="200" t="s">
        <v>4489</v>
      </c>
      <c r="C626" s="200" t="s">
        <v>5421</v>
      </c>
      <c r="D626" s="199">
        <v>78.75</v>
      </c>
      <c r="E626" s="199">
        <v>62.7</v>
      </c>
      <c r="F626" s="199">
        <v>16.049999999999997</v>
      </c>
      <c r="G626" s="199" t="s">
        <v>3728</v>
      </c>
      <c r="H626" s="201" t="s">
        <v>4491</v>
      </c>
      <c r="I626" s="199" t="s">
        <v>5421</v>
      </c>
      <c r="J626" s="202">
        <f>VLOOKUP(C626,[5]Sheet1!$K:$S,8,0)</f>
        <v>78.83</v>
      </c>
      <c r="K626" s="203">
        <f>VLOOKUP(C626,[5]Sheet1!$K:$S,9,0)</f>
        <v>62.73</v>
      </c>
      <c r="L626" s="203">
        <f t="shared" si="9"/>
        <v>16.100000000000001</v>
      </c>
      <c r="N626"/>
    </row>
    <row r="627" spans="1:14" ht="14.5">
      <c r="A627" s="199">
        <v>626</v>
      </c>
      <c r="B627" s="200" t="s">
        <v>4489</v>
      </c>
      <c r="C627" s="200" t="s">
        <v>5422</v>
      </c>
      <c r="D627" s="199">
        <v>89.47</v>
      </c>
      <c r="E627" s="199">
        <v>71.23</v>
      </c>
      <c r="F627" s="199">
        <v>18.239999999999995</v>
      </c>
      <c r="G627" s="199" t="s">
        <v>5423</v>
      </c>
      <c r="H627" s="201" t="s">
        <v>4491</v>
      </c>
      <c r="I627" s="199" t="s">
        <v>5422</v>
      </c>
      <c r="J627" s="202">
        <f>VLOOKUP(C627,[5]Sheet1!$K:$S,8,0)</f>
        <v>89.54</v>
      </c>
      <c r="K627" s="203">
        <f>VLOOKUP(C627,[5]Sheet1!$K:$S,9,0)</f>
        <v>71.260000000000005</v>
      </c>
      <c r="L627" s="203">
        <f t="shared" si="9"/>
        <v>18.28</v>
      </c>
      <c r="N627"/>
    </row>
    <row r="628" spans="1:14" ht="14.5">
      <c r="A628" s="199">
        <v>627</v>
      </c>
      <c r="B628" s="200" t="s">
        <v>4489</v>
      </c>
      <c r="C628" s="200" t="s">
        <v>5424</v>
      </c>
      <c r="D628" s="199">
        <v>78.75</v>
      </c>
      <c r="E628" s="199">
        <v>62.7</v>
      </c>
      <c r="F628" s="199">
        <v>16.049999999999997</v>
      </c>
      <c r="G628" s="199" t="s">
        <v>5425</v>
      </c>
      <c r="H628" s="201" t="s">
        <v>4491</v>
      </c>
      <c r="I628" s="199" t="s">
        <v>5424</v>
      </c>
      <c r="J628" s="202">
        <f>VLOOKUP(C628,[5]Sheet1!$K:$S,8,0)</f>
        <v>78.83</v>
      </c>
      <c r="K628" s="203">
        <f>VLOOKUP(C628,[5]Sheet1!$K:$S,9,0)</f>
        <v>62.73</v>
      </c>
      <c r="L628" s="203">
        <f t="shared" si="9"/>
        <v>16.100000000000001</v>
      </c>
      <c r="N628"/>
    </row>
    <row r="629" spans="1:14" ht="14.5">
      <c r="A629" s="199">
        <v>628</v>
      </c>
      <c r="B629" s="200" t="s">
        <v>4489</v>
      </c>
      <c r="C629" s="200" t="s">
        <v>5426</v>
      </c>
      <c r="D629" s="199">
        <v>89.47</v>
      </c>
      <c r="E629" s="199">
        <v>71.23</v>
      </c>
      <c r="F629" s="199">
        <v>18.239999999999995</v>
      </c>
      <c r="G629" s="199" t="s">
        <v>3744</v>
      </c>
      <c r="H629" s="201" t="s">
        <v>4491</v>
      </c>
      <c r="I629" s="199" t="s">
        <v>5426</v>
      </c>
      <c r="J629" s="202">
        <f>VLOOKUP(C629,[5]Sheet1!$K:$S,8,0)</f>
        <v>89.54</v>
      </c>
      <c r="K629" s="203">
        <f>VLOOKUP(C629,[5]Sheet1!$K:$S,9,0)</f>
        <v>71.260000000000005</v>
      </c>
      <c r="L629" s="203">
        <f t="shared" si="9"/>
        <v>18.28</v>
      </c>
      <c r="N629"/>
    </row>
    <row r="630" spans="1:14" ht="14.5">
      <c r="A630" s="199">
        <v>629</v>
      </c>
      <c r="B630" s="200" t="s">
        <v>4489</v>
      </c>
      <c r="C630" s="200" t="s">
        <v>5427</v>
      </c>
      <c r="D630" s="199">
        <v>78.75</v>
      </c>
      <c r="E630" s="199">
        <v>62.7</v>
      </c>
      <c r="F630" s="199">
        <v>16.049999999999997</v>
      </c>
      <c r="G630" s="199" t="s">
        <v>5428</v>
      </c>
      <c r="H630" s="201" t="s">
        <v>4491</v>
      </c>
      <c r="I630" s="199" t="s">
        <v>5427</v>
      </c>
      <c r="J630" s="202">
        <f>VLOOKUP(C630,[5]Sheet1!$K:$S,8,0)</f>
        <v>78.83</v>
      </c>
      <c r="K630" s="203">
        <f>VLOOKUP(C630,[5]Sheet1!$K:$S,9,0)</f>
        <v>62.73</v>
      </c>
      <c r="L630" s="203">
        <f t="shared" si="9"/>
        <v>16.100000000000001</v>
      </c>
      <c r="N630"/>
    </row>
    <row r="631" spans="1:14" ht="14.5">
      <c r="A631" s="199">
        <v>630</v>
      </c>
      <c r="B631" s="200" t="s">
        <v>4489</v>
      </c>
      <c r="C631" s="200" t="s">
        <v>5429</v>
      </c>
      <c r="D631" s="199">
        <v>89.47</v>
      </c>
      <c r="E631" s="199">
        <v>71.23</v>
      </c>
      <c r="F631" s="199">
        <v>18.239999999999995</v>
      </c>
      <c r="G631" s="199" t="s">
        <v>5430</v>
      </c>
      <c r="H631" s="201" t="s">
        <v>4491</v>
      </c>
      <c r="I631" s="199" t="s">
        <v>5429</v>
      </c>
      <c r="J631" s="202">
        <f>VLOOKUP(C631,[5]Sheet1!$K:$S,8,0)</f>
        <v>89.54</v>
      </c>
      <c r="K631" s="203">
        <f>VLOOKUP(C631,[5]Sheet1!$K:$S,9,0)</f>
        <v>71.260000000000005</v>
      </c>
      <c r="L631" s="203">
        <f t="shared" si="9"/>
        <v>18.28</v>
      </c>
      <c r="N631"/>
    </row>
    <row r="632" spans="1:14" ht="14.5">
      <c r="A632" s="199">
        <v>631</v>
      </c>
      <c r="B632" s="200" t="s">
        <v>4489</v>
      </c>
      <c r="C632" s="200" t="s">
        <v>5431</v>
      </c>
      <c r="D632" s="199">
        <v>78.75</v>
      </c>
      <c r="E632" s="199">
        <v>62.7</v>
      </c>
      <c r="F632" s="199">
        <v>16.049999999999997</v>
      </c>
      <c r="G632" s="199" t="s">
        <v>5432</v>
      </c>
      <c r="H632" s="201" t="s">
        <v>4491</v>
      </c>
      <c r="I632" s="199" t="s">
        <v>5431</v>
      </c>
      <c r="J632" s="202">
        <f>VLOOKUP(C632,[5]Sheet1!$K:$S,8,0)</f>
        <v>78.83</v>
      </c>
      <c r="K632" s="203">
        <f>VLOOKUP(C632,[5]Sheet1!$K:$S,9,0)</f>
        <v>62.73</v>
      </c>
      <c r="L632" s="203">
        <f t="shared" si="9"/>
        <v>16.100000000000001</v>
      </c>
      <c r="N632"/>
    </row>
    <row r="633" spans="1:14" ht="14.5">
      <c r="A633" s="199">
        <v>632</v>
      </c>
      <c r="B633" s="200" t="s">
        <v>4489</v>
      </c>
      <c r="C633" s="200" t="s">
        <v>5433</v>
      </c>
      <c r="D633" s="199">
        <v>89.47</v>
      </c>
      <c r="E633" s="199">
        <v>71.23</v>
      </c>
      <c r="F633" s="199">
        <v>18.239999999999995</v>
      </c>
      <c r="G633" s="199" t="s">
        <v>3766</v>
      </c>
      <c r="H633" s="201" t="s">
        <v>4491</v>
      </c>
      <c r="I633" s="199" t="s">
        <v>5433</v>
      </c>
      <c r="J633" s="202">
        <f>VLOOKUP(C633,[5]Sheet1!$K:$S,8,0)</f>
        <v>89.54</v>
      </c>
      <c r="K633" s="203">
        <f>VLOOKUP(C633,[5]Sheet1!$K:$S,9,0)</f>
        <v>71.260000000000005</v>
      </c>
      <c r="L633" s="203">
        <f t="shared" si="9"/>
        <v>18.28</v>
      </c>
      <c r="N633"/>
    </row>
    <row r="634" spans="1:14" ht="14.5">
      <c r="A634" s="199">
        <v>633</v>
      </c>
      <c r="B634" s="200" t="s">
        <v>4489</v>
      </c>
      <c r="C634" s="200" t="s">
        <v>5434</v>
      </c>
      <c r="D634" s="199">
        <v>78.75</v>
      </c>
      <c r="E634" s="199">
        <v>62.7</v>
      </c>
      <c r="F634" s="199">
        <v>16.049999999999997</v>
      </c>
      <c r="G634" s="199" t="s">
        <v>5435</v>
      </c>
      <c r="H634" s="201" t="s">
        <v>4491</v>
      </c>
      <c r="I634" s="199" t="s">
        <v>5434</v>
      </c>
      <c r="J634" s="202">
        <f>VLOOKUP(C634,[5]Sheet1!$K:$S,8,0)</f>
        <v>78.83</v>
      </c>
      <c r="K634" s="203">
        <f>VLOOKUP(C634,[5]Sheet1!$K:$S,9,0)</f>
        <v>62.73</v>
      </c>
      <c r="L634" s="203">
        <f t="shared" si="9"/>
        <v>16.100000000000001</v>
      </c>
      <c r="N634"/>
    </row>
    <row r="635" spans="1:14" ht="14.5">
      <c r="A635" s="199">
        <v>634</v>
      </c>
      <c r="B635" s="200" t="s">
        <v>4489</v>
      </c>
      <c r="C635" s="200" t="s">
        <v>5436</v>
      </c>
      <c r="D635" s="199">
        <v>89.47</v>
      </c>
      <c r="E635" s="199">
        <v>71.23</v>
      </c>
      <c r="F635" s="199">
        <v>18.239999999999995</v>
      </c>
      <c r="G635" s="199" t="s">
        <v>5437</v>
      </c>
      <c r="H635" s="201" t="s">
        <v>4491</v>
      </c>
      <c r="I635" s="199" t="s">
        <v>5436</v>
      </c>
      <c r="J635" s="202">
        <f>VLOOKUP(C635,[5]Sheet1!$K:$S,8,0)</f>
        <v>89.54</v>
      </c>
      <c r="K635" s="203">
        <f>VLOOKUP(C635,[5]Sheet1!$K:$S,9,0)</f>
        <v>71.260000000000005</v>
      </c>
      <c r="L635" s="203">
        <f t="shared" si="9"/>
        <v>18.28</v>
      </c>
      <c r="N635"/>
    </row>
    <row r="636" spans="1:14" ht="14.5">
      <c r="A636" s="199">
        <v>635</v>
      </c>
      <c r="B636" s="200" t="s">
        <v>4489</v>
      </c>
      <c r="C636" s="200" t="s">
        <v>5438</v>
      </c>
      <c r="D636" s="199">
        <v>88.73</v>
      </c>
      <c r="E636" s="199">
        <v>71.23</v>
      </c>
      <c r="F636" s="199">
        <v>17.5</v>
      </c>
      <c r="G636" s="199" t="s">
        <v>5439</v>
      </c>
      <c r="H636" s="201" t="s">
        <v>4491</v>
      </c>
      <c r="I636" s="199" t="s">
        <v>5438</v>
      </c>
      <c r="J636" s="202">
        <f>VLOOKUP(C636,[5]Sheet1!$K:$S,8,0)</f>
        <v>88.81</v>
      </c>
      <c r="K636" s="203">
        <f>VLOOKUP(C636,[5]Sheet1!$K:$S,9,0)</f>
        <v>71.260000000000005</v>
      </c>
      <c r="L636" s="203">
        <f t="shared" si="9"/>
        <v>17.549999999999997</v>
      </c>
      <c r="N636"/>
    </row>
    <row r="637" spans="1:14" ht="14.5">
      <c r="A637" s="199">
        <v>636</v>
      </c>
      <c r="B637" s="200" t="s">
        <v>4489</v>
      </c>
      <c r="C637" s="200" t="s">
        <v>5440</v>
      </c>
      <c r="D637" s="199">
        <v>88.16</v>
      </c>
      <c r="E637" s="199">
        <v>70.77</v>
      </c>
      <c r="F637" s="199">
        <v>17.39</v>
      </c>
      <c r="G637" s="199" t="s">
        <v>5441</v>
      </c>
      <c r="H637" s="201" t="s">
        <v>4491</v>
      </c>
      <c r="I637" s="199" t="s">
        <v>5440</v>
      </c>
      <c r="J637" s="202">
        <f>VLOOKUP(C637,[5]Sheet1!$K:$S,8,0)</f>
        <v>88.24</v>
      </c>
      <c r="K637" s="203">
        <f>VLOOKUP(C637,[5]Sheet1!$K:$S,9,0)</f>
        <v>70.8</v>
      </c>
      <c r="L637" s="203">
        <f t="shared" si="9"/>
        <v>17.439999999999998</v>
      </c>
      <c r="N637"/>
    </row>
    <row r="638" spans="1:14" ht="14.5">
      <c r="A638" s="199">
        <v>637</v>
      </c>
      <c r="B638" s="200" t="s">
        <v>4489</v>
      </c>
      <c r="C638" s="200" t="s">
        <v>5442</v>
      </c>
      <c r="D638" s="199">
        <v>88.73</v>
      </c>
      <c r="E638" s="199">
        <v>71.23</v>
      </c>
      <c r="F638" s="199">
        <v>17.5</v>
      </c>
      <c r="G638" s="199" t="s">
        <v>5443</v>
      </c>
      <c r="H638" s="201" t="s">
        <v>4491</v>
      </c>
      <c r="I638" s="199" t="s">
        <v>5442</v>
      </c>
      <c r="J638" s="202">
        <f>VLOOKUP(C638,[5]Sheet1!$K:$S,8,0)</f>
        <v>88.81</v>
      </c>
      <c r="K638" s="203">
        <f>VLOOKUP(C638,[5]Sheet1!$K:$S,9,0)</f>
        <v>71.260000000000005</v>
      </c>
      <c r="L638" s="203">
        <f t="shared" si="9"/>
        <v>17.549999999999997</v>
      </c>
      <c r="N638"/>
    </row>
    <row r="639" spans="1:14" ht="14.5">
      <c r="A639" s="199">
        <v>638</v>
      </c>
      <c r="B639" s="200" t="s">
        <v>4489</v>
      </c>
      <c r="C639" s="200" t="s">
        <v>5444</v>
      </c>
      <c r="D639" s="199">
        <v>88.16</v>
      </c>
      <c r="E639" s="199">
        <v>70.77</v>
      </c>
      <c r="F639" s="199">
        <v>17.39</v>
      </c>
      <c r="G639" s="199" t="s">
        <v>5445</v>
      </c>
      <c r="H639" s="201" t="s">
        <v>4491</v>
      </c>
      <c r="I639" s="199" t="s">
        <v>5444</v>
      </c>
      <c r="J639" s="202">
        <f>VLOOKUP(C639,[5]Sheet1!$K:$S,8,0)</f>
        <v>88.24</v>
      </c>
      <c r="K639" s="203">
        <f>VLOOKUP(C639,[5]Sheet1!$K:$S,9,0)</f>
        <v>70.8</v>
      </c>
      <c r="L639" s="203">
        <f t="shared" si="9"/>
        <v>17.439999999999998</v>
      </c>
      <c r="N639"/>
    </row>
    <row r="640" spans="1:14" ht="14.5">
      <c r="A640" s="199">
        <v>639</v>
      </c>
      <c r="B640" s="200" t="s">
        <v>4489</v>
      </c>
      <c r="C640" s="200" t="s">
        <v>5446</v>
      </c>
      <c r="D640" s="199">
        <v>88.73</v>
      </c>
      <c r="E640" s="199">
        <v>71.23</v>
      </c>
      <c r="F640" s="199">
        <v>17.5</v>
      </c>
      <c r="G640" s="199" t="s">
        <v>5447</v>
      </c>
      <c r="H640" s="201" t="s">
        <v>4491</v>
      </c>
      <c r="I640" s="199" t="s">
        <v>5446</v>
      </c>
      <c r="J640" s="202">
        <f>VLOOKUP(C640,[5]Sheet1!$K:$S,8,0)</f>
        <v>88.81</v>
      </c>
      <c r="K640" s="203">
        <f>VLOOKUP(C640,[5]Sheet1!$K:$S,9,0)</f>
        <v>71.260000000000005</v>
      </c>
      <c r="L640" s="203">
        <f t="shared" si="9"/>
        <v>17.549999999999997</v>
      </c>
      <c r="N640"/>
    </row>
    <row r="641" spans="1:14" ht="14.5">
      <c r="A641" s="199">
        <v>640</v>
      </c>
      <c r="B641" s="200" t="s">
        <v>4489</v>
      </c>
      <c r="C641" s="200" t="s">
        <v>5448</v>
      </c>
      <c r="D641" s="199">
        <v>88.16</v>
      </c>
      <c r="E641" s="199">
        <v>70.77</v>
      </c>
      <c r="F641" s="199">
        <v>17.39</v>
      </c>
      <c r="G641" s="199" t="s">
        <v>5449</v>
      </c>
      <c r="H641" s="201" t="s">
        <v>4491</v>
      </c>
      <c r="I641" s="199" t="s">
        <v>5448</v>
      </c>
      <c r="J641" s="202">
        <f>VLOOKUP(C641,[5]Sheet1!$K:$S,8,0)</f>
        <v>88.24</v>
      </c>
      <c r="K641" s="203">
        <f>VLOOKUP(C641,[5]Sheet1!$K:$S,9,0)</f>
        <v>70.8</v>
      </c>
      <c r="L641" s="203">
        <f t="shared" si="9"/>
        <v>17.439999999999998</v>
      </c>
      <c r="N641"/>
    </row>
    <row r="642" spans="1:14" ht="14.5">
      <c r="A642" s="199">
        <v>641</v>
      </c>
      <c r="B642" s="200" t="s">
        <v>4489</v>
      </c>
      <c r="C642" s="200" t="s">
        <v>5450</v>
      </c>
      <c r="D642" s="199">
        <v>88.73</v>
      </c>
      <c r="E642" s="199">
        <v>71.23</v>
      </c>
      <c r="F642" s="199">
        <v>17.5</v>
      </c>
      <c r="G642" s="199" t="s">
        <v>5451</v>
      </c>
      <c r="H642" s="201" t="s">
        <v>4491</v>
      </c>
      <c r="I642" s="199" t="s">
        <v>5450</v>
      </c>
      <c r="J642" s="202">
        <f>VLOOKUP(C642,[5]Sheet1!$K:$S,8,0)</f>
        <v>88.81</v>
      </c>
      <c r="K642" s="203">
        <f>VLOOKUP(C642,[5]Sheet1!$K:$S,9,0)</f>
        <v>71.260000000000005</v>
      </c>
      <c r="L642" s="203">
        <f t="shared" si="9"/>
        <v>17.549999999999997</v>
      </c>
      <c r="N642"/>
    </row>
    <row r="643" spans="1:14" ht="14.5">
      <c r="A643" s="199">
        <v>642</v>
      </c>
      <c r="B643" s="200" t="s">
        <v>4489</v>
      </c>
      <c r="C643" s="200" t="s">
        <v>5452</v>
      </c>
      <c r="D643" s="199">
        <v>88.16</v>
      </c>
      <c r="E643" s="199">
        <v>70.77</v>
      </c>
      <c r="F643" s="199">
        <v>17.39</v>
      </c>
      <c r="G643" s="199" t="s">
        <v>5453</v>
      </c>
      <c r="H643" s="201" t="s">
        <v>4491</v>
      </c>
      <c r="I643" s="199" t="s">
        <v>5452</v>
      </c>
      <c r="J643" s="202">
        <f>VLOOKUP(C643,[5]Sheet1!$K:$S,8,0)</f>
        <v>88.24</v>
      </c>
      <c r="K643" s="203">
        <f>VLOOKUP(C643,[5]Sheet1!$K:$S,9,0)</f>
        <v>70.8</v>
      </c>
      <c r="L643" s="203">
        <f t="shared" ref="L643:L706" si="10">J643-K643</f>
        <v>17.439999999999998</v>
      </c>
      <c r="N643"/>
    </row>
    <row r="644" spans="1:14" ht="14.5">
      <c r="A644" s="199">
        <v>643</v>
      </c>
      <c r="B644" s="200" t="s">
        <v>4489</v>
      </c>
      <c r="C644" s="200" t="s">
        <v>5454</v>
      </c>
      <c r="D644" s="199">
        <v>88.73</v>
      </c>
      <c r="E644" s="199">
        <v>71.23</v>
      </c>
      <c r="F644" s="199">
        <v>17.5</v>
      </c>
      <c r="G644" s="199" t="s">
        <v>3795</v>
      </c>
      <c r="H644" s="201" t="s">
        <v>4491</v>
      </c>
      <c r="I644" s="199" t="s">
        <v>5454</v>
      </c>
      <c r="J644" s="202">
        <f>VLOOKUP(C644,[5]Sheet1!$K:$S,8,0)</f>
        <v>88.81</v>
      </c>
      <c r="K644" s="203">
        <f>VLOOKUP(C644,[5]Sheet1!$K:$S,9,0)</f>
        <v>71.260000000000005</v>
      </c>
      <c r="L644" s="203">
        <f t="shared" si="10"/>
        <v>17.549999999999997</v>
      </c>
      <c r="N644"/>
    </row>
    <row r="645" spans="1:14" ht="14.5">
      <c r="A645" s="199">
        <v>644</v>
      </c>
      <c r="B645" s="200" t="s">
        <v>4489</v>
      </c>
      <c r="C645" s="200" t="s">
        <v>5455</v>
      </c>
      <c r="D645" s="199">
        <v>88.16</v>
      </c>
      <c r="E645" s="199">
        <v>70.77</v>
      </c>
      <c r="F645" s="199">
        <v>17.39</v>
      </c>
      <c r="G645" s="199" t="s">
        <v>3799</v>
      </c>
      <c r="H645" s="201" t="s">
        <v>4491</v>
      </c>
      <c r="I645" s="199" t="s">
        <v>5455</v>
      </c>
      <c r="J645" s="202">
        <f>VLOOKUP(C645,[5]Sheet1!$K:$S,8,0)</f>
        <v>88.24</v>
      </c>
      <c r="K645" s="203">
        <f>VLOOKUP(C645,[5]Sheet1!$K:$S,9,0)</f>
        <v>70.8</v>
      </c>
      <c r="L645" s="203">
        <f t="shared" si="10"/>
        <v>17.439999999999998</v>
      </c>
      <c r="N645"/>
    </row>
    <row r="646" spans="1:14" ht="14.5">
      <c r="A646" s="199">
        <v>645</v>
      </c>
      <c r="B646" s="200" t="s">
        <v>4489</v>
      </c>
      <c r="C646" s="200" t="s">
        <v>5456</v>
      </c>
      <c r="D646" s="199">
        <v>88.73</v>
      </c>
      <c r="E646" s="199">
        <v>71.23</v>
      </c>
      <c r="F646" s="199">
        <v>17.5</v>
      </c>
      <c r="G646" s="199" t="s">
        <v>5457</v>
      </c>
      <c r="H646" s="201" t="s">
        <v>4491</v>
      </c>
      <c r="I646" s="199" t="s">
        <v>5456</v>
      </c>
      <c r="J646" s="202">
        <f>VLOOKUP(C646,[5]Sheet1!$K:$S,8,0)</f>
        <v>88.81</v>
      </c>
      <c r="K646" s="203">
        <f>VLOOKUP(C646,[5]Sheet1!$K:$S,9,0)</f>
        <v>71.260000000000005</v>
      </c>
      <c r="L646" s="203">
        <f t="shared" si="10"/>
        <v>17.549999999999997</v>
      </c>
      <c r="N646"/>
    </row>
    <row r="647" spans="1:14" ht="14.5">
      <c r="A647" s="199">
        <v>646</v>
      </c>
      <c r="B647" s="200" t="s">
        <v>4489</v>
      </c>
      <c r="C647" s="200" t="s">
        <v>5458</v>
      </c>
      <c r="D647" s="199">
        <v>88.16</v>
      </c>
      <c r="E647" s="199">
        <v>70.77</v>
      </c>
      <c r="F647" s="199">
        <v>17.39</v>
      </c>
      <c r="G647" s="199" t="s">
        <v>5459</v>
      </c>
      <c r="H647" s="201" t="s">
        <v>4491</v>
      </c>
      <c r="I647" s="199" t="s">
        <v>5458</v>
      </c>
      <c r="J647" s="202">
        <f>VLOOKUP(C647,[5]Sheet1!$K:$S,8,0)</f>
        <v>88.24</v>
      </c>
      <c r="K647" s="203">
        <f>VLOOKUP(C647,[5]Sheet1!$K:$S,9,0)</f>
        <v>70.8</v>
      </c>
      <c r="L647" s="203">
        <f t="shared" si="10"/>
        <v>17.439999999999998</v>
      </c>
      <c r="N647"/>
    </row>
    <row r="648" spans="1:14" ht="14.5">
      <c r="A648" s="199">
        <v>647</v>
      </c>
      <c r="B648" s="200" t="s">
        <v>4489</v>
      </c>
      <c r="C648" s="200" t="s">
        <v>5460</v>
      </c>
      <c r="D648" s="199">
        <v>88.73</v>
      </c>
      <c r="E648" s="199">
        <v>71.23</v>
      </c>
      <c r="F648" s="199">
        <v>17.5</v>
      </c>
      <c r="G648" s="199" t="s">
        <v>3815</v>
      </c>
      <c r="H648" s="201" t="s">
        <v>4491</v>
      </c>
      <c r="I648" s="199" t="s">
        <v>5460</v>
      </c>
      <c r="J648" s="202">
        <f>VLOOKUP(C648,[5]Sheet1!$K:$S,8,0)</f>
        <v>88.81</v>
      </c>
      <c r="K648" s="203">
        <f>VLOOKUP(C648,[5]Sheet1!$K:$S,9,0)</f>
        <v>71.260000000000005</v>
      </c>
      <c r="L648" s="203">
        <f t="shared" si="10"/>
        <v>17.549999999999997</v>
      </c>
      <c r="N648"/>
    </row>
    <row r="649" spans="1:14" ht="14.5">
      <c r="A649" s="199">
        <v>648</v>
      </c>
      <c r="B649" s="200" t="s">
        <v>4489</v>
      </c>
      <c r="C649" s="200" t="s">
        <v>5461</v>
      </c>
      <c r="D649" s="199">
        <v>88.16</v>
      </c>
      <c r="E649" s="199">
        <v>70.77</v>
      </c>
      <c r="F649" s="199">
        <v>17.39</v>
      </c>
      <c r="G649" s="199" t="s">
        <v>5462</v>
      </c>
      <c r="H649" s="201" t="s">
        <v>4491</v>
      </c>
      <c r="I649" s="199" t="s">
        <v>5461</v>
      </c>
      <c r="J649" s="202">
        <f>VLOOKUP(C649,[5]Sheet1!$K:$S,8,0)</f>
        <v>88.24</v>
      </c>
      <c r="K649" s="203">
        <f>VLOOKUP(C649,[5]Sheet1!$K:$S,9,0)</f>
        <v>70.8</v>
      </c>
      <c r="L649" s="203">
        <f t="shared" si="10"/>
        <v>17.439999999999998</v>
      </c>
      <c r="N649"/>
    </row>
    <row r="650" spans="1:14" ht="14.5">
      <c r="A650" s="199">
        <v>649</v>
      </c>
      <c r="B650" s="200" t="s">
        <v>4489</v>
      </c>
      <c r="C650" s="200" t="s">
        <v>5463</v>
      </c>
      <c r="D650" s="199">
        <v>88.16</v>
      </c>
      <c r="E650" s="199">
        <v>70.77</v>
      </c>
      <c r="F650" s="199">
        <v>17.39</v>
      </c>
      <c r="G650" s="199" t="s">
        <v>5464</v>
      </c>
      <c r="H650" s="201" t="s">
        <v>4491</v>
      </c>
      <c r="I650" s="199" t="s">
        <v>5463</v>
      </c>
      <c r="J650" s="202">
        <f>VLOOKUP(C650,[5]Sheet1!$K:$S,8,0)</f>
        <v>88.24</v>
      </c>
      <c r="K650" s="203">
        <f>VLOOKUP(C650,[5]Sheet1!$K:$S,9,0)</f>
        <v>70.8</v>
      </c>
      <c r="L650" s="203">
        <f t="shared" si="10"/>
        <v>17.439999999999998</v>
      </c>
      <c r="N650"/>
    </row>
    <row r="651" spans="1:14" ht="14.5">
      <c r="A651" s="199">
        <v>650</v>
      </c>
      <c r="B651" s="200" t="s">
        <v>4489</v>
      </c>
      <c r="C651" s="200" t="s">
        <v>5465</v>
      </c>
      <c r="D651" s="199">
        <v>88.16</v>
      </c>
      <c r="E651" s="199">
        <v>70.77</v>
      </c>
      <c r="F651" s="199">
        <v>17.39</v>
      </c>
      <c r="G651" s="199" t="s">
        <v>5466</v>
      </c>
      <c r="H651" s="201" t="s">
        <v>4491</v>
      </c>
      <c r="I651" s="199" t="s">
        <v>5465</v>
      </c>
      <c r="J651" s="202">
        <f>VLOOKUP(C651,[5]Sheet1!$K:$S,8,0)</f>
        <v>88.24</v>
      </c>
      <c r="K651" s="203">
        <f>VLOOKUP(C651,[5]Sheet1!$K:$S,9,0)</f>
        <v>70.8</v>
      </c>
      <c r="L651" s="203">
        <f t="shared" si="10"/>
        <v>17.439999999999998</v>
      </c>
      <c r="N651"/>
    </row>
    <row r="652" spans="1:14" ht="14.5">
      <c r="A652" s="199">
        <v>651</v>
      </c>
      <c r="B652" s="200" t="s">
        <v>4489</v>
      </c>
      <c r="C652" s="200" t="s">
        <v>5467</v>
      </c>
      <c r="D652" s="199">
        <v>88.16</v>
      </c>
      <c r="E652" s="199">
        <v>70.77</v>
      </c>
      <c r="F652" s="199">
        <v>17.39</v>
      </c>
      <c r="G652" s="199" t="s">
        <v>5468</v>
      </c>
      <c r="H652" s="201" t="s">
        <v>4491</v>
      </c>
      <c r="I652" s="199" t="s">
        <v>5467</v>
      </c>
      <c r="J652" s="202">
        <f>VLOOKUP(C652,[5]Sheet1!$K:$S,8,0)</f>
        <v>88.24</v>
      </c>
      <c r="K652" s="203">
        <f>VLOOKUP(C652,[5]Sheet1!$K:$S,9,0)</f>
        <v>70.8</v>
      </c>
      <c r="L652" s="203">
        <f t="shared" si="10"/>
        <v>17.439999999999998</v>
      </c>
      <c r="N652"/>
    </row>
    <row r="653" spans="1:14" ht="14.5">
      <c r="A653" s="199">
        <v>652</v>
      </c>
      <c r="B653" s="200" t="s">
        <v>4489</v>
      </c>
      <c r="C653" s="200" t="s">
        <v>5469</v>
      </c>
      <c r="D653" s="199">
        <v>88.16</v>
      </c>
      <c r="E653" s="199">
        <v>70.77</v>
      </c>
      <c r="F653" s="199">
        <v>17.39</v>
      </c>
      <c r="G653" s="199" t="s">
        <v>5470</v>
      </c>
      <c r="H653" s="201" t="s">
        <v>4491</v>
      </c>
      <c r="I653" s="199" t="s">
        <v>5469</v>
      </c>
      <c r="J653" s="202">
        <f>VLOOKUP(C653,[5]Sheet1!$K:$S,8,0)</f>
        <v>88.24</v>
      </c>
      <c r="K653" s="203">
        <f>VLOOKUP(C653,[5]Sheet1!$K:$S,9,0)</f>
        <v>70.8</v>
      </c>
      <c r="L653" s="203">
        <f t="shared" si="10"/>
        <v>17.439999999999998</v>
      </c>
      <c r="N653"/>
    </row>
    <row r="654" spans="1:14" ht="14.5">
      <c r="A654" s="199">
        <v>653</v>
      </c>
      <c r="B654" s="200" t="s">
        <v>4489</v>
      </c>
      <c r="C654" s="200" t="s">
        <v>5471</v>
      </c>
      <c r="D654" s="199">
        <v>88.16</v>
      </c>
      <c r="E654" s="199">
        <v>70.77</v>
      </c>
      <c r="F654" s="199">
        <v>17.39</v>
      </c>
      <c r="G654" s="199" t="s">
        <v>3824</v>
      </c>
      <c r="H654" s="201" t="s">
        <v>4491</v>
      </c>
      <c r="I654" s="199" t="s">
        <v>5471</v>
      </c>
      <c r="J654" s="202">
        <f>VLOOKUP(C654,[5]Sheet1!$K:$S,8,0)</f>
        <v>88.24</v>
      </c>
      <c r="K654" s="203">
        <f>VLOOKUP(C654,[5]Sheet1!$K:$S,9,0)</f>
        <v>70.8</v>
      </c>
      <c r="L654" s="203">
        <f t="shared" si="10"/>
        <v>17.439999999999998</v>
      </c>
      <c r="N654"/>
    </row>
    <row r="655" spans="1:14" ht="14.5">
      <c r="A655" s="199">
        <v>654</v>
      </c>
      <c r="B655" s="200" t="s">
        <v>4489</v>
      </c>
      <c r="C655" s="200" t="s">
        <v>5472</v>
      </c>
      <c r="D655" s="199">
        <v>88.16</v>
      </c>
      <c r="E655" s="199">
        <v>70.77</v>
      </c>
      <c r="F655" s="199">
        <v>17.39</v>
      </c>
      <c r="G655" s="199" t="s">
        <v>3828</v>
      </c>
      <c r="H655" s="201" t="s">
        <v>4491</v>
      </c>
      <c r="I655" s="199" t="s">
        <v>5472</v>
      </c>
      <c r="J655" s="202">
        <f>VLOOKUP(C655,[5]Sheet1!$K:$S,8,0)</f>
        <v>88.24</v>
      </c>
      <c r="K655" s="203">
        <f>VLOOKUP(C655,[5]Sheet1!$K:$S,9,0)</f>
        <v>70.8</v>
      </c>
      <c r="L655" s="203">
        <f t="shared" si="10"/>
        <v>17.439999999999998</v>
      </c>
      <c r="N655"/>
    </row>
    <row r="656" spans="1:14" ht="14.5">
      <c r="A656" s="199">
        <v>655</v>
      </c>
      <c r="B656" s="200" t="s">
        <v>4489</v>
      </c>
      <c r="C656" s="200" t="s">
        <v>5473</v>
      </c>
      <c r="D656" s="199">
        <v>88.16</v>
      </c>
      <c r="E656" s="199">
        <v>70.77</v>
      </c>
      <c r="F656" s="199">
        <v>17.39</v>
      </c>
      <c r="G656" s="199" t="s">
        <v>5474</v>
      </c>
      <c r="H656" s="201" t="s">
        <v>4491</v>
      </c>
      <c r="I656" s="199" t="s">
        <v>5473</v>
      </c>
      <c r="J656" s="202">
        <f>VLOOKUP(C656,[5]Sheet1!$K:$S,8,0)</f>
        <v>88.24</v>
      </c>
      <c r="K656" s="203">
        <f>VLOOKUP(C656,[5]Sheet1!$K:$S,9,0)</f>
        <v>70.8</v>
      </c>
      <c r="L656" s="203">
        <f t="shared" si="10"/>
        <v>17.439999999999998</v>
      </c>
      <c r="N656"/>
    </row>
    <row r="657" spans="1:14" ht="14.5">
      <c r="A657" s="199">
        <v>656</v>
      </c>
      <c r="B657" s="200" t="s">
        <v>4489</v>
      </c>
      <c r="C657" s="200" t="s">
        <v>5475</v>
      </c>
      <c r="D657" s="199">
        <v>88.16</v>
      </c>
      <c r="E657" s="199">
        <v>70.77</v>
      </c>
      <c r="F657" s="199">
        <v>17.39</v>
      </c>
      <c r="G657" s="199" t="s">
        <v>5476</v>
      </c>
      <c r="H657" s="201" t="s">
        <v>4491</v>
      </c>
      <c r="I657" s="199" t="s">
        <v>5475</v>
      </c>
      <c r="J657" s="202">
        <f>VLOOKUP(C657,[5]Sheet1!$K:$S,8,0)</f>
        <v>88.24</v>
      </c>
      <c r="K657" s="203">
        <f>VLOOKUP(C657,[5]Sheet1!$K:$S,9,0)</f>
        <v>70.8</v>
      </c>
      <c r="L657" s="203">
        <f t="shared" si="10"/>
        <v>17.439999999999998</v>
      </c>
      <c r="N657"/>
    </row>
    <row r="658" spans="1:14" ht="14.5">
      <c r="A658" s="199">
        <v>657</v>
      </c>
      <c r="B658" s="200" t="s">
        <v>4489</v>
      </c>
      <c r="C658" s="200" t="s">
        <v>5477</v>
      </c>
      <c r="D658" s="199">
        <v>88.16</v>
      </c>
      <c r="E658" s="199">
        <v>70.77</v>
      </c>
      <c r="F658" s="199">
        <v>17.39</v>
      </c>
      <c r="G658" s="199" t="s">
        <v>3834</v>
      </c>
      <c r="H658" s="201" t="s">
        <v>4491</v>
      </c>
      <c r="I658" s="199" t="s">
        <v>5477</v>
      </c>
      <c r="J658" s="202">
        <f>VLOOKUP(C658,[5]Sheet1!$K:$S,8,0)</f>
        <v>88.24</v>
      </c>
      <c r="K658" s="203">
        <f>VLOOKUP(C658,[5]Sheet1!$K:$S,9,0)</f>
        <v>70.8</v>
      </c>
      <c r="L658" s="203">
        <f t="shared" si="10"/>
        <v>17.439999999999998</v>
      </c>
      <c r="N658"/>
    </row>
    <row r="659" spans="1:14" ht="14.5">
      <c r="A659" s="199">
        <v>658</v>
      </c>
      <c r="B659" s="200" t="s">
        <v>4489</v>
      </c>
      <c r="C659" s="200" t="s">
        <v>5478</v>
      </c>
      <c r="D659" s="199">
        <v>88.16</v>
      </c>
      <c r="E659" s="199">
        <v>70.77</v>
      </c>
      <c r="F659" s="199">
        <v>17.39</v>
      </c>
      <c r="G659" s="199" t="s">
        <v>5479</v>
      </c>
      <c r="H659" s="201" t="s">
        <v>4491</v>
      </c>
      <c r="I659" s="199" t="s">
        <v>5478</v>
      </c>
      <c r="J659" s="202">
        <f>VLOOKUP(C659,[5]Sheet1!$K:$S,8,0)</f>
        <v>88.24</v>
      </c>
      <c r="K659" s="203">
        <f>VLOOKUP(C659,[5]Sheet1!$K:$S,9,0)</f>
        <v>70.8</v>
      </c>
      <c r="L659" s="203">
        <f t="shared" si="10"/>
        <v>17.439999999999998</v>
      </c>
      <c r="N659"/>
    </row>
    <row r="660" spans="1:14" ht="14.5">
      <c r="A660" s="199">
        <v>659</v>
      </c>
      <c r="B660" s="200" t="s">
        <v>4489</v>
      </c>
      <c r="C660" s="200" t="s">
        <v>5480</v>
      </c>
      <c r="D660" s="199">
        <v>88.16</v>
      </c>
      <c r="E660" s="199">
        <v>70.77</v>
      </c>
      <c r="F660" s="199">
        <v>17.39</v>
      </c>
      <c r="G660" s="199" t="s">
        <v>5481</v>
      </c>
      <c r="H660" s="201" t="s">
        <v>4491</v>
      </c>
      <c r="I660" s="199" t="s">
        <v>5480</v>
      </c>
      <c r="J660" s="202">
        <f>VLOOKUP(C660,[5]Sheet1!$K:$S,8,0)</f>
        <v>88.24</v>
      </c>
      <c r="K660" s="203">
        <f>VLOOKUP(C660,[5]Sheet1!$K:$S,9,0)</f>
        <v>70.8</v>
      </c>
      <c r="L660" s="203">
        <f t="shared" si="10"/>
        <v>17.439999999999998</v>
      </c>
      <c r="N660"/>
    </row>
    <row r="661" spans="1:14" ht="14.5">
      <c r="A661" s="199">
        <v>660</v>
      </c>
      <c r="B661" s="200" t="s">
        <v>4489</v>
      </c>
      <c r="C661" s="200" t="s">
        <v>5482</v>
      </c>
      <c r="D661" s="199">
        <v>88.16</v>
      </c>
      <c r="E661" s="199">
        <v>70.77</v>
      </c>
      <c r="F661" s="199">
        <v>17.39</v>
      </c>
      <c r="G661" s="199" t="s">
        <v>5483</v>
      </c>
      <c r="H661" s="201" t="s">
        <v>4491</v>
      </c>
      <c r="I661" s="199" t="s">
        <v>5482</v>
      </c>
      <c r="J661" s="202">
        <f>VLOOKUP(C661,[5]Sheet1!$K:$S,8,0)</f>
        <v>88.24</v>
      </c>
      <c r="K661" s="203">
        <f>VLOOKUP(C661,[5]Sheet1!$K:$S,9,0)</f>
        <v>70.8</v>
      </c>
      <c r="L661" s="203">
        <f t="shared" si="10"/>
        <v>17.439999999999998</v>
      </c>
      <c r="N661"/>
    </row>
    <row r="662" spans="1:14" ht="14.5">
      <c r="A662" s="199">
        <v>661</v>
      </c>
      <c r="B662" s="200" t="s">
        <v>4489</v>
      </c>
      <c r="C662" s="200" t="s">
        <v>5484</v>
      </c>
      <c r="D662" s="199">
        <v>88.16</v>
      </c>
      <c r="E662" s="199">
        <v>70.77</v>
      </c>
      <c r="F662" s="199">
        <v>17.39</v>
      </c>
      <c r="G662" s="199" t="s">
        <v>5485</v>
      </c>
      <c r="H662" s="201" t="s">
        <v>4491</v>
      </c>
      <c r="I662" s="199" t="s">
        <v>5484</v>
      </c>
      <c r="J662" s="202">
        <f>VLOOKUP(C662,[5]Sheet1!$K:$S,8,0)</f>
        <v>88.24</v>
      </c>
      <c r="K662" s="203">
        <f>VLOOKUP(C662,[5]Sheet1!$K:$S,9,0)</f>
        <v>70.8</v>
      </c>
      <c r="L662" s="203">
        <f t="shared" si="10"/>
        <v>17.439999999999998</v>
      </c>
      <c r="N662"/>
    </row>
    <row r="663" spans="1:14" ht="14.5">
      <c r="A663" s="199">
        <v>662</v>
      </c>
      <c r="B663" s="200" t="s">
        <v>4489</v>
      </c>
      <c r="C663" s="200" t="s">
        <v>5486</v>
      </c>
      <c r="D663" s="199">
        <v>88.16</v>
      </c>
      <c r="E663" s="199">
        <v>70.77</v>
      </c>
      <c r="F663" s="199">
        <v>17.39</v>
      </c>
      <c r="G663" s="199" t="s">
        <v>5487</v>
      </c>
      <c r="H663" s="201" t="s">
        <v>4491</v>
      </c>
      <c r="I663" s="199" t="s">
        <v>5486</v>
      </c>
      <c r="J663" s="202">
        <f>VLOOKUP(C663,[5]Sheet1!$K:$S,8,0)</f>
        <v>88.24</v>
      </c>
      <c r="K663" s="203">
        <f>VLOOKUP(C663,[5]Sheet1!$K:$S,9,0)</f>
        <v>70.8</v>
      </c>
      <c r="L663" s="203">
        <f t="shared" si="10"/>
        <v>17.439999999999998</v>
      </c>
      <c r="N663"/>
    </row>
    <row r="664" spans="1:14" ht="14.5">
      <c r="A664" s="199">
        <v>663</v>
      </c>
      <c r="B664" s="200" t="s">
        <v>4489</v>
      </c>
      <c r="C664" s="200" t="s">
        <v>5488</v>
      </c>
      <c r="D664" s="199">
        <v>88.16</v>
      </c>
      <c r="E664" s="199">
        <v>70.77</v>
      </c>
      <c r="F664" s="199">
        <v>17.39</v>
      </c>
      <c r="G664" s="199" t="s">
        <v>5489</v>
      </c>
      <c r="H664" s="201" t="s">
        <v>4491</v>
      </c>
      <c r="I664" s="199" t="s">
        <v>5488</v>
      </c>
      <c r="J664" s="202">
        <f>VLOOKUP(C664,[5]Sheet1!$K:$S,8,0)</f>
        <v>88.24</v>
      </c>
      <c r="K664" s="203">
        <f>VLOOKUP(C664,[5]Sheet1!$K:$S,9,0)</f>
        <v>70.8</v>
      </c>
      <c r="L664" s="203">
        <f t="shared" si="10"/>
        <v>17.439999999999998</v>
      </c>
      <c r="N664"/>
    </row>
    <row r="665" spans="1:14" ht="14.5">
      <c r="A665" s="199">
        <v>664</v>
      </c>
      <c r="B665" s="200" t="s">
        <v>4489</v>
      </c>
      <c r="C665" s="200" t="s">
        <v>5490</v>
      </c>
      <c r="D665" s="199">
        <v>88.16</v>
      </c>
      <c r="E665" s="199">
        <v>70.77</v>
      </c>
      <c r="F665" s="199">
        <v>17.39</v>
      </c>
      <c r="G665" s="199" t="s">
        <v>5491</v>
      </c>
      <c r="H665" s="201" t="s">
        <v>4491</v>
      </c>
      <c r="I665" s="199" t="s">
        <v>5490</v>
      </c>
      <c r="J665" s="202">
        <f>VLOOKUP(C665,[5]Sheet1!$K:$S,8,0)</f>
        <v>88.24</v>
      </c>
      <c r="K665" s="203">
        <f>VLOOKUP(C665,[5]Sheet1!$K:$S,9,0)</f>
        <v>70.8</v>
      </c>
      <c r="L665" s="203">
        <f t="shared" si="10"/>
        <v>17.439999999999998</v>
      </c>
      <c r="N665"/>
    </row>
    <row r="666" spans="1:14" ht="14.5">
      <c r="A666" s="199">
        <v>665</v>
      </c>
      <c r="B666" s="200" t="s">
        <v>4489</v>
      </c>
      <c r="C666" s="200" t="s">
        <v>5492</v>
      </c>
      <c r="D666" s="199">
        <v>88.16</v>
      </c>
      <c r="E666" s="199">
        <v>70.77</v>
      </c>
      <c r="F666" s="199">
        <v>17.39</v>
      </c>
      <c r="G666" s="199" t="s">
        <v>5493</v>
      </c>
      <c r="H666" s="201" t="s">
        <v>4491</v>
      </c>
      <c r="I666" s="199" t="s">
        <v>5492</v>
      </c>
      <c r="J666" s="202">
        <f>VLOOKUP(C666,[5]Sheet1!$K:$S,8,0)</f>
        <v>88.24</v>
      </c>
      <c r="K666" s="203">
        <f>VLOOKUP(C666,[5]Sheet1!$K:$S,9,0)</f>
        <v>70.8</v>
      </c>
      <c r="L666" s="203">
        <f t="shared" si="10"/>
        <v>17.439999999999998</v>
      </c>
      <c r="N666"/>
    </row>
    <row r="667" spans="1:14" ht="14.5">
      <c r="A667" s="199">
        <v>666</v>
      </c>
      <c r="B667" s="200" t="s">
        <v>4489</v>
      </c>
      <c r="C667" s="200" t="s">
        <v>5494</v>
      </c>
      <c r="D667" s="199">
        <v>88.16</v>
      </c>
      <c r="E667" s="199">
        <v>70.77</v>
      </c>
      <c r="F667" s="199">
        <v>17.39</v>
      </c>
      <c r="G667" s="199" t="s">
        <v>5495</v>
      </c>
      <c r="H667" s="201" t="s">
        <v>4491</v>
      </c>
      <c r="I667" s="199" t="s">
        <v>5494</v>
      </c>
      <c r="J667" s="202">
        <f>VLOOKUP(C667,[5]Sheet1!$K:$S,8,0)</f>
        <v>88.24</v>
      </c>
      <c r="K667" s="203">
        <f>VLOOKUP(C667,[5]Sheet1!$K:$S,9,0)</f>
        <v>70.8</v>
      </c>
      <c r="L667" s="203">
        <f t="shared" si="10"/>
        <v>17.439999999999998</v>
      </c>
      <c r="N667"/>
    </row>
    <row r="668" spans="1:14" ht="14.5">
      <c r="A668" s="199">
        <v>667</v>
      </c>
      <c r="B668" s="200" t="s">
        <v>4489</v>
      </c>
      <c r="C668" s="200" t="s">
        <v>5496</v>
      </c>
      <c r="D668" s="199">
        <v>88.16</v>
      </c>
      <c r="E668" s="199">
        <v>70.77</v>
      </c>
      <c r="F668" s="199">
        <v>17.39</v>
      </c>
      <c r="G668" s="199" t="s">
        <v>5497</v>
      </c>
      <c r="H668" s="201" t="s">
        <v>4491</v>
      </c>
      <c r="I668" s="199" t="s">
        <v>5496</v>
      </c>
      <c r="J668" s="202">
        <f>VLOOKUP(C668,[5]Sheet1!$K:$S,8,0)</f>
        <v>88.24</v>
      </c>
      <c r="K668" s="203">
        <f>VLOOKUP(C668,[5]Sheet1!$K:$S,9,0)</f>
        <v>70.8</v>
      </c>
      <c r="L668" s="203">
        <f t="shared" si="10"/>
        <v>17.439999999999998</v>
      </c>
      <c r="N668"/>
    </row>
    <row r="669" spans="1:14" ht="14.5">
      <c r="A669" s="199">
        <v>668</v>
      </c>
      <c r="B669" s="200" t="s">
        <v>4489</v>
      </c>
      <c r="C669" s="200" t="s">
        <v>5498</v>
      </c>
      <c r="D669" s="199">
        <v>88.16</v>
      </c>
      <c r="E669" s="199">
        <v>70.77</v>
      </c>
      <c r="F669" s="199">
        <v>17.39</v>
      </c>
      <c r="G669" s="199" t="s">
        <v>5499</v>
      </c>
      <c r="H669" s="201" t="s">
        <v>4491</v>
      </c>
      <c r="I669" s="199" t="s">
        <v>5498</v>
      </c>
      <c r="J669" s="202">
        <f>VLOOKUP(C669,[5]Sheet1!$K:$S,8,0)</f>
        <v>88.24</v>
      </c>
      <c r="K669" s="203">
        <f>VLOOKUP(C669,[5]Sheet1!$K:$S,9,0)</f>
        <v>70.8</v>
      </c>
      <c r="L669" s="203">
        <f t="shared" si="10"/>
        <v>17.439999999999998</v>
      </c>
      <c r="N669"/>
    </row>
    <row r="670" spans="1:14" ht="14.5">
      <c r="A670" s="199">
        <v>669</v>
      </c>
      <c r="B670" s="200" t="s">
        <v>4489</v>
      </c>
      <c r="C670" s="200" t="s">
        <v>5500</v>
      </c>
      <c r="D670" s="199">
        <v>88.16</v>
      </c>
      <c r="E670" s="199">
        <v>70.77</v>
      </c>
      <c r="F670" s="199">
        <v>17.39</v>
      </c>
      <c r="G670" s="199" t="s">
        <v>5501</v>
      </c>
      <c r="H670" s="201" t="s">
        <v>4491</v>
      </c>
      <c r="I670" s="199" t="s">
        <v>5500</v>
      </c>
      <c r="J670" s="202">
        <f>VLOOKUP(C670,[5]Sheet1!$K:$S,8,0)</f>
        <v>88.24</v>
      </c>
      <c r="K670" s="203">
        <f>VLOOKUP(C670,[5]Sheet1!$K:$S,9,0)</f>
        <v>70.8</v>
      </c>
      <c r="L670" s="203">
        <f t="shared" si="10"/>
        <v>17.439999999999998</v>
      </c>
      <c r="N670"/>
    </row>
    <row r="671" spans="1:14" ht="14.5">
      <c r="A671" s="199">
        <v>670</v>
      </c>
      <c r="B671" s="200" t="s">
        <v>4489</v>
      </c>
      <c r="C671" s="200" t="s">
        <v>5502</v>
      </c>
      <c r="D671" s="199">
        <v>88.16</v>
      </c>
      <c r="E671" s="199">
        <v>70.77</v>
      </c>
      <c r="F671" s="199">
        <v>17.39</v>
      </c>
      <c r="G671" s="199" t="s">
        <v>5503</v>
      </c>
      <c r="H671" s="201" t="s">
        <v>4491</v>
      </c>
      <c r="I671" s="199" t="s">
        <v>5502</v>
      </c>
      <c r="J671" s="202">
        <f>VLOOKUP(C671,[5]Sheet1!$K:$S,8,0)</f>
        <v>88.24</v>
      </c>
      <c r="K671" s="203">
        <f>VLOOKUP(C671,[5]Sheet1!$K:$S,9,0)</f>
        <v>70.8</v>
      </c>
      <c r="L671" s="203">
        <f t="shared" si="10"/>
        <v>17.439999999999998</v>
      </c>
      <c r="N671"/>
    </row>
    <row r="672" spans="1:14" ht="14.5">
      <c r="A672" s="199">
        <v>671</v>
      </c>
      <c r="B672" s="200" t="s">
        <v>4489</v>
      </c>
      <c r="C672" s="200" t="s">
        <v>5504</v>
      </c>
      <c r="D672" s="199">
        <v>88.16</v>
      </c>
      <c r="E672" s="199">
        <v>70.77</v>
      </c>
      <c r="F672" s="199">
        <v>17.39</v>
      </c>
      <c r="G672" s="199" t="s">
        <v>5505</v>
      </c>
      <c r="H672" s="201" t="s">
        <v>4491</v>
      </c>
      <c r="I672" s="199" t="s">
        <v>5504</v>
      </c>
      <c r="J672" s="202">
        <f>VLOOKUP(C672,[5]Sheet1!$K:$S,8,0)</f>
        <v>88.24</v>
      </c>
      <c r="K672" s="203">
        <f>VLOOKUP(C672,[5]Sheet1!$K:$S,9,0)</f>
        <v>70.8</v>
      </c>
      <c r="L672" s="203">
        <f t="shared" si="10"/>
        <v>17.439999999999998</v>
      </c>
      <c r="N672"/>
    </row>
    <row r="673" spans="1:14" ht="14.5">
      <c r="A673" s="199">
        <v>672</v>
      </c>
      <c r="B673" s="200" t="s">
        <v>4489</v>
      </c>
      <c r="C673" s="200" t="s">
        <v>5506</v>
      </c>
      <c r="D673" s="199">
        <v>88.16</v>
      </c>
      <c r="E673" s="199">
        <v>70.77</v>
      </c>
      <c r="F673" s="199">
        <v>17.39</v>
      </c>
      <c r="G673" s="199" t="s">
        <v>5507</v>
      </c>
      <c r="H673" s="201" t="s">
        <v>4491</v>
      </c>
      <c r="I673" s="199" t="s">
        <v>5506</v>
      </c>
      <c r="J673" s="202">
        <f>VLOOKUP(C673,[5]Sheet1!$K:$S,8,0)</f>
        <v>88.24</v>
      </c>
      <c r="K673" s="203">
        <f>VLOOKUP(C673,[5]Sheet1!$K:$S,9,0)</f>
        <v>70.8</v>
      </c>
      <c r="L673" s="203">
        <f t="shared" si="10"/>
        <v>17.439999999999998</v>
      </c>
      <c r="N673"/>
    </row>
    <row r="674" spans="1:14" ht="14.5">
      <c r="A674" s="199">
        <v>673</v>
      </c>
      <c r="B674" s="200" t="s">
        <v>4489</v>
      </c>
      <c r="C674" s="200" t="s">
        <v>5508</v>
      </c>
      <c r="D674" s="199">
        <v>88.16</v>
      </c>
      <c r="E674" s="199">
        <v>70.77</v>
      </c>
      <c r="F674" s="199">
        <v>17.39</v>
      </c>
      <c r="G674" s="199" t="s">
        <v>5509</v>
      </c>
      <c r="H674" s="201" t="s">
        <v>4491</v>
      </c>
      <c r="I674" s="199" t="s">
        <v>5508</v>
      </c>
      <c r="J674" s="202">
        <f>VLOOKUP(C674,[5]Sheet1!$K:$S,8,0)</f>
        <v>88.24</v>
      </c>
      <c r="K674" s="203">
        <f>VLOOKUP(C674,[5]Sheet1!$K:$S,9,0)</f>
        <v>70.8</v>
      </c>
      <c r="L674" s="203">
        <f t="shared" si="10"/>
        <v>17.439999999999998</v>
      </c>
      <c r="N674"/>
    </row>
    <row r="675" spans="1:14" ht="14.5">
      <c r="A675" s="199">
        <v>674</v>
      </c>
      <c r="B675" s="200" t="s">
        <v>4489</v>
      </c>
      <c r="C675" s="200" t="s">
        <v>5510</v>
      </c>
      <c r="D675" s="199">
        <v>88.16</v>
      </c>
      <c r="E675" s="199">
        <v>70.77</v>
      </c>
      <c r="F675" s="199">
        <v>17.39</v>
      </c>
      <c r="G675" s="199" t="s">
        <v>5511</v>
      </c>
      <c r="H675" s="201" t="s">
        <v>4491</v>
      </c>
      <c r="I675" s="199" t="s">
        <v>5510</v>
      </c>
      <c r="J675" s="202">
        <f>VLOOKUP(C675,[5]Sheet1!$K:$S,8,0)</f>
        <v>88.24</v>
      </c>
      <c r="K675" s="203">
        <f>VLOOKUP(C675,[5]Sheet1!$K:$S,9,0)</f>
        <v>70.8</v>
      </c>
      <c r="L675" s="203">
        <f t="shared" si="10"/>
        <v>17.439999999999998</v>
      </c>
      <c r="N675"/>
    </row>
    <row r="676" spans="1:14" ht="14.5">
      <c r="A676" s="199">
        <v>675</v>
      </c>
      <c r="B676" s="200" t="s">
        <v>4489</v>
      </c>
      <c r="C676" s="200" t="s">
        <v>5512</v>
      </c>
      <c r="D676" s="199">
        <v>88.16</v>
      </c>
      <c r="E676" s="199">
        <v>70.77</v>
      </c>
      <c r="F676" s="199">
        <v>17.39</v>
      </c>
      <c r="G676" s="199" t="s">
        <v>3874</v>
      </c>
      <c r="H676" s="201" t="s">
        <v>4491</v>
      </c>
      <c r="I676" s="199" t="s">
        <v>5512</v>
      </c>
      <c r="J676" s="202">
        <f>VLOOKUP(C676,[5]Sheet1!$K:$S,8,0)</f>
        <v>88.24</v>
      </c>
      <c r="K676" s="203">
        <f>VLOOKUP(C676,[5]Sheet1!$K:$S,9,0)</f>
        <v>70.8</v>
      </c>
      <c r="L676" s="203">
        <f t="shared" si="10"/>
        <v>17.439999999999998</v>
      </c>
      <c r="N676"/>
    </row>
    <row r="677" spans="1:14" ht="14.5">
      <c r="A677" s="199">
        <v>676</v>
      </c>
      <c r="B677" s="200" t="s">
        <v>4489</v>
      </c>
      <c r="C677" s="200" t="s">
        <v>5513</v>
      </c>
      <c r="D677" s="199">
        <v>88.16</v>
      </c>
      <c r="E677" s="199">
        <v>70.77</v>
      </c>
      <c r="F677" s="199">
        <v>17.39</v>
      </c>
      <c r="G677" s="199" t="s">
        <v>5514</v>
      </c>
      <c r="H677" s="201" t="s">
        <v>4491</v>
      </c>
      <c r="I677" s="199" t="s">
        <v>5513</v>
      </c>
      <c r="J677" s="202">
        <f>VLOOKUP(C677,[5]Sheet1!$K:$S,8,0)</f>
        <v>88.24</v>
      </c>
      <c r="K677" s="203">
        <f>VLOOKUP(C677,[5]Sheet1!$K:$S,9,0)</f>
        <v>70.8</v>
      </c>
      <c r="L677" s="203">
        <f t="shared" si="10"/>
        <v>17.439999999999998</v>
      </c>
      <c r="N677"/>
    </row>
    <row r="678" spans="1:14" ht="14.5">
      <c r="A678" s="199">
        <v>677</v>
      </c>
      <c r="B678" s="200" t="s">
        <v>4489</v>
      </c>
      <c r="C678" s="200" t="s">
        <v>5515</v>
      </c>
      <c r="D678" s="199">
        <v>88.16</v>
      </c>
      <c r="E678" s="199">
        <v>70.77</v>
      </c>
      <c r="F678" s="199">
        <v>17.39</v>
      </c>
      <c r="G678" s="199" t="s">
        <v>5516</v>
      </c>
      <c r="H678" s="201" t="s">
        <v>4491</v>
      </c>
      <c r="I678" s="199" t="s">
        <v>5515</v>
      </c>
      <c r="J678" s="202">
        <f>VLOOKUP(C678,[5]Sheet1!$K:$S,8,0)</f>
        <v>88.24</v>
      </c>
      <c r="K678" s="203">
        <f>VLOOKUP(C678,[5]Sheet1!$K:$S,9,0)</f>
        <v>70.8</v>
      </c>
      <c r="L678" s="203">
        <f t="shared" si="10"/>
        <v>17.439999999999998</v>
      </c>
      <c r="N678"/>
    </row>
    <row r="679" spans="1:14" ht="14.5">
      <c r="A679" s="199">
        <v>678</v>
      </c>
      <c r="B679" s="200" t="s">
        <v>4489</v>
      </c>
      <c r="C679" s="200" t="s">
        <v>5517</v>
      </c>
      <c r="D679" s="199">
        <v>88.73</v>
      </c>
      <c r="E679" s="199">
        <v>71.23</v>
      </c>
      <c r="F679" s="199">
        <v>17.5</v>
      </c>
      <c r="G679" s="199" t="s">
        <v>5518</v>
      </c>
      <c r="H679" s="201" t="s">
        <v>4491</v>
      </c>
      <c r="I679" s="199" t="s">
        <v>5517</v>
      </c>
      <c r="J679" s="202">
        <f>VLOOKUP(C679,[5]Sheet1!$K:$S,8,0)</f>
        <v>88.81</v>
      </c>
      <c r="K679" s="203">
        <f>VLOOKUP(C679,[5]Sheet1!$K:$S,9,0)</f>
        <v>71.260000000000005</v>
      </c>
      <c r="L679" s="203">
        <f t="shared" si="10"/>
        <v>17.549999999999997</v>
      </c>
      <c r="N679"/>
    </row>
    <row r="680" spans="1:14" ht="14.5">
      <c r="A680" s="199">
        <v>679</v>
      </c>
      <c r="B680" s="200" t="s">
        <v>4489</v>
      </c>
      <c r="C680" s="200" t="s">
        <v>5519</v>
      </c>
      <c r="D680" s="199">
        <v>88.16</v>
      </c>
      <c r="E680" s="199">
        <v>70.77</v>
      </c>
      <c r="F680" s="199">
        <v>17.39</v>
      </c>
      <c r="G680" s="199" t="s">
        <v>5520</v>
      </c>
      <c r="H680" s="201" t="s">
        <v>4491</v>
      </c>
      <c r="I680" s="199" t="s">
        <v>5519</v>
      </c>
      <c r="J680" s="202">
        <f>VLOOKUP(C680,[5]Sheet1!$K:$S,8,0)</f>
        <v>88.24</v>
      </c>
      <c r="K680" s="203">
        <f>VLOOKUP(C680,[5]Sheet1!$K:$S,9,0)</f>
        <v>70.8</v>
      </c>
      <c r="L680" s="203">
        <f t="shared" si="10"/>
        <v>17.439999999999998</v>
      </c>
      <c r="N680"/>
    </row>
    <row r="681" spans="1:14" ht="14.5">
      <c r="A681" s="199">
        <v>680</v>
      </c>
      <c r="B681" s="200" t="s">
        <v>4489</v>
      </c>
      <c r="C681" s="200" t="s">
        <v>5521</v>
      </c>
      <c r="D681" s="199">
        <v>88.73</v>
      </c>
      <c r="E681" s="199">
        <v>71.23</v>
      </c>
      <c r="F681" s="199">
        <v>17.5</v>
      </c>
      <c r="G681" s="199" t="s">
        <v>5522</v>
      </c>
      <c r="H681" s="201" t="s">
        <v>4491</v>
      </c>
      <c r="I681" s="199" t="s">
        <v>5521</v>
      </c>
      <c r="J681" s="202">
        <f>VLOOKUP(C681,[5]Sheet1!$K:$S,8,0)</f>
        <v>88.81</v>
      </c>
      <c r="K681" s="203">
        <f>VLOOKUP(C681,[5]Sheet1!$K:$S,9,0)</f>
        <v>71.260000000000005</v>
      </c>
      <c r="L681" s="203">
        <f t="shared" si="10"/>
        <v>17.549999999999997</v>
      </c>
      <c r="N681"/>
    </row>
    <row r="682" spans="1:14" ht="14.5">
      <c r="A682" s="199">
        <v>681</v>
      </c>
      <c r="B682" s="200" t="s">
        <v>4489</v>
      </c>
      <c r="C682" s="200" t="s">
        <v>5523</v>
      </c>
      <c r="D682" s="199">
        <v>88.16</v>
      </c>
      <c r="E682" s="199">
        <v>70.77</v>
      </c>
      <c r="F682" s="199">
        <v>17.39</v>
      </c>
      <c r="G682" s="199" t="s">
        <v>5524</v>
      </c>
      <c r="H682" s="201" t="s">
        <v>4491</v>
      </c>
      <c r="I682" s="199" t="s">
        <v>5523</v>
      </c>
      <c r="J682" s="202">
        <f>VLOOKUP(C682,[5]Sheet1!$K:$S,8,0)</f>
        <v>88.24</v>
      </c>
      <c r="K682" s="203">
        <f>VLOOKUP(C682,[5]Sheet1!$K:$S,9,0)</f>
        <v>70.8</v>
      </c>
      <c r="L682" s="203">
        <f t="shared" si="10"/>
        <v>17.439999999999998</v>
      </c>
      <c r="N682"/>
    </row>
    <row r="683" spans="1:14" ht="14.5">
      <c r="A683" s="199">
        <v>682</v>
      </c>
      <c r="B683" s="200" t="s">
        <v>4489</v>
      </c>
      <c r="C683" s="200" t="s">
        <v>5525</v>
      </c>
      <c r="D683" s="199">
        <v>88.73</v>
      </c>
      <c r="E683" s="199">
        <v>71.23</v>
      </c>
      <c r="F683" s="199">
        <v>17.5</v>
      </c>
      <c r="G683" s="199" t="s">
        <v>5526</v>
      </c>
      <c r="H683" s="201" t="s">
        <v>4491</v>
      </c>
      <c r="I683" s="199" t="s">
        <v>5525</v>
      </c>
      <c r="J683" s="202">
        <f>VLOOKUP(C683,[5]Sheet1!$K:$S,8,0)</f>
        <v>88.81</v>
      </c>
      <c r="K683" s="203">
        <f>VLOOKUP(C683,[5]Sheet1!$K:$S,9,0)</f>
        <v>71.260000000000005</v>
      </c>
      <c r="L683" s="203">
        <f t="shared" si="10"/>
        <v>17.549999999999997</v>
      </c>
      <c r="N683"/>
    </row>
    <row r="684" spans="1:14" ht="14.5">
      <c r="A684" s="199">
        <v>683</v>
      </c>
      <c r="B684" s="200" t="s">
        <v>4489</v>
      </c>
      <c r="C684" s="200" t="s">
        <v>5527</v>
      </c>
      <c r="D684" s="199">
        <v>88.16</v>
      </c>
      <c r="E684" s="199">
        <v>70.77</v>
      </c>
      <c r="F684" s="199">
        <v>17.39</v>
      </c>
      <c r="G684" s="199" t="s">
        <v>5528</v>
      </c>
      <c r="H684" s="201" t="s">
        <v>4491</v>
      </c>
      <c r="I684" s="199" t="s">
        <v>5527</v>
      </c>
      <c r="J684" s="202">
        <f>VLOOKUP(C684,[5]Sheet1!$K:$S,8,0)</f>
        <v>88.24</v>
      </c>
      <c r="K684" s="203">
        <f>VLOOKUP(C684,[5]Sheet1!$K:$S,9,0)</f>
        <v>70.8</v>
      </c>
      <c r="L684" s="203">
        <f t="shared" si="10"/>
        <v>17.439999999999998</v>
      </c>
      <c r="N684"/>
    </row>
    <row r="685" spans="1:14" ht="14.5">
      <c r="A685" s="199">
        <v>684</v>
      </c>
      <c r="B685" s="200" t="s">
        <v>4489</v>
      </c>
      <c r="C685" s="200" t="s">
        <v>5529</v>
      </c>
      <c r="D685" s="199">
        <v>88.73</v>
      </c>
      <c r="E685" s="199">
        <v>71.23</v>
      </c>
      <c r="F685" s="199">
        <v>17.5</v>
      </c>
      <c r="G685" s="199" t="s">
        <v>3891</v>
      </c>
      <c r="H685" s="201" t="s">
        <v>4491</v>
      </c>
      <c r="I685" s="199" t="s">
        <v>5529</v>
      </c>
      <c r="J685" s="202">
        <f>VLOOKUP(C685,[5]Sheet1!$K:$S,8,0)</f>
        <v>88.81</v>
      </c>
      <c r="K685" s="203">
        <f>VLOOKUP(C685,[5]Sheet1!$K:$S,9,0)</f>
        <v>71.260000000000005</v>
      </c>
      <c r="L685" s="203">
        <f t="shared" si="10"/>
        <v>17.549999999999997</v>
      </c>
      <c r="N685"/>
    </row>
    <row r="686" spans="1:14" ht="14.5">
      <c r="A686" s="199">
        <v>685</v>
      </c>
      <c r="B686" s="200" t="s">
        <v>4489</v>
      </c>
      <c r="C686" s="200" t="s">
        <v>5530</v>
      </c>
      <c r="D686" s="199">
        <v>88.16</v>
      </c>
      <c r="E686" s="199">
        <v>70.77</v>
      </c>
      <c r="F686" s="199">
        <v>17.39</v>
      </c>
      <c r="G686" s="199" t="s">
        <v>5531</v>
      </c>
      <c r="H686" s="201" t="s">
        <v>4491</v>
      </c>
      <c r="I686" s="199" t="s">
        <v>5530</v>
      </c>
      <c r="J686" s="202">
        <f>VLOOKUP(C686,[5]Sheet1!$K:$S,8,0)</f>
        <v>88.24</v>
      </c>
      <c r="K686" s="203">
        <f>VLOOKUP(C686,[5]Sheet1!$K:$S,9,0)</f>
        <v>70.8</v>
      </c>
      <c r="L686" s="203">
        <f t="shared" si="10"/>
        <v>17.439999999999998</v>
      </c>
      <c r="N686"/>
    </row>
    <row r="687" spans="1:14" ht="14.5">
      <c r="A687" s="199">
        <v>686</v>
      </c>
      <c r="B687" s="200" t="s">
        <v>4489</v>
      </c>
      <c r="C687" s="200" t="s">
        <v>5532</v>
      </c>
      <c r="D687" s="199">
        <v>88.73</v>
      </c>
      <c r="E687" s="199">
        <v>71.23</v>
      </c>
      <c r="F687" s="199">
        <v>17.5</v>
      </c>
      <c r="G687" s="199" t="s">
        <v>5533</v>
      </c>
      <c r="H687" s="201" t="s">
        <v>4491</v>
      </c>
      <c r="I687" s="199" t="s">
        <v>5532</v>
      </c>
      <c r="J687" s="202">
        <f>VLOOKUP(C687,[5]Sheet1!$K:$S,8,0)</f>
        <v>88.81</v>
      </c>
      <c r="K687" s="203">
        <f>VLOOKUP(C687,[5]Sheet1!$K:$S,9,0)</f>
        <v>71.260000000000005</v>
      </c>
      <c r="L687" s="203">
        <f t="shared" si="10"/>
        <v>17.549999999999997</v>
      </c>
      <c r="N687"/>
    </row>
    <row r="688" spans="1:14" ht="14.5">
      <c r="A688" s="199">
        <v>687</v>
      </c>
      <c r="B688" s="200" t="s">
        <v>4489</v>
      </c>
      <c r="C688" s="200" t="s">
        <v>5534</v>
      </c>
      <c r="D688" s="199">
        <v>88.16</v>
      </c>
      <c r="E688" s="199">
        <v>70.77</v>
      </c>
      <c r="F688" s="199">
        <v>17.39</v>
      </c>
      <c r="G688" s="199" t="s">
        <v>3907</v>
      </c>
      <c r="H688" s="201" t="s">
        <v>4491</v>
      </c>
      <c r="I688" s="199" t="s">
        <v>5534</v>
      </c>
      <c r="J688" s="202">
        <f>VLOOKUP(C688,[5]Sheet1!$K:$S,8,0)</f>
        <v>88.24</v>
      </c>
      <c r="K688" s="203">
        <f>VLOOKUP(C688,[5]Sheet1!$K:$S,9,0)</f>
        <v>70.8</v>
      </c>
      <c r="L688" s="203">
        <f t="shared" si="10"/>
        <v>17.439999999999998</v>
      </c>
      <c r="N688"/>
    </row>
    <row r="689" spans="1:14" ht="14.5">
      <c r="A689" s="199">
        <v>688</v>
      </c>
      <c r="B689" s="200" t="s">
        <v>4489</v>
      </c>
      <c r="C689" s="200" t="s">
        <v>5535</v>
      </c>
      <c r="D689" s="199">
        <v>88.73</v>
      </c>
      <c r="E689" s="199">
        <v>71.23</v>
      </c>
      <c r="F689" s="199">
        <v>17.5</v>
      </c>
      <c r="G689" s="199" t="s">
        <v>5536</v>
      </c>
      <c r="H689" s="201" t="s">
        <v>4491</v>
      </c>
      <c r="I689" s="199" t="s">
        <v>5535</v>
      </c>
      <c r="J689" s="202">
        <f>VLOOKUP(C689,[5]Sheet1!$K:$S,8,0)</f>
        <v>88.81</v>
      </c>
      <c r="K689" s="203">
        <f>VLOOKUP(C689,[5]Sheet1!$K:$S,9,0)</f>
        <v>71.260000000000005</v>
      </c>
      <c r="L689" s="203">
        <f t="shared" si="10"/>
        <v>17.549999999999997</v>
      </c>
      <c r="N689"/>
    </row>
    <row r="690" spans="1:14" ht="14.5">
      <c r="A690" s="199">
        <v>689</v>
      </c>
      <c r="B690" s="200" t="s">
        <v>4489</v>
      </c>
      <c r="C690" s="200" t="s">
        <v>5537</v>
      </c>
      <c r="D690" s="199">
        <v>88.16</v>
      </c>
      <c r="E690" s="199">
        <v>70.77</v>
      </c>
      <c r="F690" s="199">
        <v>17.39</v>
      </c>
      <c r="G690" s="199" t="s">
        <v>5538</v>
      </c>
      <c r="H690" s="201" t="s">
        <v>4491</v>
      </c>
      <c r="I690" s="199" t="s">
        <v>5537</v>
      </c>
      <c r="J690" s="202">
        <f>VLOOKUP(C690,[5]Sheet1!$K:$S,8,0)</f>
        <v>88.24</v>
      </c>
      <c r="K690" s="203">
        <f>VLOOKUP(C690,[5]Sheet1!$K:$S,9,0)</f>
        <v>70.8</v>
      </c>
      <c r="L690" s="203">
        <f t="shared" si="10"/>
        <v>17.439999999999998</v>
      </c>
      <c r="N690"/>
    </row>
    <row r="691" spans="1:14" ht="14.5">
      <c r="A691" s="199">
        <v>690</v>
      </c>
      <c r="B691" s="200" t="s">
        <v>4489</v>
      </c>
      <c r="C691" s="200" t="s">
        <v>5539</v>
      </c>
      <c r="D691" s="199">
        <v>88.73</v>
      </c>
      <c r="E691" s="199">
        <v>71.23</v>
      </c>
      <c r="F691" s="199">
        <v>17.5</v>
      </c>
      <c r="G691" s="199" t="s">
        <v>5540</v>
      </c>
      <c r="H691" s="201" t="s">
        <v>4491</v>
      </c>
      <c r="I691" s="199" t="s">
        <v>5539</v>
      </c>
      <c r="J691" s="202">
        <f>VLOOKUP(C691,[5]Sheet1!$K:$S,8,0)</f>
        <v>88.81</v>
      </c>
      <c r="K691" s="203">
        <f>VLOOKUP(C691,[5]Sheet1!$K:$S,9,0)</f>
        <v>71.260000000000005</v>
      </c>
      <c r="L691" s="203">
        <f t="shared" si="10"/>
        <v>17.549999999999997</v>
      </c>
      <c r="N691"/>
    </row>
    <row r="692" spans="1:14" ht="14.5">
      <c r="A692" s="199">
        <v>691</v>
      </c>
      <c r="B692" s="200" t="s">
        <v>4489</v>
      </c>
      <c r="C692" s="200" t="s">
        <v>5541</v>
      </c>
      <c r="D692" s="199">
        <v>89</v>
      </c>
      <c r="E692" s="199">
        <v>71.23</v>
      </c>
      <c r="F692" s="199">
        <v>17.769999999999996</v>
      </c>
      <c r="G692" s="199" t="s">
        <v>5542</v>
      </c>
      <c r="H692" s="201" t="s">
        <v>4491</v>
      </c>
      <c r="I692" s="199" t="s">
        <v>5541</v>
      </c>
      <c r="J692" s="202">
        <f>VLOOKUP(C692,[5]Sheet1!$K:$S,8,0)</f>
        <v>89.08</v>
      </c>
      <c r="K692" s="203">
        <f>VLOOKUP(C692,[5]Sheet1!$K:$S,9,0)</f>
        <v>71.260000000000005</v>
      </c>
      <c r="L692" s="203">
        <f t="shared" si="10"/>
        <v>17.819999999999993</v>
      </c>
      <c r="N692"/>
    </row>
    <row r="693" spans="1:14" ht="14.5">
      <c r="A693" s="199">
        <v>692</v>
      </c>
      <c r="B693" s="200" t="s">
        <v>4489</v>
      </c>
      <c r="C693" s="200" t="s">
        <v>5543</v>
      </c>
      <c r="D693" s="199">
        <v>88.42</v>
      </c>
      <c r="E693" s="199">
        <v>70.77</v>
      </c>
      <c r="F693" s="199">
        <v>17.650000000000006</v>
      </c>
      <c r="G693" s="199" t="s">
        <v>4781</v>
      </c>
      <c r="H693" s="201" t="s">
        <v>4491</v>
      </c>
      <c r="I693" s="199" t="s">
        <v>5543</v>
      </c>
      <c r="J693" s="202">
        <f>VLOOKUP(C693,[5]Sheet1!$K:$S,8,0)</f>
        <v>88.5</v>
      </c>
      <c r="K693" s="203">
        <f>VLOOKUP(C693,[5]Sheet1!$K:$S,9,0)</f>
        <v>70.8</v>
      </c>
      <c r="L693" s="203">
        <f t="shared" si="10"/>
        <v>17.700000000000003</v>
      </c>
      <c r="N693"/>
    </row>
    <row r="694" spans="1:14" ht="14.5">
      <c r="A694" s="199">
        <v>693</v>
      </c>
      <c r="B694" s="200" t="s">
        <v>4489</v>
      </c>
      <c r="C694" s="200" t="s">
        <v>5544</v>
      </c>
      <c r="D694" s="199">
        <v>89</v>
      </c>
      <c r="E694" s="199">
        <v>71.23</v>
      </c>
      <c r="F694" s="199">
        <v>17.769999999999996</v>
      </c>
      <c r="G694" s="199" t="s">
        <v>5545</v>
      </c>
      <c r="H694" s="201" t="s">
        <v>4491</v>
      </c>
      <c r="I694" s="199" t="s">
        <v>5544</v>
      </c>
      <c r="J694" s="202">
        <f>VLOOKUP(C694,[5]Sheet1!$K:$S,8,0)</f>
        <v>89.08</v>
      </c>
      <c r="K694" s="203">
        <f>VLOOKUP(C694,[5]Sheet1!$K:$S,9,0)</f>
        <v>71.260000000000005</v>
      </c>
      <c r="L694" s="203">
        <f t="shared" si="10"/>
        <v>17.819999999999993</v>
      </c>
      <c r="N694"/>
    </row>
    <row r="695" spans="1:14" ht="14.5">
      <c r="A695" s="199">
        <v>694</v>
      </c>
      <c r="B695" s="200" t="s">
        <v>4489</v>
      </c>
      <c r="C695" s="200" t="s">
        <v>5546</v>
      </c>
      <c r="D695" s="199">
        <v>88.42</v>
      </c>
      <c r="E695" s="199">
        <v>70.77</v>
      </c>
      <c r="F695" s="199">
        <v>17.650000000000006</v>
      </c>
      <c r="G695" s="199" t="s">
        <v>5547</v>
      </c>
      <c r="H695" s="201" t="s">
        <v>4491</v>
      </c>
      <c r="I695" s="199" t="s">
        <v>5546</v>
      </c>
      <c r="J695" s="202">
        <f>VLOOKUP(C695,[5]Sheet1!$K:$S,8,0)</f>
        <v>88.5</v>
      </c>
      <c r="K695" s="203">
        <f>VLOOKUP(C695,[5]Sheet1!$K:$S,9,0)</f>
        <v>70.8</v>
      </c>
      <c r="L695" s="203">
        <f t="shared" si="10"/>
        <v>17.700000000000003</v>
      </c>
      <c r="N695"/>
    </row>
    <row r="696" spans="1:14" ht="14.5">
      <c r="A696" s="199">
        <v>695</v>
      </c>
      <c r="B696" s="200" t="s">
        <v>4489</v>
      </c>
      <c r="C696" s="200" t="s">
        <v>5548</v>
      </c>
      <c r="D696" s="199">
        <v>89</v>
      </c>
      <c r="E696" s="199">
        <v>71.23</v>
      </c>
      <c r="F696" s="199">
        <v>17.769999999999996</v>
      </c>
      <c r="G696" s="199" t="s">
        <v>5549</v>
      </c>
      <c r="H696" s="201" t="s">
        <v>4491</v>
      </c>
      <c r="I696" s="199" t="s">
        <v>5548</v>
      </c>
      <c r="J696" s="202">
        <f>VLOOKUP(C696,[5]Sheet1!$K:$S,8,0)</f>
        <v>89.08</v>
      </c>
      <c r="K696" s="203">
        <f>VLOOKUP(C696,[5]Sheet1!$K:$S,9,0)</f>
        <v>71.260000000000005</v>
      </c>
      <c r="L696" s="203">
        <f t="shared" si="10"/>
        <v>17.819999999999993</v>
      </c>
      <c r="N696"/>
    </row>
    <row r="697" spans="1:14" ht="14.5">
      <c r="A697" s="199">
        <v>696</v>
      </c>
      <c r="B697" s="200" t="s">
        <v>4489</v>
      </c>
      <c r="C697" s="200" t="s">
        <v>5550</v>
      </c>
      <c r="D697" s="199">
        <v>88.42</v>
      </c>
      <c r="E697" s="199">
        <v>70.77</v>
      </c>
      <c r="F697" s="199">
        <v>17.650000000000006</v>
      </c>
      <c r="G697" s="199" t="s">
        <v>5551</v>
      </c>
      <c r="H697" s="201" t="s">
        <v>4491</v>
      </c>
      <c r="I697" s="199" t="s">
        <v>5550</v>
      </c>
      <c r="J697" s="202">
        <f>VLOOKUP(C697,[5]Sheet1!$K:$S,8,0)</f>
        <v>88.5</v>
      </c>
      <c r="K697" s="203">
        <f>VLOOKUP(C697,[5]Sheet1!$K:$S,9,0)</f>
        <v>70.8</v>
      </c>
      <c r="L697" s="203">
        <f t="shared" si="10"/>
        <v>17.700000000000003</v>
      </c>
      <c r="N697"/>
    </row>
    <row r="698" spans="1:14" ht="14.5">
      <c r="A698" s="199">
        <v>697</v>
      </c>
      <c r="B698" s="200" t="s">
        <v>4489</v>
      </c>
      <c r="C698" s="200" t="s">
        <v>5552</v>
      </c>
      <c r="D698" s="199">
        <v>89</v>
      </c>
      <c r="E698" s="199">
        <v>71.23</v>
      </c>
      <c r="F698" s="199">
        <v>17.769999999999996</v>
      </c>
      <c r="G698" s="199" t="s">
        <v>5553</v>
      </c>
      <c r="H698" s="201" t="s">
        <v>4491</v>
      </c>
      <c r="I698" s="199" t="s">
        <v>5552</v>
      </c>
      <c r="J698" s="202">
        <f>VLOOKUP(C698,[5]Sheet1!$K:$S,8,0)</f>
        <v>89.08</v>
      </c>
      <c r="K698" s="203">
        <f>VLOOKUP(C698,[5]Sheet1!$K:$S,9,0)</f>
        <v>71.260000000000005</v>
      </c>
      <c r="L698" s="203">
        <f t="shared" si="10"/>
        <v>17.819999999999993</v>
      </c>
      <c r="N698"/>
    </row>
    <row r="699" spans="1:14" ht="14.5">
      <c r="A699" s="199">
        <v>698</v>
      </c>
      <c r="B699" s="200" t="s">
        <v>4489</v>
      </c>
      <c r="C699" s="200" t="s">
        <v>5554</v>
      </c>
      <c r="D699" s="199">
        <v>88.42</v>
      </c>
      <c r="E699" s="199">
        <v>70.77</v>
      </c>
      <c r="F699" s="199">
        <v>17.650000000000006</v>
      </c>
      <c r="G699" s="199" t="s">
        <v>5555</v>
      </c>
      <c r="H699" s="201" t="s">
        <v>4491</v>
      </c>
      <c r="I699" s="199" t="s">
        <v>5554</v>
      </c>
      <c r="J699" s="202">
        <f>VLOOKUP(C699,[5]Sheet1!$K:$S,8,0)</f>
        <v>88.5</v>
      </c>
      <c r="K699" s="203">
        <f>VLOOKUP(C699,[5]Sheet1!$K:$S,9,0)</f>
        <v>70.8</v>
      </c>
      <c r="L699" s="203">
        <f t="shared" si="10"/>
        <v>17.700000000000003</v>
      </c>
      <c r="N699"/>
    </row>
    <row r="700" spans="1:14" ht="14.5">
      <c r="A700" s="199">
        <v>699</v>
      </c>
      <c r="B700" s="200" t="s">
        <v>4489</v>
      </c>
      <c r="C700" s="200" t="s">
        <v>5556</v>
      </c>
      <c r="D700" s="199">
        <v>89</v>
      </c>
      <c r="E700" s="199">
        <v>71.23</v>
      </c>
      <c r="F700" s="199">
        <v>17.769999999999996</v>
      </c>
      <c r="G700" s="199" t="s">
        <v>5557</v>
      </c>
      <c r="H700" s="201" t="s">
        <v>4491</v>
      </c>
      <c r="I700" s="199" t="s">
        <v>5556</v>
      </c>
      <c r="J700" s="202">
        <f>VLOOKUP(C700,[5]Sheet1!$K:$S,8,0)</f>
        <v>89.08</v>
      </c>
      <c r="K700" s="203">
        <f>VLOOKUP(C700,[5]Sheet1!$K:$S,9,0)</f>
        <v>71.260000000000005</v>
      </c>
      <c r="L700" s="203">
        <f t="shared" si="10"/>
        <v>17.819999999999993</v>
      </c>
      <c r="N700"/>
    </row>
    <row r="701" spans="1:14" ht="14.5">
      <c r="A701" s="199">
        <v>700</v>
      </c>
      <c r="B701" s="200" t="s">
        <v>4489</v>
      </c>
      <c r="C701" s="200" t="s">
        <v>5558</v>
      </c>
      <c r="D701" s="199">
        <v>88.42</v>
      </c>
      <c r="E701" s="199">
        <v>70.77</v>
      </c>
      <c r="F701" s="199">
        <v>17.650000000000006</v>
      </c>
      <c r="G701" s="199" t="s">
        <v>5559</v>
      </c>
      <c r="H701" s="201" t="s">
        <v>4491</v>
      </c>
      <c r="I701" s="199" t="s">
        <v>5558</v>
      </c>
      <c r="J701" s="202">
        <f>VLOOKUP(C701,[5]Sheet1!$K:$S,8,0)</f>
        <v>88.5</v>
      </c>
      <c r="K701" s="203">
        <f>VLOOKUP(C701,[5]Sheet1!$K:$S,9,0)</f>
        <v>70.8</v>
      </c>
      <c r="L701" s="203">
        <f t="shared" si="10"/>
        <v>17.700000000000003</v>
      </c>
      <c r="N701"/>
    </row>
    <row r="702" spans="1:14" ht="14.5">
      <c r="A702" s="199">
        <v>701</v>
      </c>
      <c r="B702" s="200" t="s">
        <v>4489</v>
      </c>
      <c r="C702" s="200" t="s">
        <v>5560</v>
      </c>
      <c r="D702" s="199">
        <v>89</v>
      </c>
      <c r="E702" s="199">
        <v>71.23</v>
      </c>
      <c r="F702" s="199">
        <v>17.769999999999996</v>
      </c>
      <c r="G702" s="199" t="s">
        <v>5561</v>
      </c>
      <c r="H702" s="201" t="s">
        <v>4491</v>
      </c>
      <c r="I702" s="199" t="s">
        <v>5560</v>
      </c>
      <c r="J702" s="202">
        <f>VLOOKUP(C702,[5]Sheet1!$K:$S,8,0)</f>
        <v>89.08</v>
      </c>
      <c r="K702" s="203">
        <f>VLOOKUP(C702,[5]Sheet1!$K:$S,9,0)</f>
        <v>71.260000000000005</v>
      </c>
      <c r="L702" s="203">
        <f t="shared" si="10"/>
        <v>17.819999999999993</v>
      </c>
      <c r="N702"/>
    </row>
    <row r="703" spans="1:14" ht="14.5">
      <c r="A703" s="199">
        <v>702</v>
      </c>
      <c r="B703" s="200" t="s">
        <v>4489</v>
      </c>
      <c r="C703" s="200" t="s">
        <v>5562</v>
      </c>
      <c r="D703" s="199">
        <v>88.42</v>
      </c>
      <c r="E703" s="199">
        <v>70.77</v>
      </c>
      <c r="F703" s="199">
        <v>17.650000000000006</v>
      </c>
      <c r="G703" s="199" t="s">
        <v>5563</v>
      </c>
      <c r="H703" s="201" t="s">
        <v>4491</v>
      </c>
      <c r="I703" s="199" t="s">
        <v>5562</v>
      </c>
      <c r="J703" s="202">
        <f>VLOOKUP(C703,[5]Sheet1!$K:$S,8,0)</f>
        <v>88.5</v>
      </c>
      <c r="K703" s="203">
        <f>VLOOKUP(C703,[5]Sheet1!$K:$S,9,0)</f>
        <v>70.8</v>
      </c>
      <c r="L703" s="203">
        <f t="shared" si="10"/>
        <v>17.700000000000003</v>
      </c>
      <c r="N703"/>
    </row>
    <row r="704" spans="1:14" ht="14.5">
      <c r="A704" s="199">
        <v>703</v>
      </c>
      <c r="B704" s="200" t="s">
        <v>4489</v>
      </c>
      <c r="C704" s="200" t="s">
        <v>5564</v>
      </c>
      <c r="D704" s="199">
        <v>89</v>
      </c>
      <c r="E704" s="199">
        <v>71.23</v>
      </c>
      <c r="F704" s="199">
        <v>17.769999999999996</v>
      </c>
      <c r="G704" s="199" t="s">
        <v>5565</v>
      </c>
      <c r="H704" s="201" t="s">
        <v>4491</v>
      </c>
      <c r="I704" s="199" t="s">
        <v>5564</v>
      </c>
      <c r="J704" s="202">
        <f>VLOOKUP(C704,[5]Sheet1!$K:$S,8,0)</f>
        <v>89.08</v>
      </c>
      <c r="K704" s="203">
        <f>VLOOKUP(C704,[5]Sheet1!$K:$S,9,0)</f>
        <v>71.260000000000005</v>
      </c>
      <c r="L704" s="203">
        <f t="shared" si="10"/>
        <v>17.819999999999993</v>
      </c>
      <c r="N704"/>
    </row>
    <row r="705" spans="1:14" ht="14.5">
      <c r="A705" s="199">
        <v>704</v>
      </c>
      <c r="B705" s="200" t="s">
        <v>4489</v>
      </c>
      <c r="C705" s="200" t="s">
        <v>5566</v>
      </c>
      <c r="D705" s="199">
        <v>88.42</v>
      </c>
      <c r="E705" s="199">
        <v>70.77</v>
      </c>
      <c r="F705" s="199">
        <v>17.650000000000006</v>
      </c>
      <c r="G705" s="199" t="s">
        <v>5567</v>
      </c>
      <c r="H705" s="201" t="s">
        <v>4491</v>
      </c>
      <c r="I705" s="199" t="s">
        <v>5566</v>
      </c>
      <c r="J705" s="202">
        <f>VLOOKUP(C705,[5]Sheet1!$K:$S,8,0)</f>
        <v>88.5</v>
      </c>
      <c r="K705" s="203">
        <f>VLOOKUP(C705,[5]Sheet1!$K:$S,9,0)</f>
        <v>70.8</v>
      </c>
      <c r="L705" s="203">
        <f t="shared" si="10"/>
        <v>17.700000000000003</v>
      </c>
      <c r="N705"/>
    </row>
    <row r="706" spans="1:14" ht="14.5">
      <c r="A706" s="199">
        <v>705</v>
      </c>
      <c r="B706" s="200" t="s">
        <v>4489</v>
      </c>
      <c r="C706" s="200" t="s">
        <v>5568</v>
      </c>
      <c r="D706" s="199">
        <v>89</v>
      </c>
      <c r="E706" s="199">
        <v>71.23</v>
      </c>
      <c r="F706" s="199">
        <v>17.769999999999996</v>
      </c>
      <c r="G706" s="199" t="s">
        <v>5569</v>
      </c>
      <c r="H706" s="201" t="s">
        <v>4491</v>
      </c>
      <c r="I706" s="199" t="s">
        <v>5568</v>
      </c>
      <c r="J706" s="202">
        <f>VLOOKUP(C706,[5]Sheet1!$K:$S,8,0)</f>
        <v>89.08</v>
      </c>
      <c r="K706" s="203">
        <f>VLOOKUP(C706,[5]Sheet1!$K:$S,9,0)</f>
        <v>71.260000000000005</v>
      </c>
      <c r="L706" s="203">
        <f t="shared" si="10"/>
        <v>17.819999999999993</v>
      </c>
      <c r="N706"/>
    </row>
    <row r="707" spans="1:14" ht="14.5">
      <c r="A707" s="199">
        <v>706</v>
      </c>
      <c r="B707" s="200" t="s">
        <v>4489</v>
      </c>
      <c r="C707" s="200" t="s">
        <v>5570</v>
      </c>
      <c r="D707" s="199">
        <v>88.42</v>
      </c>
      <c r="E707" s="199">
        <v>70.77</v>
      </c>
      <c r="F707" s="199">
        <v>17.650000000000006</v>
      </c>
      <c r="G707" s="199" t="s">
        <v>5571</v>
      </c>
      <c r="H707" s="201" t="s">
        <v>4491</v>
      </c>
      <c r="I707" s="199" t="s">
        <v>5570</v>
      </c>
      <c r="J707" s="202">
        <f>VLOOKUP(C707,[5]Sheet1!$K:$S,8,0)</f>
        <v>88.5</v>
      </c>
      <c r="K707" s="203">
        <f>VLOOKUP(C707,[5]Sheet1!$K:$S,9,0)</f>
        <v>70.8</v>
      </c>
      <c r="L707" s="203">
        <f t="shared" ref="L707:L770" si="11">J707-K707</f>
        <v>17.700000000000003</v>
      </c>
      <c r="N707"/>
    </row>
    <row r="708" spans="1:14" ht="14.5">
      <c r="A708" s="199">
        <v>707</v>
      </c>
      <c r="B708" s="200" t="s">
        <v>4489</v>
      </c>
      <c r="C708" s="200" t="s">
        <v>5572</v>
      </c>
      <c r="D708" s="199">
        <v>89</v>
      </c>
      <c r="E708" s="199">
        <v>71.23</v>
      </c>
      <c r="F708" s="199">
        <v>17.769999999999996</v>
      </c>
      <c r="G708" s="199" t="s">
        <v>5573</v>
      </c>
      <c r="H708" s="201" t="s">
        <v>4491</v>
      </c>
      <c r="I708" s="199" t="s">
        <v>5572</v>
      </c>
      <c r="J708" s="202">
        <f>VLOOKUP(C708,[5]Sheet1!$K:$S,8,0)</f>
        <v>89.08</v>
      </c>
      <c r="K708" s="203">
        <f>VLOOKUP(C708,[5]Sheet1!$K:$S,9,0)</f>
        <v>71.260000000000005</v>
      </c>
      <c r="L708" s="203">
        <f t="shared" si="11"/>
        <v>17.819999999999993</v>
      </c>
      <c r="N708"/>
    </row>
    <row r="709" spans="1:14" ht="14.5">
      <c r="A709" s="199">
        <v>708</v>
      </c>
      <c r="B709" s="200" t="s">
        <v>4489</v>
      </c>
      <c r="C709" s="200" t="s">
        <v>5574</v>
      </c>
      <c r="D709" s="199">
        <v>88.42</v>
      </c>
      <c r="E709" s="199">
        <v>70.77</v>
      </c>
      <c r="F709" s="199">
        <v>17.650000000000006</v>
      </c>
      <c r="G709" s="199" t="s">
        <v>5575</v>
      </c>
      <c r="H709" s="201" t="s">
        <v>4491</v>
      </c>
      <c r="I709" s="199" t="s">
        <v>5574</v>
      </c>
      <c r="J709" s="202">
        <f>VLOOKUP(C709,[5]Sheet1!$K:$S,8,0)</f>
        <v>88.5</v>
      </c>
      <c r="K709" s="203">
        <f>VLOOKUP(C709,[5]Sheet1!$K:$S,9,0)</f>
        <v>70.8</v>
      </c>
      <c r="L709" s="203">
        <f t="shared" si="11"/>
        <v>17.700000000000003</v>
      </c>
      <c r="N709"/>
    </row>
    <row r="710" spans="1:14" ht="14.5">
      <c r="A710" s="199">
        <v>709</v>
      </c>
      <c r="B710" s="200" t="s">
        <v>4489</v>
      </c>
      <c r="C710" s="200" t="s">
        <v>5576</v>
      </c>
      <c r="D710" s="199">
        <v>89</v>
      </c>
      <c r="E710" s="199">
        <v>71.23</v>
      </c>
      <c r="F710" s="199">
        <v>17.769999999999996</v>
      </c>
      <c r="G710" s="199" t="s">
        <v>5577</v>
      </c>
      <c r="H710" s="201" t="s">
        <v>4491</v>
      </c>
      <c r="I710" s="199" t="s">
        <v>5576</v>
      </c>
      <c r="J710" s="202">
        <f>VLOOKUP(C710,[5]Sheet1!$K:$S,8,0)</f>
        <v>89.08</v>
      </c>
      <c r="K710" s="203">
        <f>VLOOKUP(C710,[5]Sheet1!$K:$S,9,0)</f>
        <v>71.260000000000005</v>
      </c>
      <c r="L710" s="203">
        <f t="shared" si="11"/>
        <v>17.819999999999993</v>
      </c>
      <c r="N710"/>
    </row>
    <row r="711" spans="1:14" ht="14.5">
      <c r="A711" s="199">
        <v>710</v>
      </c>
      <c r="B711" s="200" t="s">
        <v>4489</v>
      </c>
      <c r="C711" s="200" t="s">
        <v>5578</v>
      </c>
      <c r="D711" s="199">
        <v>88.42</v>
      </c>
      <c r="E711" s="199">
        <v>70.77</v>
      </c>
      <c r="F711" s="199">
        <v>17.650000000000006</v>
      </c>
      <c r="G711" s="199" t="s">
        <v>5579</v>
      </c>
      <c r="H711" s="201" t="s">
        <v>4491</v>
      </c>
      <c r="I711" s="199" t="s">
        <v>5578</v>
      </c>
      <c r="J711" s="202">
        <f>VLOOKUP(C711,[5]Sheet1!$K:$S,8,0)</f>
        <v>88.5</v>
      </c>
      <c r="K711" s="203">
        <f>VLOOKUP(C711,[5]Sheet1!$K:$S,9,0)</f>
        <v>70.8</v>
      </c>
      <c r="L711" s="203">
        <f t="shared" si="11"/>
        <v>17.700000000000003</v>
      </c>
      <c r="N711"/>
    </row>
    <row r="712" spans="1:14" ht="14.5">
      <c r="A712" s="199">
        <v>711</v>
      </c>
      <c r="B712" s="200" t="s">
        <v>4489</v>
      </c>
      <c r="C712" s="200" t="s">
        <v>5580</v>
      </c>
      <c r="D712" s="199">
        <v>88.42</v>
      </c>
      <c r="E712" s="199">
        <v>70.77</v>
      </c>
      <c r="F712" s="199">
        <v>17.650000000000006</v>
      </c>
      <c r="G712" s="199" t="s">
        <v>5581</v>
      </c>
      <c r="H712" s="201" t="s">
        <v>4491</v>
      </c>
      <c r="I712" s="199" t="s">
        <v>5580</v>
      </c>
      <c r="J712" s="202">
        <f>VLOOKUP(C712,[5]Sheet1!$K:$S,8,0)</f>
        <v>88.5</v>
      </c>
      <c r="K712" s="203">
        <f>VLOOKUP(C712,[5]Sheet1!$K:$S,9,0)</f>
        <v>70.8</v>
      </c>
      <c r="L712" s="203">
        <f t="shared" si="11"/>
        <v>17.700000000000003</v>
      </c>
      <c r="N712"/>
    </row>
    <row r="713" spans="1:14" ht="14.5">
      <c r="A713" s="199">
        <v>712</v>
      </c>
      <c r="B713" s="200" t="s">
        <v>4489</v>
      </c>
      <c r="C713" s="200" t="s">
        <v>5582</v>
      </c>
      <c r="D713" s="199">
        <v>89</v>
      </c>
      <c r="E713" s="199">
        <v>71.23</v>
      </c>
      <c r="F713" s="199">
        <v>17.769999999999996</v>
      </c>
      <c r="G713" s="199" t="s">
        <v>5583</v>
      </c>
      <c r="H713" s="201" t="s">
        <v>4491</v>
      </c>
      <c r="I713" s="199" t="s">
        <v>5582</v>
      </c>
      <c r="J713" s="202">
        <f>VLOOKUP(C713,[5]Sheet1!$K:$S,8,0)</f>
        <v>89.08</v>
      </c>
      <c r="K713" s="203">
        <f>VLOOKUP(C713,[5]Sheet1!$K:$S,9,0)</f>
        <v>71.260000000000005</v>
      </c>
      <c r="L713" s="203">
        <f t="shared" si="11"/>
        <v>17.819999999999993</v>
      </c>
      <c r="N713"/>
    </row>
    <row r="714" spans="1:14" ht="14.5">
      <c r="A714" s="199">
        <v>713</v>
      </c>
      <c r="B714" s="200" t="s">
        <v>4489</v>
      </c>
      <c r="C714" s="200" t="s">
        <v>5584</v>
      </c>
      <c r="D714" s="199">
        <v>88.42</v>
      </c>
      <c r="E714" s="199">
        <v>70.77</v>
      </c>
      <c r="F714" s="199">
        <v>17.650000000000006</v>
      </c>
      <c r="G714" s="199" t="s">
        <v>5585</v>
      </c>
      <c r="H714" s="201" t="s">
        <v>4491</v>
      </c>
      <c r="I714" s="199" t="s">
        <v>5584</v>
      </c>
      <c r="J714" s="202">
        <f>VLOOKUP(C714,[5]Sheet1!$K:$S,8,0)</f>
        <v>88.5</v>
      </c>
      <c r="K714" s="203">
        <f>VLOOKUP(C714,[5]Sheet1!$K:$S,9,0)</f>
        <v>70.8</v>
      </c>
      <c r="L714" s="203">
        <f t="shared" si="11"/>
        <v>17.700000000000003</v>
      </c>
      <c r="N714"/>
    </row>
    <row r="715" spans="1:14" ht="14.5">
      <c r="A715" s="199">
        <v>714</v>
      </c>
      <c r="B715" s="200" t="s">
        <v>4489</v>
      </c>
      <c r="C715" s="200" t="s">
        <v>5586</v>
      </c>
      <c r="D715" s="199">
        <v>89</v>
      </c>
      <c r="E715" s="199">
        <v>71.23</v>
      </c>
      <c r="F715" s="199">
        <v>17.769999999999996</v>
      </c>
      <c r="G715" s="199" t="s">
        <v>5587</v>
      </c>
      <c r="H715" s="201" t="s">
        <v>4491</v>
      </c>
      <c r="I715" s="199" t="s">
        <v>5586</v>
      </c>
      <c r="J715" s="202">
        <f>VLOOKUP(C715,[5]Sheet1!$K:$S,8,0)</f>
        <v>89.08</v>
      </c>
      <c r="K715" s="203">
        <f>VLOOKUP(C715,[5]Sheet1!$K:$S,9,0)</f>
        <v>71.260000000000005</v>
      </c>
      <c r="L715" s="203">
        <f t="shared" si="11"/>
        <v>17.819999999999993</v>
      </c>
      <c r="N715"/>
    </row>
    <row r="716" spans="1:14" ht="14.5">
      <c r="A716" s="199">
        <v>715</v>
      </c>
      <c r="B716" s="200" t="s">
        <v>4489</v>
      </c>
      <c r="C716" s="200" t="s">
        <v>5588</v>
      </c>
      <c r="D716" s="199">
        <v>88.42</v>
      </c>
      <c r="E716" s="199">
        <v>70.77</v>
      </c>
      <c r="F716" s="199">
        <v>17.650000000000006</v>
      </c>
      <c r="G716" s="199" t="s">
        <v>5589</v>
      </c>
      <c r="H716" s="201" t="s">
        <v>4491</v>
      </c>
      <c r="I716" s="199" t="s">
        <v>5588</v>
      </c>
      <c r="J716" s="202">
        <f>VLOOKUP(C716,[5]Sheet1!$K:$S,8,0)</f>
        <v>88.5</v>
      </c>
      <c r="K716" s="203">
        <f>VLOOKUP(C716,[5]Sheet1!$K:$S,9,0)</f>
        <v>70.8</v>
      </c>
      <c r="L716" s="203">
        <f t="shared" si="11"/>
        <v>17.700000000000003</v>
      </c>
      <c r="N716"/>
    </row>
    <row r="717" spans="1:14" ht="14.5">
      <c r="A717" s="199">
        <v>716</v>
      </c>
      <c r="B717" s="200" t="s">
        <v>4489</v>
      </c>
      <c r="C717" s="200" t="s">
        <v>5590</v>
      </c>
      <c r="D717" s="199">
        <v>89</v>
      </c>
      <c r="E717" s="199">
        <v>71.23</v>
      </c>
      <c r="F717" s="199">
        <v>17.769999999999996</v>
      </c>
      <c r="G717" s="199" t="s">
        <v>5591</v>
      </c>
      <c r="H717" s="201" t="s">
        <v>4491</v>
      </c>
      <c r="I717" s="199" t="s">
        <v>5590</v>
      </c>
      <c r="J717" s="202">
        <f>VLOOKUP(C717,[5]Sheet1!$K:$S,8,0)</f>
        <v>89.08</v>
      </c>
      <c r="K717" s="203">
        <f>VLOOKUP(C717,[5]Sheet1!$K:$S,9,0)</f>
        <v>71.260000000000005</v>
      </c>
      <c r="L717" s="203">
        <f t="shared" si="11"/>
        <v>17.819999999999993</v>
      </c>
      <c r="N717"/>
    </row>
    <row r="718" spans="1:14" ht="14.5">
      <c r="A718" s="199">
        <v>717</v>
      </c>
      <c r="B718" s="200" t="s">
        <v>4489</v>
      </c>
      <c r="C718" s="200" t="s">
        <v>5592</v>
      </c>
      <c r="D718" s="199">
        <v>88.42</v>
      </c>
      <c r="E718" s="199">
        <v>70.77</v>
      </c>
      <c r="F718" s="199">
        <v>17.650000000000006</v>
      </c>
      <c r="G718" s="199" t="s">
        <v>5593</v>
      </c>
      <c r="H718" s="201" t="s">
        <v>4491</v>
      </c>
      <c r="I718" s="199" t="s">
        <v>5592</v>
      </c>
      <c r="J718" s="202">
        <f>VLOOKUP(C718,[5]Sheet1!$K:$S,8,0)</f>
        <v>88.5</v>
      </c>
      <c r="K718" s="203">
        <f>VLOOKUP(C718,[5]Sheet1!$K:$S,9,0)</f>
        <v>70.8</v>
      </c>
      <c r="L718" s="203">
        <f t="shared" si="11"/>
        <v>17.700000000000003</v>
      </c>
      <c r="N718"/>
    </row>
    <row r="719" spans="1:14" ht="14.5">
      <c r="A719" s="199">
        <v>718</v>
      </c>
      <c r="B719" s="200" t="s">
        <v>4489</v>
      </c>
      <c r="C719" s="200" t="s">
        <v>5594</v>
      </c>
      <c r="D719" s="199">
        <v>89</v>
      </c>
      <c r="E719" s="199">
        <v>71.23</v>
      </c>
      <c r="F719" s="199">
        <v>17.769999999999996</v>
      </c>
      <c r="G719" s="199" t="s">
        <v>5595</v>
      </c>
      <c r="H719" s="201" t="s">
        <v>4491</v>
      </c>
      <c r="I719" s="199" t="s">
        <v>5594</v>
      </c>
      <c r="J719" s="202">
        <f>VLOOKUP(C719,[5]Sheet1!$K:$S,8,0)</f>
        <v>89.08</v>
      </c>
      <c r="K719" s="203">
        <f>VLOOKUP(C719,[5]Sheet1!$K:$S,9,0)</f>
        <v>71.260000000000005</v>
      </c>
      <c r="L719" s="203">
        <f t="shared" si="11"/>
        <v>17.819999999999993</v>
      </c>
      <c r="N719"/>
    </row>
    <row r="720" spans="1:14" ht="14.5">
      <c r="A720" s="199">
        <v>719</v>
      </c>
      <c r="B720" s="200" t="s">
        <v>4489</v>
      </c>
      <c r="C720" s="200" t="s">
        <v>5596</v>
      </c>
      <c r="D720" s="199">
        <v>88.42</v>
      </c>
      <c r="E720" s="199">
        <v>70.77</v>
      </c>
      <c r="F720" s="199">
        <v>17.650000000000006</v>
      </c>
      <c r="G720" s="199" t="s">
        <v>5597</v>
      </c>
      <c r="H720" s="201" t="s">
        <v>4491</v>
      </c>
      <c r="I720" s="199" t="s">
        <v>5596</v>
      </c>
      <c r="J720" s="202">
        <f>VLOOKUP(C720,[5]Sheet1!$K:$S,8,0)</f>
        <v>88.5</v>
      </c>
      <c r="K720" s="203">
        <f>VLOOKUP(C720,[5]Sheet1!$K:$S,9,0)</f>
        <v>70.8</v>
      </c>
      <c r="L720" s="203">
        <f t="shared" si="11"/>
        <v>17.700000000000003</v>
      </c>
      <c r="N720"/>
    </row>
    <row r="721" spans="1:14" ht="14.5">
      <c r="A721" s="199">
        <v>720</v>
      </c>
      <c r="B721" s="200" t="s">
        <v>4489</v>
      </c>
      <c r="C721" s="200" t="s">
        <v>5598</v>
      </c>
      <c r="D721" s="199">
        <v>89</v>
      </c>
      <c r="E721" s="199">
        <v>71.23</v>
      </c>
      <c r="F721" s="199">
        <v>17.769999999999996</v>
      </c>
      <c r="G721" s="199" t="s">
        <v>3982</v>
      </c>
      <c r="H721" s="201" t="s">
        <v>4491</v>
      </c>
      <c r="I721" s="199" t="s">
        <v>5598</v>
      </c>
      <c r="J721" s="202">
        <f>VLOOKUP(C721,[5]Sheet1!$K:$S,8,0)</f>
        <v>89.08</v>
      </c>
      <c r="K721" s="203">
        <f>VLOOKUP(C721,[5]Sheet1!$K:$S,9,0)</f>
        <v>71.260000000000005</v>
      </c>
      <c r="L721" s="203">
        <f t="shared" si="11"/>
        <v>17.819999999999993</v>
      </c>
      <c r="N721"/>
    </row>
    <row r="722" spans="1:14" ht="14.5">
      <c r="A722" s="199">
        <v>721</v>
      </c>
      <c r="B722" s="200" t="s">
        <v>4489</v>
      </c>
      <c r="C722" s="200" t="s">
        <v>5599</v>
      </c>
      <c r="D722" s="199">
        <v>88.42</v>
      </c>
      <c r="E722" s="199">
        <v>70.77</v>
      </c>
      <c r="F722" s="199">
        <v>17.650000000000006</v>
      </c>
      <c r="G722" s="199" t="s">
        <v>3986</v>
      </c>
      <c r="H722" s="201" t="s">
        <v>4491</v>
      </c>
      <c r="I722" s="199" t="s">
        <v>5599</v>
      </c>
      <c r="J722" s="202">
        <f>VLOOKUP(C722,[5]Sheet1!$K:$S,8,0)</f>
        <v>88.5</v>
      </c>
      <c r="K722" s="203">
        <f>VLOOKUP(C722,[5]Sheet1!$K:$S,9,0)</f>
        <v>70.8</v>
      </c>
      <c r="L722" s="203">
        <f t="shared" si="11"/>
        <v>17.700000000000003</v>
      </c>
      <c r="N722"/>
    </row>
    <row r="723" spans="1:14" ht="14.5">
      <c r="A723" s="199">
        <v>722</v>
      </c>
      <c r="B723" s="200" t="s">
        <v>4489</v>
      </c>
      <c r="C723" s="200" t="s">
        <v>5600</v>
      </c>
      <c r="D723" s="199">
        <v>89</v>
      </c>
      <c r="E723" s="199">
        <v>71.23</v>
      </c>
      <c r="F723" s="199">
        <v>17.769999999999996</v>
      </c>
      <c r="G723" s="199" t="s">
        <v>5601</v>
      </c>
      <c r="H723" s="201" t="s">
        <v>4491</v>
      </c>
      <c r="I723" s="199" t="s">
        <v>5600</v>
      </c>
      <c r="J723" s="202">
        <f>VLOOKUP(C723,[5]Sheet1!$K:$S,8,0)</f>
        <v>89.08</v>
      </c>
      <c r="K723" s="203">
        <f>VLOOKUP(C723,[5]Sheet1!$K:$S,9,0)</f>
        <v>71.260000000000005</v>
      </c>
      <c r="L723" s="203">
        <f t="shared" si="11"/>
        <v>17.819999999999993</v>
      </c>
      <c r="N723"/>
    </row>
    <row r="724" spans="1:14" ht="14.5">
      <c r="A724" s="199">
        <v>723</v>
      </c>
      <c r="B724" s="200" t="s">
        <v>4489</v>
      </c>
      <c r="C724" s="200" t="s">
        <v>5602</v>
      </c>
      <c r="D724" s="199">
        <v>88.42</v>
      </c>
      <c r="E724" s="199">
        <v>70.77</v>
      </c>
      <c r="F724" s="199">
        <v>17.650000000000006</v>
      </c>
      <c r="G724" s="199" t="s">
        <v>5603</v>
      </c>
      <c r="H724" s="201" t="s">
        <v>4491</v>
      </c>
      <c r="I724" s="199" t="s">
        <v>5602</v>
      </c>
      <c r="J724" s="202">
        <f>VLOOKUP(C724,[5]Sheet1!$K:$S,8,0)</f>
        <v>88.5</v>
      </c>
      <c r="K724" s="203">
        <f>VLOOKUP(C724,[5]Sheet1!$K:$S,9,0)</f>
        <v>70.8</v>
      </c>
      <c r="L724" s="203">
        <f t="shared" si="11"/>
        <v>17.700000000000003</v>
      </c>
      <c r="N724"/>
    </row>
    <row r="725" spans="1:14" ht="14.5">
      <c r="A725" s="199">
        <v>724</v>
      </c>
      <c r="B725" s="200" t="s">
        <v>4489</v>
      </c>
      <c r="C725" s="200" t="s">
        <v>5604</v>
      </c>
      <c r="D725" s="199">
        <v>89</v>
      </c>
      <c r="E725" s="199">
        <v>71.23</v>
      </c>
      <c r="F725" s="199">
        <v>17.769999999999996</v>
      </c>
      <c r="G725" s="199" t="s">
        <v>5605</v>
      </c>
      <c r="H725" s="201" t="s">
        <v>4491</v>
      </c>
      <c r="I725" s="199" t="s">
        <v>5604</v>
      </c>
      <c r="J725" s="202">
        <f>VLOOKUP(C725,[5]Sheet1!$K:$S,8,0)</f>
        <v>89.08</v>
      </c>
      <c r="K725" s="203">
        <f>VLOOKUP(C725,[5]Sheet1!$K:$S,9,0)</f>
        <v>71.260000000000005</v>
      </c>
      <c r="L725" s="203">
        <f t="shared" si="11"/>
        <v>17.819999999999993</v>
      </c>
      <c r="N725"/>
    </row>
    <row r="726" spans="1:14" ht="14.5">
      <c r="A726" s="199">
        <v>725</v>
      </c>
      <c r="B726" s="200" t="s">
        <v>4489</v>
      </c>
      <c r="C726" s="200" t="s">
        <v>5606</v>
      </c>
      <c r="D726" s="199">
        <v>88.42</v>
      </c>
      <c r="E726" s="199">
        <v>70.77</v>
      </c>
      <c r="F726" s="199">
        <v>17.650000000000006</v>
      </c>
      <c r="G726" s="199" t="s">
        <v>5607</v>
      </c>
      <c r="H726" s="201" t="s">
        <v>4491</v>
      </c>
      <c r="I726" s="199" t="s">
        <v>5606</v>
      </c>
      <c r="J726" s="202">
        <f>VLOOKUP(C726,[5]Sheet1!$K:$S,8,0)</f>
        <v>88.5</v>
      </c>
      <c r="K726" s="203">
        <f>VLOOKUP(C726,[5]Sheet1!$K:$S,9,0)</f>
        <v>70.8</v>
      </c>
      <c r="L726" s="203">
        <f t="shared" si="11"/>
        <v>17.700000000000003</v>
      </c>
      <c r="N726"/>
    </row>
    <row r="727" spans="1:14" ht="14.5">
      <c r="A727" s="199">
        <v>726</v>
      </c>
      <c r="B727" s="200" t="s">
        <v>4489</v>
      </c>
      <c r="C727" s="200" t="s">
        <v>5608</v>
      </c>
      <c r="D727" s="199">
        <v>89</v>
      </c>
      <c r="E727" s="199">
        <v>71.23</v>
      </c>
      <c r="F727" s="199">
        <v>17.769999999999996</v>
      </c>
      <c r="G727" s="199" t="s">
        <v>5609</v>
      </c>
      <c r="H727" s="201" t="s">
        <v>4491</v>
      </c>
      <c r="I727" s="199" t="s">
        <v>5608</v>
      </c>
      <c r="J727" s="202">
        <f>VLOOKUP(C727,[5]Sheet1!$K:$S,8,0)</f>
        <v>89.08</v>
      </c>
      <c r="K727" s="203">
        <f>VLOOKUP(C727,[5]Sheet1!$K:$S,9,0)</f>
        <v>71.260000000000005</v>
      </c>
      <c r="L727" s="203">
        <f t="shared" si="11"/>
        <v>17.819999999999993</v>
      </c>
      <c r="N727"/>
    </row>
    <row r="728" spans="1:14" ht="14.5">
      <c r="A728" s="199">
        <v>727</v>
      </c>
      <c r="B728" s="200" t="s">
        <v>4489</v>
      </c>
      <c r="C728" s="200" t="s">
        <v>5610</v>
      </c>
      <c r="D728" s="199">
        <v>88.42</v>
      </c>
      <c r="E728" s="199">
        <v>70.77</v>
      </c>
      <c r="F728" s="199">
        <v>17.650000000000006</v>
      </c>
      <c r="G728" s="199" t="s">
        <v>5611</v>
      </c>
      <c r="H728" s="201" t="s">
        <v>4491</v>
      </c>
      <c r="I728" s="199" t="s">
        <v>5610</v>
      </c>
      <c r="J728" s="202">
        <f>VLOOKUP(C728,[5]Sheet1!$K:$S,8,0)</f>
        <v>88.5</v>
      </c>
      <c r="K728" s="203">
        <f>VLOOKUP(C728,[5]Sheet1!$K:$S,9,0)</f>
        <v>70.8</v>
      </c>
      <c r="L728" s="203">
        <f t="shared" si="11"/>
        <v>17.700000000000003</v>
      </c>
      <c r="N728"/>
    </row>
    <row r="729" spans="1:14" ht="14.5">
      <c r="A729" s="199">
        <v>728</v>
      </c>
      <c r="B729" s="200" t="s">
        <v>4489</v>
      </c>
      <c r="C729" s="200" t="s">
        <v>5612</v>
      </c>
      <c r="D729" s="199">
        <v>89</v>
      </c>
      <c r="E729" s="199">
        <v>71.23</v>
      </c>
      <c r="F729" s="199">
        <v>17.769999999999996</v>
      </c>
      <c r="G729" s="199" t="s">
        <v>5613</v>
      </c>
      <c r="H729" s="201" t="s">
        <v>4491</v>
      </c>
      <c r="I729" s="199" t="s">
        <v>5612</v>
      </c>
      <c r="J729" s="202">
        <f>VLOOKUP(C729,[5]Sheet1!$K:$S,8,0)</f>
        <v>89.08</v>
      </c>
      <c r="K729" s="203">
        <f>VLOOKUP(C729,[5]Sheet1!$K:$S,9,0)</f>
        <v>71.260000000000005</v>
      </c>
      <c r="L729" s="203">
        <f t="shared" si="11"/>
        <v>17.819999999999993</v>
      </c>
      <c r="N729"/>
    </row>
    <row r="730" spans="1:14" ht="14.5">
      <c r="A730" s="199">
        <v>729</v>
      </c>
      <c r="B730" s="200" t="s">
        <v>4489</v>
      </c>
      <c r="C730" s="200" t="s">
        <v>5614</v>
      </c>
      <c r="D730" s="199">
        <v>88.42</v>
      </c>
      <c r="E730" s="199">
        <v>70.77</v>
      </c>
      <c r="F730" s="199">
        <v>17.650000000000006</v>
      </c>
      <c r="G730" s="199" t="s">
        <v>5615</v>
      </c>
      <c r="H730" s="201" t="s">
        <v>4491</v>
      </c>
      <c r="I730" s="199" t="s">
        <v>5614</v>
      </c>
      <c r="J730" s="202">
        <f>VLOOKUP(C730,[5]Sheet1!$K:$S,8,0)</f>
        <v>88.5</v>
      </c>
      <c r="K730" s="203">
        <f>VLOOKUP(C730,[5]Sheet1!$K:$S,9,0)</f>
        <v>70.8</v>
      </c>
      <c r="L730" s="203">
        <f t="shared" si="11"/>
        <v>17.700000000000003</v>
      </c>
      <c r="N730"/>
    </row>
    <row r="731" spans="1:14" ht="14.5">
      <c r="A731" s="199">
        <v>730</v>
      </c>
      <c r="B731" s="200" t="s">
        <v>4489</v>
      </c>
      <c r="C731" s="200" t="s">
        <v>5616</v>
      </c>
      <c r="D731" s="199">
        <v>89</v>
      </c>
      <c r="E731" s="199">
        <v>71.23</v>
      </c>
      <c r="F731" s="199">
        <v>17.769999999999996</v>
      </c>
      <c r="G731" s="199" t="s">
        <v>5617</v>
      </c>
      <c r="H731" s="201" t="s">
        <v>4491</v>
      </c>
      <c r="I731" s="199" t="s">
        <v>5616</v>
      </c>
      <c r="J731" s="202">
        <f>VLOOKUP(C731,[5]Sheet1!$K:$S,8,0)</f>
        <v>89.08</v>
      </c>
      <c r="K731" s="203">
        <f>VLOOKUP(C731,[5]Sheet1!$K:$S,9,0)</f>
        <v>71.260000000000005</v>
      </c>
      <c r="L731" s="203">
        <f t="shared" si="11"/>
        <v>17.819999999999993</v>
      </c>
      <c r="N731"/>
    </row>
    <row r="732" spans="1:14" ht="14.5">
      <c r="A732" s="199">
        <v>731</v>
      </c>
      <c r="B732" s="200" t="s">
        <v>4489</v>
      </c>
      <c r="C732" s="200" t="s">
        <v>5618</v>
      </c>
      <c r="D732" s="199">
        <v>89.47</v>
      </c>
      <c r="E732" s="199">
        <v>71.23</v>
      </c>
      <c r="F732" s="199">
        <v>18.239999999999995</v>
      </c>
      <c r="G732" s="199" t="s">
        <v>5619</v>
      </c>
      <c r="H732" s="201" t="s">
        <v>4491</v>
      </c>
      <c r="I732" s="199" t="s">
        <v>5618</v>
      </c>
      <c r="J732" s="202">
        <f>VLOOKUP(C732,[5]Sheet1!$K:$S,8,0)</f>
        <v>89.55</v>
      </c>
      <c r="K732" s="203">
        <f>VLOOKUP(C732,[5]Sheet1!$K:$S,9,0)</f>
        <v>71.260000000000005</v>
      </c>
      <c r="L732" s="203">
        <f t="shared" si="11"/>
        <v>18.289999999999992</v>
      </c>
      <c r="N732"/>
    </row>
    <row r="733" spans="1:14" ht="14.5">
      <c r="A733" s="199">
        <v>732</v>
      </c>
      <c r="B733" s="200" t="s">
        <v>4489</v>
      </c>
      <c r="C733" s="200" t="s">
        <v>5620</v>
      </c>
      <c r="D733" s="199">
        <v>78.75</v>
      </c>
      <c r="E733" s="199">
        <v>62.7</v>
      </c>
      <c r="F733" s="199">
        <v>16.049999999999997</v>
      </c>
      <c r="G733" s="199" t="s">
        <v>5621</v>
      </c>
      <c r="H733" s="201" t="s">
        <v>4491</v>
      </c>
      <c r="I733" s="199" t="s">
        <v>5620</v>
      </c>
      <c r="J733" s="202">
        <f>VLOOKUP(C733,[5]Sheet1!$K:$S,8,0)</f>
        <v>78.83</v>
      </c>
      <c r="K733" s="203">
        <f>VLOOKUP(C733,[5]Sheet1!$K:$S,9,0)</f>
        <v>62.73</v>
      </c>
      <c r="L733" s="203">
        <f t="shared" si="11"/>
        <v>16.100000000000001</v>
      </c>
      <c r="N733"/>
    </row>
    <row r="734" spans="1:14" ht="14.5">
      <c r="A734" s="199">
        <v>733</v>
      </c>
      <c r="B734" s="200" t="s">
        <v>4489</v>
      </c>
      <c r="C734" s="200" t="s">
        <v>5622</v>
      </c>
      <c r="D734" s="199">
        <v>89.47</v>
      </c>
      <c r="E734" s="199">
        <v>71.23</v>
      </c>
      <c r="F734" s="199">
        <v>18.239999999999995</v>
      </c>
      <c r="G734" s="199" t="s">
        <v>5623</v>
      </c>
      <c r="H734" s="201" t="s">
        <v>4491</v>
      </c>
      <c r="I734" s="199" t="s">
        <v>5622</v>
      </c>
      <c r="J734" s="202">
        <f>VLOOKUP(C734,[5]Sheet1!$K:$S,8,0)</f>
        <v>89.55</v>
      </c>
      <c r="K734" s="203">
        <f>VLOOKUP(C734,[5]Sheet1!$K:$S,9,0)</f>
        <v>71.260000000000005</v>
      </c>
      <c r="L734" s="203">
        <f t="shared" si="11"/>
        <v>18.289999999999992</v>
      </c>
      <c r="N734"/>
    </row>
    <row r="735" spans="1:14" ht="14.5">
      <c r="A735" s="199">
        <v>734</v>
      </c>
      <c r="B735" s="200" t="s">
        <v>4489</v>
      </c>
      <c r="C735" s="200" t="s">
        <v>5624</v>
      </c>
      <c r="D735" s="199">
        <v>78.75</v>
      </c>
      <c r="E735" s="199">
        <v>62.7</v>
      </c>
      <c r="F735" s="199">
        <v>16.049999999999997</v>
      </c>
      <c r="G735" s="199" t="s">
        <v>4022</v>
      </c>
      <c r="H735" s="201" t="s">
        <v>4491</v>
      </c>
      <c r="I735" s="199" t="s">
        <v>5624</v>
      </c>
      <c r="J735" s="202">
        <f>VLOOKUP(C735,[5]Sheet1!$K:$S,8,0)</f>
        <v>78.83</v>
      </c>
      <c r="K735" s="203">
        <f>VLOOKUP(C735,[5]Sheet1!$K:$S,9,0)</f>
        <v>62.73</v>
      </c>
      <c r="L735" s="203">
        <f t="shared" si="11"/>
        <v>16.100000000000001</v>
      </c>
      <c r="N735"/>
    </row>
    <row r="736" spans="1:14" ht="14.5">
      <c r="A736" s="199">
        <v>735</v>
      </c>
      <c r="B736" s="200" t="s">
        <v>4489</v>
      </c>
      <c r="C736" s="200" t="s">
        <v>5625</v>
      </c>
      <c r="D736" s="199">
        <v>89.47</v>
      </c>
      <c r="E736" s="199">
        <v>71.23</v>
      </c>
      <c r="F736" s="199">
        <v>18.239999999999995</v>
      </c>
      <c r="G736" s="199" t="s">
        <v>5626</v>
      </c>
      <c r="H736" s="201" t="s">
        <v>4491</v>
      </c>
      <c r="I736" s="199" t="s">
        <v>5625</v>
      </c>
      <c r="J736" s="202">
        <f>VLOOKUP(C736,[5]Sheet1!$K:$S,8,0)</f>
        <v>89.55</v>
      </c>
      <c r="K736" s="203">
        <f>VLOOKUP(C736,[5]Sheet1!$K:$S,9,0)</f>
        <v>71.260000000000005</v>
      </c>
      <c r="L736" s="203">
        <f t="shared" si="11"/>
        <v>18.289999999999992</v>
      </c>
      <c r="N736"/>
    </row>
    <row r="737" spans="1:14" ht="14.5">
      <c r="A737" s="199">
        <v>736</v>
      </c>
      <c r="B737" s="200" t="s">
        <v>4489</v>
      </c>
      <c r="C737" s="200" t="s">
        <v>5627</v>
      </c>
      <c r="D737" s="199">
        <v>78.75</v>
      </c>
      <c r="E737" s="199">
        <v>62.7</v>
      </c>
      <c r="F737" s="199">
        <v>16.049999999999997</v>
      </c>
      <c r="G737" s="199" t="s">
        <v>5628</v>
      </c>
      <c r="H737" s="201" t="s">
        <v>4491</v>
      </c>
      <c r="I737" s="199" t="s">
        <v>5627</v>
      </c>
      <c r="J737" s="202">
        <f>VLOOKUP(C737,[5]Sheet1!$K:$S,8,0)</f>
        <v>78.83</v>
      </c>
      <c r="K737" s="203">
        <f>VLOOKUP(C737,[5]Sheet1!$K:$S,9,0)</f>
        <v>62.73</v>
      </c>
      <c r="L737" s="203">
        <f t="shared" si="11"/>
        <v>16.100000000000001</v>
      </c>
      <c r="N737"/>
    </row>
    <row r="738" spans="1:14" ht="14.5">
      <c r="A738" s="199">
        <v>737</v>
      </c>
      <c r="B738" s="200" t="s">
        <v>4489</v>
      </c>
      <c r="C738" s="200" t="s">
        <v>5629</v>
      </c>
      <c r="D738" s="199">
        <v>89.47</v>
      </c>
      <c r="E738" s="199">
        <v>71.23</v>
      </c>
      <c r="F738" s="199">
        <v>18.239999999999995</v>
      </c>
      <c r="G738" s="199" t="s">
        <v>4038</v>
      </c>
      <c r="H738" s="201" t="s">
        <v>4491</v>
      </c>
      <c r="I738" s="199" t="s">
        <v>5629</v>
      </c>
      <c r="J738" s="202">
        <f>VLOOKUP(C738,[5]Sheet1!$K:$S,8,0)</f>
        <v>89.55</v>
      </c>
      <c r="K738" s="203">
        <f>VLOOKUP(C738,[5]Sheet1!$K:$S,9,0)</f>
        <v>71.260000000000005</v>
      </c>
      <c r="L738" s="203">
        <f t="shared" si="11"/>
        <v>18.289999999999992</v>
      </c>
      <c r="N738"/>
    </row>
    <row r="739" spans="1:14" ht="14.5">
      <c r="A739" s="199">
        <v>738</v>
      </c>
      <c r="B739" s="200" t="s">
        <v>4489</v>
      </c>
      <c r="C739" s="200" t="s">
        <v>5630</v>
      </c>
      <c r="D739" s="199">
        <v>78.75</v>
      </c>
      <c r="E739" s="199">
        <v>62.7</v>
      </c>
      <c r="F739" s="199">
        <v>16.049999999999997</v>
      </c>
      <c r="G739" s="199" t="s">
        <v>4042</v>
      </c>
      <c r="H739" s="201" t="s">
        <v>4491</v>
      </c>
      <c r="I739" s="199" t="s">
        <v>5630</v>
      </c>
      <c r="J739" s="202">
        <f>VLOOKUP(C739,[5]Sheet1!$K:$S,8,0)</f>
        <v>78.83</v>
      </c>
      <c r="K739" s="203">
        <f>VLOOKUP(C739,[5]Sheet1!$K:$S,9,0)</f>
        <v>62.73</v>
      </c>
      <c r="L739" s="203">
        <f t="shared" si="11"/>
        <v>16.100000000000001</v>
      </c>
      <c r="N739"/>
    </row>
    <row r="740" spans="1:14" ht="14.5">
      <c r="A740" s="199">
        <v>739</v>
      </c>
      <c r="B740" s="200" t="s">
        <v>4489</v>
      </c>
      <c r="C740" s="200" t="s">
        <v>5631</v>
      </c>
      <c r="D740" s="199">
        <v>89.47</v>
      </c>
      <c r="E740" s="199">
        <v>71.23</v>
      </c>
      <c r="F740" s="199">
        <v>18.239999999999995</v>
      </c>
      <c r="G740" s="199" t="s">
        <v>4046</v>
      </c>
      <c r="H740" s="201" t="s">
        <v>4491</v>
      </c>
      <c r="I740" s="199" t="s">
        <v>5631</v>
      </c>
      <c r="J740" s="202">
        <f>VLOOKUP(C740,[5]Sheet1!$K:$S,8,0)</f>
        <v>89.55</v>
      </c>
      <c r="K740" s="203">
        <f>VLOOKUP(C740,[5]Sheet1!$K:$S,9,0)</f>
        <v>71.260000000000005</v>
      </c>
      <c r="L740" s="203">
        <f t="shared" si="11"/>
        <v>18.289999999999992</v>
      </c>
      <c r="N740"/>
    </row>
    <row r="741" spans="1:14" ht="14.5">
      <c r="A741" s="199">
        <v>740</v>
      </c>
      <c r="B741" s="200" t="s">
        <v>4489</v>
      </c>
      <c r="C741" s="200" t="s">
        <v>5632</v>
      </c>
      <c r="D741" s="199">
        <v>78.75</v>
      </c>
      <c r="E741" s="199">
        <v>62.7</v>
      </c>
      <c r="F741" s="199">
        <v>16.049999999999997</v>
      </c>
      <c r="G741" s="199" t="s">
        <v>5633</v>
      </c>
      <c r="H741" s="201" t="s">
        <v>4491</v>
      </c>
      <c r="I741" s="199" t="s">
        <v>5632</v>
      </c>
      <c r="J741" s="202">
        <f>VLOOKUP(C741,[5]Sheet1!$K:$S,8,0)</f>
        <v>78.83</v>
      </c>
      <c r="K741" s="203">
        <f>VLOOKUP(C741,[5]Sheet1!$K:$S,9,0)</f>
        <v>62.73</v>
      </c>
      <c r="L741" s="203">
        <f t="shared" si="11"/>
        <v>16.100000000000001</v>
      </c>
      <c r="N741"/>
    </row>
    <row r="742" spans="1:14" ht="14.5">
      <c r="A742" s="199">
        <v>741</v>
      </c>
      <c r="B742" s="200" t="s">
        <v>4489</v>
      </c>
      <c r="C742" s="200" t="s">
        <v>5634</v>
      </c>
      <c r="D742" s="199">
        <v>89.47</v>
      </c>
      <c r="E742" s="199">
        <v>71.23</v>
      </c>
      <c r="F742" s="199">
        <v>18.239999999999995</v>
      </c>
      <c r="G742" s="199" t="s">
        <v>5635</v>
      </c>
      <c r="H742" s="201" t="s">
        <v>4491</v>
      </c>
      <c r="I742" s="199" t="s">
        <v>5634</v>
      </c>
      <c r="J742" s="202">
        <f>VLOOKUP(C742,[5]Sheet1!$K:$S,8,0)</f>
        <v>89.55</v>
      </c>
      <c r="K742" s="203">
        <f>VLOOKUP(C742,[5]Sheet1!$K:$S,9,0)</f>
        <v>71.260000000000005</v>
      </c>
      <c r="L742" s="203">
        <f t="shared" si="11"/>
        <v>18.289999999999992</v>
      </c>
      <c r="N742"/>
    </row>
    <row r="743" spans="1:14" ht="14.5">
      <c r="A743" s="199">
        <v>742</v>
      </c>
      <c r="B743" s="200" t="s">
        <v>4489</v>
      </c>
      <c r="C743" s="200" t="s">
        <v>5636</v>
      </c>
      <c r="D743" s="199">
        <v>78.75</v>
      </c>
      <c r="E743" s="199">
        <v>62.7</v>
      </c>
      <c r="F743" s="199">
        <v>16.049999999999997</v>
      </c>
      <c r="G743" s="199" t="s">
        <v>5637</v>
      </c>
      <c r="H743" s="201" t="s">
        <v>4491</v>
      </c>
      <c r="I743" s="199" t="s">
        <v>5636</v>
      </c>
      <c r="J743" s="202">
        <f>VLOOKUP(C743,[5]Sheet1!$K:$S,8,0)</f>
        <v>78.83</v>
      </c>
      <c r="K743" s="203">
        <f>VLOOKUP(C743,[5]Sheet1!$K:$S,9,0)</f>
        <v>62.73</v>
      </c>
      <c r="L743" s="203">
        <f t="shared" si="11"/>
        <v>16.100000000000001</v>
      </c>
      <c r="N743"/>
    </row>
    <row r="744" spans="1:14" ht="14.5">
      <c r="A744" s="199">
        <v>743</v>
      </c>
      <c r="B744" s="200" t="s">
        <v>4489</v>
      </c>
      <c r="C744" s="200" t="s">
        <v>5638</v>
      </c>
      <c r="D744" s="199">
        <v>89.47</v>
      </c>
      <c r="E744" s="199">
        <v>71.23</v>
      </c>
      <c r="F744" s="199">
        <v>18.239999999999995</v>
      </c>
      <c r="G744" s="199" t="s">
        <v>4068</v>
      </c>
      <c r="H744" s="201" t="s">
        <v>4491</v>
      </c>
      <c r="I744" s="199" t="s">
        <v>5638</v>
      </c>
      <c r="J744" s="202">
        <f>VLOOKUP(C744,[5]Sheet1!$K:$S,8,0)</f>
        <v>89.55</v>
      </c>
      <c r="K744" s="203">
        <f>VLOOKUP(C744,[5]Sheet1!$K:$S,9,0)</f>
        <v>71.260000000000005</v>
      </c>
      <c r="L744" s="203">
        <f t="shared" si="11"/>
        <v>18.289999999999992</v>
      </c>
      <c r="N744"/>
    </row>
    <row r="745" spans="1:14" ht="14.5">
      <c r="A745" s="199">
        <v>744</v>
      </c>
      <c r="B745" s="200" t="s">
        <v>4489</v>
      </c>
      <c r="C745" s="200" t="s">
        <v>5639</v>
      </c>
      <c r="D745" s="199">
        <v>78.75</v>
      </c>
      <c r="E745" s="199">
        <v>62.7</v>
      </c>
      <c r="F745" s="199">
        <v>16.049999999999997</v>
      </c>
      <c r="G745" s="199" t="s">
        <v>4072</v>
      </c>
      <c r="H745" s="201" t="s">
        <v>4491</v>
      </c>
      <c r="I745" s="199" t="s">
        <v>5639</v>
      </c>
      <c r="J745" s="202">
        <f>VLOOKUP(C745,[5]Sheet1!$K:$S,8,0)</f>
        <v>78.83</v>
      </c>
      <c r="K745" s="203">
        <f>VLOOKUP(C745,[5]Sheet1!$K:$S,9,0)</f>
        <v>62.73</v>
      </c>
      <c r="L745" s="203">
        <f t="shared" si="11"/>
        <v>16.100000000000001</v>
      </c>
      <c r="N745"/>
    </row>
    <row r="746" spans="1:14" ht="14.5">
      <c r="A746" s="199">
        <v>745</v>
      </c>
      <c r="B746" s="200" t="s">
        <v>4489</v>
      </c>
      <c r="C746" s="200" t="s">
        <v>5640</v>
      </c>
      <c r="D746" s="199">
        <v>89.47</v>
      </c>
      <c r="E746" s="199">
        <v>71.23</v>
      </c>
      <c r="F746" s="199">
        <v>18.239999999999995</v>
      </c>
      <c r="G746" s="199" t="s">
        <v>5641</v>
      </c>
      <c r="H746" s="201" t="s">
        <v>4491</v>
      </c>
      <c r="I746" s="199" t="s">
        <v>5640</v>
      </c>
      <c r="J746" s="202">
        <f>VLOOKUP(C746,[5]Sheet1!$K:$S,8,0)</f>
        <v>89.55</v>
      </c>
      <c r="K746" s="203">
        <f>VLOOKUP(C746,[5]Sheet1!$K:$S,9,0)</f>
        <v>71.260000000000005</v>
      </c>
      <c r="L746" s="203">
        <f t="shared" si="11"/>
        <v>18.289999999999992</v>
      </c>
      <c r="N746"/>
    </row>
    <row r="747" spans="1:14" ht="14.5">
      <c r="A747" s="199">
        <v>746</v>
      </c>
      <c r="B747" s="200" t="s">
        <v>4489</v>
      </c>
      <c r="C747" s="200" t="s">
        <v>5642</v>
      </c>
      <c r="D747" s="199">
        <v>78.75</v>
      </c>
      <c r="E747" s="199">
        <v>62.7</v>
      </c>
      <c r="F747" s="199">
        <v>16.049999999999997</v>
      </c>
      <c r="G747" s="199" t="s">
        <v>4082</v>
      </c>
      <c r="H747" s="201" t="s">
        <v>4491</v>
      </c>
      <c r="I747" s="199" t="s">
        <v>5642</v>
      </c>
      <c r="J747" s="202">
        <f>VLOOKUP(C747,[5]Sheet1!$K:$S,8,0)</f>
        <v>78.83</v>
      </c>
      <c r="K747" s="203">
        <f>VLOOKUP(C747,[5]Sheet1!$K:$S,9,0)</f>
        <v>62.73</v>
      </c>
      <c r="L747" s="203">
        <f t="shared" si="11"/>
        <v>16.100000000000001</v>
      </c>
      <c r="N747"/>
    </row>
    <row r="748" spans="1:14" ht="14.5">
      <c r="A748" s="199">
        <v>747</v>
      </c>
      <c r="B748" s="200" t="s">
        <v>4489</v>
      </c>
      <c r="C748" s="200" t="s">
        <v>5643</v>
      </c>
      <c r="D748" s="199">
        <v>89.47</v>
      </c>
      <c r="E748" s="199">
        <v>71.23</v>
      </c>
      <c r="F748" s="199">
        <v>18.239999999999995</v>
      </c>
      <c r="G748" s="199" t="s">
        <v>4086</v>
      </c>
      <c r="H748" s="201" t="s">
        <v>4491</v>
      </c>
      <c r="I748" s="199" t="s">
        <v>5643</v>
      </c>
      <c r="J748" s="202">
        <f>VLOOKUP(C748,[5]Sheet1!$K:$S,8,0)</f>
        <v>89.55</v>
      </c>
      <c r="K748" s="203">
        <f>VLOOKUP(C748,[5]Sheet1!$K:$S,9,0)</f>
        <v>71.260000000000005</v>
      </c>
      <c r="L748" s="203">
        <f t="shared" si="11"/>
        <v>18.289999999999992</v>
      </c>
      <c r="N748"/>
    </row>
    <row r="749" spans="1:14" ht="14.5">
      <c r="A749" s="199">
        <v>748</v>
      </c>
      <c r="B749" s="200" t="s">
        <v>4489</v>
      </c>
      <c r="C749" s="200" t="s">
        <v>5644</v>
      </c>
      <c r="D749" s="199">
        <v>78.75</v>
      </c>
      <c r="E749" s="199">
        <v>62.7</v>
      </c>
      <c r="F749" s="199">
        <v>16.049999999999997</v>
      </c>
      <c r="G749" s="199" t="s">
        <v>4090</v>
      </c>
      <c r="H749" s="201" t="s">
        <v>4491</v>
      </c>
      <c r="I749" s="199" t="s">
        <v>5644</v>
      </c>
      <c r="J749" s="202">
        <f>VLOOKUP(C749,[5]Sheet1!$K:$S,8,0)</f>
        <v>78.83</v>
      </c>
      <c r="K749" s="203">
        <f>VLOOKUP(C749,[5]Sheet1!$K:$S,9,0)</f>
        <v>62.73</v>
      </c>
      <c r="L749" s="203">
        <f t="shared" si="11"/>
        <v>16.100000000000001</v>
      </c>
      <c r="N749"/>
    </row>
    <row r="750" spans="1:14" ht="14.5">
      <c r="A750" s="199">
        <v>749</v>
      </c>
      <c r="B750" s="200" t="s">
        <v>4489</v>
      </c>
      <c r="C750" s="200" t="s">
        <v>5645</v>
      </c>
      <c r="D750" s="199">
        <v>89.47</v>
      </c>
      <c r="E750" s="199">
        <v>71.23</v>
      </c>
      <c r="F750" s="199">
        <v>18.239999999999995</v>
      </c>
      <c r="G750" s="199" t="s">
        <v>5646</v>
      </c>
      <c r="H750" s="201" t="s">
        <v>4491</v>
      </c>
      <c r="I750" s="199" t="s">
        <v>5645</v>
      </c>
      <c r="J750" s="202">
        <f>VLOOKUP(C750,[5]Sheet1!$K:$S,8,0)</f>
        <v>89.55</v>
      </c>
      <c r="K750" s="203">
        <f>VLOOKUP(C750,[5]Sheet1!$K:$S,9,0)</f>
        <v>71.260000000000005</v>
      </c>
      <c r="L750" s="203">
        <f t="shared" si="11"/>
        <v>18.289999999999992</v>
      </c>
      <c r="N750"/>
    </row>
    <row r="751" spans="1:14" ht="14.5">
      <c r="A751" s="199">
        <v>750</v>
      </c>
      <c r="B751" s="200" t="s">
        <v>4489</v>
      </c>
      <c r="C751" s="200" t="s">
        <v>5647</v>
      </c>
      <c r="D751" s="199">
        <v>78.75</v>
      </c>
      <c r="E751" s="199">
        <v>62.7</v>
      </c>
      <c r="F751" s="199">
        <v>16.049999999999997</v>
      </c>
      <c r="G751" s="199" t="s">
        <v>5648</v>
      </c>
      <c r="H751" s="201" t="s">
        <v>4491</v>
      </c>
      <c r="I751" s="199" t="s">
        <v>5647</v>
      </c>
      <c r="J751" s="202">
        <f>VLOOKUP(C751,[5]Sheet1!$K:$S,8,0)</f>
        <v>78.83</v>
      </c>
      <c r="K751" s="203">
        <f>VLOOKUP(C751,[5]Sheet1!$K:$S,9,0)</f>
        <v>62.73</v>
      </c>
      <c r="L751" s="203">
        <f t="shared" si="11"/>
        <v>16.100000000000001</v>
      </c>
      <c r="N751"/>
    </row>
    <row r="752" spans="1:14" ht="14.5">
      <c r="A752" s="199">
        <v>751</v>
      </c>
      <c r="B752" s="200" t="s">
        <v>4489</v>
      </c>
      <c r="C752" s="200" t="s">
        <v>5649</v>
      </c>
      <c r="D752" s="199">
        <v>78.75</v>
      </c>
      <c r="E752" s="199">
        <v>62.7</v>
      </c>
      <c r="F752" s="199">
        <v>16.049999999999997</v>
      </c>
      <c r="G752" s="199" t="s">
        <v>4101</v>
      </c>
      <c r="H752" s="201" t="s">
        <v>4491</v>
      </c>
      <c r="I752" s="199" t="s">
        <v>5649</v>
      </c>
      <c r="J752" s="202">
        <f>VLOOKUP(C752,[5]Sheet1!$K:$S,8,0)</f>
        <v>78.83</v>
      </c>
      <c r="K752" s="203">
        <f>VLOOKUP(C752,[5]Sheet1!$K:$S,9,0)</f>
        <v>62.73</v>
      </c>
      <c r="L752" s="203">
        <f t="shared" si="11"/>
        <v>16.100000000000001</v>
      </c>
      <c r="N752"/>
    </row>
    <row r="753" spans="1:14" ht="14.5">
      <c r="A753" s="199">
        <v>752</v>
      </c>
      <c r="B753" s="200" t="s">
        <v>4489</v>
      </c>
      <c r="C753" s="200" t="s">
        <v>5650</v>
      </c>
      <c r="D753" s="199">
        <v>89.47</v>
      </c>
      <c r="E753" s="199">
        <v>71.23</v>
      </c>
      <c r="F753" s="199">
        <v>18.239999999999995</v>
      </c>
      <c r="G753" s="199" t="s">
        <v>5651</v>
      </c>
      <c r="H753" s="201" t="s">
        <v>4491</v>
      </c>
      <c r="I753" s="199" t="s">
        <v>5650</v>
      </c>
      <c r="J753" s="202">
        <f>VLOOKUP(C753,[5]Sheet1!$K:$S,8,0)</f>
        <v>89.55</v>
      </c>
      <c r="K753" s="203">
        <f>VLOOKUP(C753,[5]Sheet1!$K:$S,9,0)</f>
        <v>71.260000000000005</v>
      </c>
      <c r="L753" s="203">
        <f t="shared" si="11"/>
        <v>18.289999999999992</v>
      </c>
      <c r="N753"/>
    </row>
    <row r="754" spans="1:14" ht="14.5">
      <c r="A754" s="199">
        <v>753</v>
      </c>
      <c r="B754" s="200" t="s">
        <v>4489</v>
      </c>
      <c r="C754" s="200" t="s">
        <v>5652</v>
      </c>
      <c r="D754" s="199">
        <v>78.75</v>
      </c>
      <c r="E754" s="199">
        <v>62.7</v>
      </c>
      <c r="F754" s="199">
        <v>16.049999999999997</v>
      </c>
      <c r="G754" s="199" t="s">
        <v>4106</v>
      </c>
      <c r="H754" s="201" t="s">
        <v>4491</v>
      </c>
      <c r="I754" s="199" t="s">
        <v>5652</v>
      </c>
      <c r="J754" s="202">
        <f>VLOOKUP(C754,[5]Sheet1!$K:$S,8,0)</f>
        <v>78.83</v>
      </c>
      <c r="K754" s="203">
        <f>VLOOKUP(C754,[5]Sheet1!$K:$S,9,0)</f>
        <v>62.73</v>
      </c>
      <c r="L754" s="203">
        <f t="shared" si="11"/>
        <v>16.100000000000001</v>
      </c>
      <c r="N754"/>
    </row>
    <row r="755" spans="1:14" ht="14.5">
      <c r="A755" s="199">
        <v>754</v>
      </c>
      <c r="B755" s="200" t="s">
        <v>4489</v>
      </c>
      <c r="C755" s="200" t="s">
        <v>5653</v>
      </c>
      <c r="D755" s="199">
        <v>89.47</v>
      </c>
      <c r="E755" s="199">
        <v>71.23</v>
      </c>
      <c r="F755" s="199">
        <v>18.239999999999995</v>
      </c>
      <c r="G755" s="199" t="s">
        <v>5654</v>
      </c>
      <c r="H755" s="201" t="s">
        <v>4491</v>
      </c>
      <c r="I755" s="199" t="s">
        <v>5653</v>
      </c>
      <c r="J755" s="202">
        <f>VLOOKUP(C755,[5]Sheet1!$K:$S,8,0)</f>
        <v>89.55</v>
      </c>
      <c r="K755" s="203">
        <f>VLOOKUP(C755,[5]Sheet1!$K:$S,9,0)</f>
        <v>71.260000000000005</v>
      </c>
      <c r="L755" s="203">
        <f t="shared" si="11"/>
        <v>18.289999999999992</v>
      </c>
      <c r="N755"/>
    </row>
    <row r="756" spans="1:14" ht="14.5">
      <c r="A756" s="199">
        <v>755</v>
      </c>
      <c r="B756" s="200" t="s">
        <v>4489</v>
      </c>
      <c r="C756" s="200" t="s">
        <v>5655</v>
      </c>
      <c r="D756" s="199">
        <v>78.75</v>
      </c>
      <c r="E756" s="199">
        <v>62.7</v>
      </c>
      <c r="F756" s="199">
        <v>16.049999999999997</v>
      </c>
      <c r="G756" s="199" t="s">
        <v>5656</v>
      </c>
      <c r="H756" s="201" t="s">
        <v>4491</v>
      </c>
      <c r="I756" s="199" t="s">
        <v>5655</v>
      </c>
      <c r="J756" s="202">
        <f>VLOOKUP(C756,[5]Sheet1!$K:$S,8,0)</f>
        <v>78.83</v>
      </c>
      <c r="K756" s="203">
        <f>VLOOKUP(C756,[5]Sheet1!$K:$S,9,0)</f>
        <v>62.73</v>
      </c>
      <c r="L756" s="203">
        <f t="shared" si="11"/>
        <v>16.100000000000001</v>
      </c>
      <c r="N756"/>
    </row>
    <row r="757" spans="1:14" ht="14.5">
      <c r="A757" s="199">
        <v>756</v>
      </c>
      <c r="B757" s="200" t="s">
        <v>4489</v>
      </c>
      <c r="C757" s="200" t="s">
        <v>5657</v>
      </c>
      <c r="D757" s="199">
        <v>89.47</v>
      </c>
      <c r="E757" s="199">
        <v>71.23</v>
      </c>
      <c r="F757" s="199">
        <v>18.239999999999995</v>
      </c>
      <c r="G757" s="199" t="s">
        <v>4117</v>
      </c>
      <c r="H757" s="201" t="s">
        <v>4491</v>
      </c>
      <c r="I757" s="199" t="s">
        <v>5657</v>
      </c>
      <c r="J757" s="202">
        <f>VLOOKUP(C757,[5]Sheet1!$K:$S,8,0)</f>
        <v>89.55</v>
      </c>
      <c r="K757" s="203">
        <f>VLOOKUP(C757,[5]Sheet1!$K:$S,9,0)</f>
        <v>71.260000000000005</v>
      </c>
      <c r="L757" s="203">
        <f t="shared" si="11"/>
        <v>18.289999999999992</v>
      </c>
      <c r="N757"/>
    </row>
    <row r="758" spans="1:14" ht="14.5">
      <c r="A758" s="199">
        <v>757</v>
      </c>
      <c r="B758" s="200" t="s">
        <v>4489</v>
      </c>
      <c r="C758" s="200" t="s">
        <v>5658</v>
      </c>
      <c r="D758" s="199">
        <v>78.75</v>
      </c>
      <c r="E758" s="199">
        <v>62.7</v>
      </c>
      <c r="F758" s="199">
        <v>16.049999999999997</v>
      </c>
      <c r="G758" s="199" t="s">
        <v>5659</v>
      </c>
      <c r="H758" s="201" t="s">
        <v>4491</v>
      </c>
      <c r="I758" s="199" t="s">
        <v>5658</v>
      </c>
      <c r="J758" s="202">
        <f>VLOOKUP(C758,[5]Sheet1!$K:$S,8,0)</f>
        <v>78.83</v>
      </c>
      <c r="K758" s="203">
        <f>VLOOKUP(C758,[5]Sheet1!$K:$S,9,0)</f>
        <v>62.73</v>
      </c>
      <c r="L758" s="203">
        <f t="shared" si="11"/>
        <v>16.100000000000001</v>
      </c>
      <c r="N758"/>
    </row>
    <row r="759" spans="1:14" ht="14.5">
      <c r="A759" s="199">
        <v>758</v>
      </c>
      <c r="B759" s="200" t="s">
        <v>4489</v>
      </c>
      <c r="C759" s="200" t="s">
        <v>5660</v>
      </c>
      <c r="D759" s="199">
        <v>89.47</v>
      </c>
      <c r="E759" s="199">
        <v>71.23</v>
      </c>
      <c r="F759" s="199">
        <v>18.239999999999995</v>
      </c>
      <c r="G759" s="199" t="s">
        <v>5661</v>
      </c>
      <c r="H759" s="201" t="s">
        <v>4491</v>
      </c>
      <c r="I759" s="199" t="s">
        <v>5660</v>
      </c>
      <c r="J759" s="202">
        <f>VLOOKUP(C759,[5]Sheet1!$K:$S,8,0)</f>
        <v>89.55</v>
      </c>
      <c r="K759" s="203">
        <f>VLOOKUP(C759,[5]Sheet1!$K:$S,9,0)</f>
        <v>71.260000000000005</v>
      </c>
      <c r="L759" s="203">
        <f t="shared" si="11"/>
        <v>18.289999999999992</v>
      </c>
      <c r="N759"/>
    </row>
    <row r="760" spans="1:14" ht="14.5">
      <c r="A760" s="199">
        <v>759</v>
      </c>
      <c r="B760" s="200" t="s">
        <v>4489</v>
      </c>
      <c r="C760" s="200" t="s">
        <v>5662</v>
      </c>
      <c r="D760" s="199">
        <v>78.75</v>
      </c>
      <c r="E760" s="199">
        <v>62.7</v>
      </c>
      <c r="F760" s="199">
        <v>16.049999999999997</v>
      </c>
      <c r="G760" s="199" t="s">
        <v>5663</v>
      </c>
      <c r="H760" s="201" t="s">
        <v>4491</v>
      </c>
      <c r="I760" s="199" t="s">
        <v>5662</v>
      </c>
      <c r="J760" s="202">
        <f>VLOOKUP(C760,[5]Sheet1!$K:$S,8,0)</f>
        <v>78.83</v>
      </c>
      <c r="K760" s="203">
        <f>VLOOKUP(C760,[5]Sheet1!$K:$S,9,0)</f>
        <v>62.73</v>
      </c>
      <c r="L760" s="203">
        <f t="shared" si="11"/>
        <v>16.100000000000001</v>
      </c>
      <c r="N760"/>
    </row>
    <row r="761" spans="1:14" ht="14.5">
      <c r="A761" s="199">
        <v>760</v>
      </c>
      <c r="B761" s="200" t="s">
        <v>4489</v>
      </c>
      <c r="C761" s="200" t="s">
        <v>5664</v>
      </c>
      <c r="D761" s="199">
        <v>89.47</v>
      </c>
      <c r="E761" s="199">
        <v>71.23</v>
      </c>
      <c r="F761" s="199">
        <v>18.239999999999995</v>
      </c>
      <c r="G761" s="199" t="s">
        <v>4139</v>
      </c>
      <c r="H761" s="201" t="s">
        <v>4491</v>
      </c>
      <c r="I761" s="199" t="s">
        <v>5664</v>
      </c>
      <c r="J761" s="202">
        <f>VLOOKUP(C761,[5]Sheet1!$K:$S,8,0)</f>
        <v>89.55</v>
      </c>
      <c r="K761" s="203">
        <f>VLOOKUP(C761,[5]Sheet1!$K:$S,9,0)</f>
        <v>71.260000000000005</v>
      </c>
      <c r="L761" s="203">
        <f t="shared" si="11"/>
        <v>18.289999999999992</v>
      </c>
      <c r="N761"/>
    </row>
    <row r="762" spans="1:14" ht="14.5">
      <c r="A762" s="199">
        <v>761</v>
      </c>
      <c r="B762" s="200" t="s">
        <v>4489</v>
      </c>
      <c r="C762" s="200" t="s">
        <v>5665</v>
      </c>
      <c r="D762" s="199">
        <v>78.75</v>
      </c>
      <c r="E762" s="199">
        <v>62.7</v>
      </c>
      <c r="F762" s="199">
        <v>16.049999999999997</v>
      </c>
      <c r="G762" s="199" t="s">
        <v>4143</v>
      </c>
      <c r="H762" s="201" t="s">
        <v>4491</v>
      </c>
      <c r="I762" s="199" t="s">
        <v>5665</v>
      </c>
      <c r="J762" s="202">
        <f>VLOOKUP(C762,[5]Sheet1!$K:$S,8,0)</f>
        <v>78.83</v>
      </c>
      <c r="K762" s="203">
        <f>VLOOKUP(C762,[5]Sheet1!$K:$S,9,0)</f>
        <v>62.73</v>
      </c>
      <c r="L762" s="203">
        <f t="shared" si="11"/>
        <v>16.100000000000001</v>
      </c>
      <c r="N762"/>
    </row>
    <row r="763" spans="1:14" ht="14.5">
      <c r="A763" s="199">
        <v>762</v>
      </c>
      <c r="B763" s="200" t="s">
        <v>4489</v>
      </c>
      <c r="C763" s="200" t="s">
        <v>5666</v>
      </c>
      <c r="D763" s="199">
        <v>89.47</v>
      </c>
      <c r="E763" s="199">
        <v>71.23</v>
      </c>
      <c r="F763" s="199">
        <v>18.239999999999995</v>
      </c>
      <c r="G763" s="199" t="s">
        <v>5667</v>
      </c>
      <c r="H763" s="201" t="s">
        <v>4491</v>
      </c>
      <c r="I763" s="199" t="s">
        <v>5666</v>
      </c>
      <c r="J763" s="202">
        <f>VLOOKUP(C763,[5]Sheet1!$K:$S,8,0)</f>
        <v>89.55</v>
      </c>
      <c r="K763" s="203">
        <f>VLOOKUP(C763,[5]Sheet1!$K:$S,9,0)</f>
        <v>71.260000000000005</v>
      </c>
      <c r="L763" s="203">
        <f t="shared" si="11"/>
        <v>18.289999999999992</v>
      </c>
      <c r="N763"/>
    </row>
    <row r="764" spans="1:14" ht="14.5">
      <c r="A764" s="199">
        <v>763</v>
      </c>
      <c r="B764" s="200" t="s">
        <v>4489</v>
      </c>
      <c r="C764" s="200" t="s">
        <v>5668</v>
      </c>
      <c r="D764" s="199">
        <v>78.75</v>
      </c>
      <c r="E764" s="199">
        <v>62.7</v>
      </c>
      <c r="F764" s="199">
        <v>16.049999999999997</v>
      </c>
      <c r="G764" s="199" t="s">
        <v>4153</v>
      </c>
      <c r="H764" s="201" t="s">
        <v>4491</v>
      </c>
      <c r="I764" s="199" t="s">
        <v>5668</v>
      </c>
      <c r="J764" s="202">
        <f>VLOOKUP(C764,[5]Sheet1!$K:$S,8,0)</f>
        <v>78.83</v>
      </c>
      <c r="K764" s="203">
        <f>VLOOKUP(C764,[5]Sheet1!$K:$S,9,0)</f>
        <v>62.73</v>
      </c>
      <c r="L764" s="203">
        <f t="shared" si="11"/>
        <v>16.100000000000001</v>
      </c>
      <c r="N764"/>
    </row>
    <row r="765" spans="1:14" ht="14.5">
      <c r="A765" s="199">
        <v>764</v>
      </c>
      <c r="B765" s="200" t="s">
        <v>4489</v>
      </c>
      <c r="C765" s="200" t="s">
        <v>5669</v>
      </c>
      <c r="D765" s="199">
        <v>89.47</v>
      </c>
      <c r="E765" s="199">
        <v>71.23</v>
      </c>
      <c r="F765" s="199">
        <v>18.239999999999995</v>
      </c>
      <c r="G765" s="199" t="s">
        <v>4157</v>
      </c>
      <c r="H765" s="201" t="s">
        <v>4491</v>
      </c>
      <c r="I765" s="199" t="s">
        <v>5669</v>
      </c>
      <c r="J765" s="202">
        <f>VLOOKUP(C765,[5]Sheet1!$K:$S,8,0)</f>
        <v>89.55</v>
      </c>
      <c r="K765" s="203">
        <f>VLOOKUP(C765,[5]Sheet1!$K:$S,9,0)</f>
        <v>71.260000000000005</v>
      </c>
      <c r="L765" s="203">
        <f t="shared" si="11"/>
        <v>18.289999999999992</v>
      </c>
      <c r="N765"/>
    </row>
    <row r="766" spans="1:14" ht="14.5">
      <c r="A766" s="199">
        <v>765</v>
      </c>
      <c r="B766" s="200" t="s">
        <v>4489</v>
      </c>
      <c r="C766" s="200" t="s">
        <v>5670</v>
      </c>
      <c r="D766" s="199">
        <v>78.75</v>
      </c>
      <c r="E766" s="199">
        <v>62.7</v>
      </c>
      <c r="F766" s="199">
        <v>16.049999999999997</v>
      </c>
      <c r="G766" s="199" t="s">
        <v>4161</v>
      </c>
      <c r="H766" s="201" t="s">
        <v>4491</v>
      </c>
      <c r="I766" s="199" t="s">
        <v>5670</v>
      </c>
      <c r="J766" s="202">
        <f>VLOOKUP(C766,[5]Sheet1!$K:$S,8,0)</f>
        <v>78.83</v>
      </c>
      <c r="K766" s="203">
        <f>VLOOKUP(C766,[5]Sheet1!$K:$S,9,0)</f>
        <v>62.73</v>
      </c>
      <c r="L766" s="203">
        <f t="shared" si="11"/>
        <v>16.100000000000001</v>
      </c>
      <c r="N766"/>
    </row>
    <row r="767" spans="1:14" ht="14.5">
      <c r="A767" s="199">
        <v>766</v>
      </c>
      <c r="B767" s="200" t="s">
        <v>4489</v>
      </c>
      <c r="C767" s="200" t="s">
        <v>5671</v>
      </c>
      <c r="D767" s="199">
        <v>89.47</v>
      </c>
      <c r="E767" s="199">
        <v>71.23</v>
      </c>
      <c r="F767" s="199">
        <v>18.239999999999995</v>
      </c>
      <c r="G767" s="199" t="s">
        <v>4165</v>
      </c>
      <c r="H767" s="201" t="s">
        <v>4491</v>
      </c>
      <c r="I767" s="199" t="s">
        <v>5671</v>
      </c>
      <c r="J767" s="202">
        <f>VLOOKUP(C767,[5]Sheet1!$K:$S,8,0)</f>
        <v>89.55</v>
      </c>
      <c r="K767" s="203">
        <f>VLOOKUP(C767,[5]Sheet1!$K:$S,9,0)</f>
        <v>71.260000000000005</v>
      </c>
      <c r="L767" s="203">
        <f t="shared" si="11"/>
        <v>18.289999999999992</v>
      </c>
      <c r="N767"/>
    </row>
    <row r="768" spans="1:14" ht="14.5">
      <c r="A768" s="199">
        <v>767</v>
      </c>
      <c r="B768" s="200" t="s">
        <v>4489</v>
      </c>
      <c r="C768" s="200" t="s">
        <v>5672</v>
      </c>
      <c r="D768" s="199">
        <v>78.75</v>
      </c>
      <c r="E768" s="199">
        <v>62.7</v>
      </c>
      <c r="F768" s="199">
        <v>16.049999999999997</v>
      </c>
      <c r="G768" s="199" t="s">
        <v>4169</v>
      </c>
      <c r="H768" s="201" t="s">
        <v>4491</v>
      </c>
      <c r="I768" s="199" t="s">
        <v>5672</v>
      </c>
      <c r="J768" s="202">
        <f>VLOOKUP(C768,[5]Sheet1!$K:$S,8,0)</f>
        <v>78.83</v>
      </c>
      <c r="K768" s="203">
        <f>VLOOKUP(C768,[5]Sheet1!$K:$S,9,0)</f>
        <v>62.73</v>
      </c>
      <c r="L768" s="203">
        <f t="shared" si="11"/>
        <v>16.100000000000001</v>
      </c>
      <c r="N768"/>
    </row>
    <row r="769" spans="1:14" ht="14.5">
      <c r="A769" s="199">
        <v>768</v>
      </c>
      <c r="B769" s="200" t="s">
        <v>4489</v>
      </c>
      <c r="C769" s="200" t="s">
        <v>5673</v>
      </c>
      <c r="D769" s="199">
        <v>89.47</v>
      </c>
      <c r="E769" s="199">
        <v>71.23</v>
      </c>
      <c r="F769" s="199">
        <v>18.239999999999995</v>
      </c>
      <c r="G769" s="199" t="s">
        <v>5674</v>
      </c>
      <c r="H769" s="201" t="s">
        <v>4491</v>
      </c>
      <c r="I769" s="199" t="s">
        <v>5673</v>
      </c>
      <c r="J769" s="202">
        <f>VLOOKUP(C769,[5]Sheet1!$K:$S,8,0)</f>
        <v>89.55</v>
      </c>
      <c r="K769" s="203">
        <f>VLOOKUP(C769,[5]Sheet1!$K:$S,9,0)</f>
        <v>71.260000000000005</v>
      </c>
      <c r="L769" s="203">
        <f t="shared" si="11"/>
        <v>18.289999999999992</v>
      </c>
      <c r="N769"/>
    </row>
    <row r="770" spans="1:14" ht="14.5">
      <c r="A770" s="199">
        <v>769</v>
      </c>
      <c r="B770" s="200" t="s">
        <v>4489</v>
      </c>
      <c r="C770" s="200" t="s">
        <v>5675</v>
      </c>
      <c r="D770" s="199">
        <v>78.75</v>
      </c>
      <c r="E770" s="199">
        <v>62.7</v>
      </c>
      <c r="F770" s="199">
        <v>16.049999999999997</v>
      </c>
      <c r="G770" s="199" t="s">
        <v>5676</v>
      </c>
      <c r="H770" s="201" t="s">
        <v>4491</v>
      </c>
      <c r="I770" s="199" t="s">
        <v>5675</v>
      </c>
      <c r="J770" s="202">
        <f>VLOOKUP(C770,[5]Sheet1!$K:$S,8,0)</f>
        <v>78.83</v>
      </c>
      <c r="K770" s="203">
        <f>VLOOKUP(C770,[5]Sheet1!$K:$S,9,0)</f>
        <v>62.73</v>
      </c>
      <c r="L770" s="203">
        <f t="shared" si="11"/>
        <v>16.100000000000001</v>
      </c>
      <c r="N770"/>
    </row>
    <row r="771" spans="1:14" ht="14.5">
      <c r="A771" s="199">
        <v>770</v>
      </c>
      <c r="B771" s="200" t="s">
        <v>4489</v>
      </c>
      <c r="C771" s="200" t="s">
        <v>5677</v>
      </c>
      <c r="D771" s="199">
        <v>89.47</v>
      </c>
      <c r="E771" s="199">
        <v>71.23</v>
      </c>
      <c r="F771" s="199">
        <v>18.239999999999995</v>
      </c>
      <c r="G771" s="199" t="s">
        <v>5678</v>
      </c>
      <c r="H771" s="201" t="s">
        <v>4491</v>
      </c>
      <c r="I771" s="199" t="s">
        <v>5677</v>
      </c>
      <c r="J771" s="202">
        <f>VLOOKUP(C771,[5]Sheet1!$K:$S,8,0)</f>
        <v>89.55</v>
      </c>
      <c r="K771" s="203">
        <f>VLOOKUP(C771,[5]Sheet1!$K:$S,9,0)</f>
        <v>71.260000000000005</v>
      </c>
      <c r="L771" s="203">
        <f t="shared" ref="L771" si="12">J771-K771</f>
        <v>18.289999999999992</v>
      </c>
      <c r="N771"/>
    </row>
    <row r="772" spans="1:14">
      <c r="J772" s="208">
        <f>SUM(J2:J771)</f>
        <v>68237.690000000395</v>
      </c>
    </row>
  </sheetData>
  <autoFilter ref="A1:L771" xr:uid="{00000000-0009-0000-0000-000000000000}"/>
  <phoneticPr fontId="41" type="noConversion"/>
  <conditionalFormatting sqref="C357:C771">
    <cfRule type="duplicateValues" dxfId="3" priority="1"/>
    <cfRule type="duplicateValues" dxfId="2" priority="2"/>
  </conditionalFormatting>
  <conditionalFormatting sqref="C772:C1048576 C1:C356">
    <cfRule type="duplicateValues" dxfId="1" priority="3"/>
    <cfRule type="duplicateValues" dxfId="0" priority="4"/>
  </conditionalFormatting>
  <pageMargins left="0.7" right="0.7" top="0.75" bottom="0.75" header="0.3" footer="0.3"/>
  <pageSetup paperSize="9" orientation="portrait"/>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49"/>
  <sheetViews>
    <sheetView topLeftCell="F1" zoomScaleNormal="100" workbookViewId="0">
      <selection activeCell="K6" sqref="K6:L6"/>
    </sheetView>
  </sheetViews>
  <sheetFormatPr defaultColWidth="9" defaultRowHeight="14"/>
  <cols>
    <col min="1" max="1" width="17.58203125" style="51" customWidth="1"/>
    <col min="2" max="3" width="19.33203125" style="51" customWidth="1"/>
    <col min="4" max="4" width="8" style="51" customWidth="1"/>
    <col min="5" max="5" width="20.5" style="61" customWidth="1"/>
    <col min="6" max="6" width="5.83203125" style="51" customWidth="1"/>
    <col min="7" max="7" width="10.83203125" style="51" customWidth="1"/>
    <col min="8" max="8" width="9" style="51" customWidth="1"/>
    <col min="9" max="9" width="7.25" style="51" customWidth="1"/>
    <col min="10" max="10" width="7.83203125" style="51" customWidth="1"/>
    <col min="11" max="16384" width="9" style="51"/>
  </cols>
  <sheetData>
    <row r="1" spans="1:13">
      <c r="B1" s="57" t="s">
        <v>604</v>
      </c>
      <c r="C1" s="88" t="s">
        <v>605</v>
      </c>
    </row>
    <row r="2" spans="1:13">
      <c r="B2" s="59" t="s">
        <v>606</v>
      </c>
      <c r="C2" s="60"/>
      <c r="D2" s="61"/>
    </row>
    <row r="3" spans="1:13">
      <c r="A3" s="49" t="s">
        <v>607</v>
      </c>
      <c r="B3" s="62" t="s">
        <v>608</v>
      </c>
      <c r="C3" s="89" t="s">
        <v>609</v>
      </c>
      <c r="D3" s="89" t="s">
        <v>610</v>
      </c>
      <c r="E3" s="90" t="s">
        <v>611</v>
      </c>
    </row>
    <row r="4" spans="1:13">
      <c r="A4" s="49" t="s">
        <v>4396</v>
      </c>
      <c r="B4" s="65">
        <v>44896</v>
      </c>
      <c r="C4" s="179">
        <f>L17</f>
        <v>42.688852605999998</v>
      </c>
      <c r="D4" s="66">
        <v>1</v>
      </c>
      <c r="E4" s="66">
        <f>ROUND(C4,2)</f>
        <v>42.69</v>
      </c>
      <c r="F4" s="91"/>
      <c r="H4" s="75" t="str">
        <f>E3</f>
        <v>含物业费和取暖费</v>
      </c>
    </row>
    <row r="5" spans="1:13">
      <c r="A5" s="245" t="s">
        <v>4397</v>
      </c>
      <c r="B5" s="65">
        <v>44927</v>
      </c>
      <c r="C5" s="179">
        <f>L27</f>
        <v>32.470933510999998</v>
      </c>
      <c r="D5" s="248">
        <v>3</v>
      </c>
      <c r="E5" s="248">
        <f>ROUND((C5+C6+C7)/D5,2)</f>
        <v>39.61</v>
      </c>
      <c r="F5" s="91"/>
      <c r="G5" s="50" t="s">
        <v>612</v>
      </c>
      <c r="H5" s="72" t="s">
        <v>613</v>
      </c>
      <c r="I5" s="49" t="s">
        <v>614</v>
      </c>
      <c r="J5" s="49" t="s">
        <v>615</v>
      </c>
    </row>
    <row r="6" spans="1:13">
      <c r="A6" s="246"/>
      <c r="B6" s="65">
        <v>44958</v>
      </c>
      <c r="C6" s="179">
        <f>L26</f>
        <v>46.248959360000001</v>
      </c>
      <c r="D6" s="249"/>
      <c r="E6" s="249"/>
      <c r="F6" s="91"/>
      <c r="G6" s="50" t="s">
        <v>616</v>
      </c>
      <c r="H6" s="97">
        <f>E16</f>
        <v>39.32</v>
      </c>
      <c r="I6" s="94"/>
      <c r="J6" s="254">
        <f>SUM(H6:H8)/3</f>
        <v>38.493333333333332</v>
      </c>
      <c r="K6" s="273" t="s">
        <v>5707</v>
      </c>
      <c r="L6" s="51">
        <f>ROUND(J9/1.05*2.5%,2)</f>
        <v>0.85</v>
      </c>
    </row>
    <row r="7" spans="1:13" ht="15" customHeight="1">
      <c r="A7" s="247"/>
      <c r="B7" s="65">
        <v>44986</v>
      </c>
      <c r="C7" s="179">
        <f>L25</f>
        <v>40.109616189999997</v>
      </c>
      <c r="D7" s="250"/>
      <c r="E7" s="250"/>
      <c r="F7" s="91"/>
      <c r="G7" s="50" t="s">
        <v>617</v>
      </c>
      <c r="H7" s="97">
        <f>E32</f>
        <v>36.25</v>
      </c>
      <c r="I7" s="94"/>
      <c r="J7" s="255"/>
      <c r="K7" s="76" t="s">
        <v>601</v>
      </c>
      <c r="L7" s="77">
        <v>0.48</v>
      </c>
      <c r="M7" s="53"/>
    </row>
    <row r="8" spans="1:13">
      <c r="A8" s="245" t="s">
        <v>4398</v>
      </c>
      <c r="B8" s="65">
        <v>45017</v>
      </c>
      <c r="C8" s="179">
        <f>L24</f>
        <v>34.976966023999999</v>
      </c>
      <c r="D8" s="248">
        <v>2</v>
      </c>
      <c r="E8" s="248">
        <f t="shared" ref="E8" si="0">ROUND((C8+C9+C10)/D8,2)</f>
        <v>35.72</v>
      </c>
      <c r="F8" s="91"/>
      <c r="G8" s="49" t="s">
        <v>618</v>
      </c>
      <c r="H8" s="98">
        <f>E48</f>
        <v>39.909999999999997</v>
      </c>
      <c r="I8" s="94"/>
      <c r="J8" s="256"/>
      <c r="K8" s="76" t="s">
        <v>619</v>
      </c>
      <c r="L8" s="185">
        <f>30/12</f>
        <v>2.5</v>
      </c>
      <c r="M8" s="51" t="s">
        <v>4405</v>
      </c>
    </row>
    <row r="9" spans="1:13">
      <c r="A9" s="246"/>
      <c r="B9" s="65">
        <v>45047</v>
      </c>
      <c r="C9" s="179"/>
      <c r="D9" s="249"/>
      <c r="E9" s="249"/>
      <c r="F9" s="91"/>
      <c r="H9" s="75" t="s">
        <v>620</v>
      </c>
      <c r="J9" s="79">
        <f>J6-L7-L8</f>
        <v>35.513333333333335</v>
      </c>
    </row>
    <row r="10" spans="1:13" ht="15" customHeight="1">
      <c r="A10" s="247"/>
      <c r="B10" s="65">
        <v>45078</v>
      </c>
      <c r="C10" s="179">
        <f>L23</f>
        <v>36.466667958000002</v>
      </c>
      <c r="D10" s="250"/>
      <c r="E10" s="250"/>
      <c r="F10" s="91"/>
      <c r="J10" s="54">
        <f>J9-L6</f>
        <v>34.663333333333334</v>
      </c>
    </row>
    <row r="11" spans="1:13">
      <c r="A11" s="245" t="s">
        <v>4399</v>
      </c>
      <c r="B11" s="65">
        <v>45108</v>
      </c>
      <c r="C11" s="179">
        <f>L22</f>
        <v>41.048653754999997</v>
      </c>
      <c r="D11" s="248">
        <v>3</v>
      </c>
      <c r="E11" s="248">
        <f>ROUND((C11+C12+C13)/D11,2)</f>
        <v>41.86</v>
      </c>
      <c r="F11" s="91"/>
      <c r="J11" s="54"/>
    </row>
    <row r="12" spans="1:13">
      <c r="A12" s="246"/>
      <c r="B12" s="65">
        <v>45139</v>
      </c>
      <c r="C12" s="179">
        <f>L21</f>
        <v>39.474940334000003</v>
      </c>
      <c r="D12" s="249"/>
      <c r="E12" s="249"/>
      <c r="F12" s="91"/>
    </row>
    <row r="13" spans="1:13" ht="15" customHeight="1">
      <c r="A13" s="247"/>
      <c r="B13" s="65">
        <v>45170</v>
      </c>
      <c r="C13" s="179">
        <f>L20</f>
        <v>45.060676374000003</v>
      </c>
      <c r="D13" s="250"/>
      <c r="E13" s="250"/>
      <c r="F13" s="91"/>
    </row>
    <row r="14" spans="1:13">
      <c r="A14" s="245" t="s">
        <v>4400</v>
      </c>
      <c r="B14" s="65">
        <v>45200</v>
      </c>
      <c r="C14" s="179">
        <f>L19</f>
        <v>36.706919685999999</v>
      </c>
      <c r="D14" s="248">
        <v>1</v>
      </c>
      <c r="E14" s="248">
        <f>ROUND((C14+C15)/D14,2)</f>
        <v>36.71</v>
      </c>
      <c r="F14" s="91"/>
    </row>
    <row r="15" spans="1:13">
      <c r="A15" s="247"/>
      <c r="B15" s="65">
        <v>45231</v>
      </c>
      <c r="C15" s="92"/>
      <c r="D15" s="250"/>
      <c r="E15" s="250"/>
      <c r="F15" s="91"/>
    </row>
    <row r="16" spans="1:13">
      <c r="A16" s="251" t="s">
        <v>621</v>
      </c>
      <c r="B16" s="252"/>
      <c r="C16" s="252"/>
      <c r="D16" s="253"/>
      <c r="E16" s="93">
        <f>ROUND(AVERAGE(E4:E15),2)</f>
        <v>39.32</v>
      </c>
      <c r="F16" s="54"/>
    </row>
    <row r="17" spans="1:12">
      <c r="H17" s="175" t="s">
        <v>155</v>
      </c>
      <c r="I17" s="175" t="s">
        <v>4257</v>
      </c>
      <c r="J17" s="175">
        <v>2022</v>
      </c>
      <c r="K17" s="175" t="s">
        <v>4214</v>
      </c>
      <c r="L17" s="175">
        <v>42.688852605999998</v>
      </c>
    </row>
    <row r="18" spans="1:12">
      <c r="B18" s="82" t="s">
        <v>622</v>
      </c>
      <c r="C18" s="57" t="s">
        <v>605</v>
      </c>
      <c r="H18" s="175" t="s">
        <v>155</v>
      </c>
      <c r="I18" s="175" t="s">
        <v>4257</v>
      </c>
      <c r="J18" s="175">
        <v>2022</v>
      </c>
      <c r="K18" s="175" t="s">
        <v>4215</v>
      </c>
      <c r="L18" s="175">
        <v>37.313433308</v>
      </c>
    </row>
    <row r="19" spans="1:12">
      <c r="A19" s="49" t="s">
        <v>607</v>
      </c>
      <c r="B19" s="62" t="s">
        <v>608</v>
      </c>
      <c r="C19" s="50" t="s">
        <v>623</v>
      </c>
      <c r="D19" s="49" t="str">
        <f>D3</f>
        <v>样本数量</v>
      </c>
      <c r="E19" s="90" t="str">
        <f>E3</f>
        <v>含物业费和取暖费</v>
      </c>
      <c r="H19" s="175" t="s">
        <v>155</v>
      </c>
      <c r="I19" s="175" t="s">
        <v>4257</v>
      </c>
      <c r="J19" s="175">
        <v>2023</v>
      </c>
      <c r="K19" s="175" t="s">
        <v>4195</v>
      </c>
      <c r="L19" s="175">
        <v>36.706919685999999</v>
      </c>
    </row>
    <row r="20" spans="1:12">
      <c r="A20" s="49" t="s">
        <v>4396</v>
      </c>
      <c r="B20" s="65">
        <v>44896</v>
      </c>
      <c r="C20" s="66">
        <f>中指!B237</f>
        <v>36.49</v>
      </c>
      <c r="D20" s="66">
        <v>1</v>
      </c>
      <c r="E20" s="66">
        <f>ROUND(C20,2)</f>
        <v>36.49</v>
      </c>
      <c r="F20" s="91"/>
      <c r="H20" s="175" t="s">
        <v>155</v>
      </c>
      <c r="I20" s="175" t="s">
        <v>4257</v>
      </c>
      <c r="J20" s="175">
        <v>2023</v>
      </c>
      <c r="K20" s="175" t="s">
        <v>4196</v>
      </c>
      <c r="L20" s="175">
        <v>45.060676374000003</v>
      </c>
    </row>
    <row r="21" spans="1:12">
      <c r="A21" s="245" t="s">
        <v>4397</v>
      </c>
      <c r="B21" s="65">
        <v>44927</v>
      </c>
      <c r="C21" s="66">
        <f>中指!B238</f>
        <v>37.86</v>
      </c>
      <c r="D21" s="248">
        <v>3</v>
      </c>
      <c r="E21" s="248">
        <f>ROUND((C21+C22+C23)/D21,2)</f>
        <v>37.659999999999997</v>
      </c>
      <c r="F21" s="91"/>
      <c r="H21" s="175" t="s">
        <v>155</v>
      </c>
      <c r="I21" s="175" t="s">
        <v>4257</v>
      </c>
      <c r="J21" s="175">
        <v>2023</v>
      </c>
      <c r="K21" s="175" t="s">
        <v>4197</v>
      </c>
      <c r="L21" s="175">
        <v>39.474940334000003</v>
      </c>
    </row>
    <row r="22" spans="1:12">
      <c r="A22" s="246"/>
      <c r="B22" s="65">
        <v>44958</v>
      </c>
      <c r="C22" s="66">
        <f>中指!B239</f>
        <v>37.5</v>
      </c>
      <c r="D22" s="249"/>
      <c r="E22" s="249"/>
      <c r="F22" s="91"/>
      <c r="H22" s="175" t="s">
        <v>155</v>
      </c>
      <c r="I22" s="175" t="s">
        <v>4257</v>
      </c>
      <c r="J22" s="175">
        <v>2023</v>
      </c>
      <c r="K22" s="175" t="s">
        <v>4198</v>
      </c>
      <c r="L22" s="175">
        <v>41.048653754999997</v>
      </c>
    </row>
    <row r="23" spans="1:12" ht="15" customHeight="1">
      <c r="A23" s="247"/>
      <c r="B23" s="65">
        <v>44986</v>
      </c>
      <c r="C23" s="66">
        <f>中指!B240</f>
        <v>37.61</v>
      </c>
      <c r="D23" s="250"/>
      <c r="E23" s="250"/>
      <c r="F23" s="91"/>
      <c r="H23" s="175" t="s">
        <v>155</v>
      </c>
      <c r="I23" s="175" t="s">
        <v>4257</v>
      </c>
      <c r="J23" s="175">
        <v>2023</v>
      </c>
      <c r="K23" s="175" t="s">
        <v>4199</v>
      </c>
      <c r="L23" s="175">
        <v>36.466667958000002</v>
      </c>
    </row>
    <row r="24" spans="1:12">
      <c r="A24" s="245" t="s">
        <v>4398</v>
      </c>
      <c r="B24" s="65">
        <v>45017</v>
      </c>
      <c r="C24" s="66">
        <f>中指!B241</f>
        <v>37.06</v>
      </c>
      <c r="D24" s="248">
        <v>3</v>
      </c>
      <c r="E24" s="248">
        <f t="shared" ref="E24" si="1">ROUND((C24+C25+C26)/D24,2)</f>
        <v>36.299999999999997</v>
      </c>
      <c r="F24" s="91"/>
      <c r="H24" s="175" t="s">
        <v>155</v>
      </c>
      <c r="I24" s="175" t="s">
        <v>4257</v>
      </c>
      <c r="J24" s="175">
        <v>2023</v>
      </c>
      <c r="K24" s="175" t="s">
        <v>4201</v>
      </c>
      <c r="L24" s="175">
        <v>34.976966023999999</v>
      </c>
    </row>
    <row r="25" spans="1:12">
      <c r="A25" s="246"/>
      <c r="B25" s="65">
        <v>45047</v>
      </c>
      <c r="C25" s="66">
        <f>中指!B242</f>
        <v>36.32</v>
      </c>
      <c r="D25" s="249"/>
      <c r="E25" s="249"/>
      <c r="F25" s="91"/>
      <c r="H25" s="175" t="s">
        <v>155</v>
      </c>
      <c r="I25" s="175" t="s">
        <v>4257</v>
      </c>
      <c r="J25" s="175">
        <v>2023</v>
      </c>
      <c r="K25" s="175" t="s">
        <v>4202</v>
      </c>
      <c r="L25" s="175">
        <v>40.109616189999997</v>
      </c>
    </row>
    <row r="26" spans="1:12" ht="15" customHeight="1">
      <c r="A26" s="247"/>
      <c r="B26" s="65">
        <v>45078</v>
      </c>
      <c r="C26" s="66">
        <f>中指!B243</f>
        <v>35.520000000000003</v>
      </c>
      <c r="D26" s="250"/>
      <c r="E26" s="250"/>
      <c r="F26" s="91"/>
      <c r="H26" s="175" t="s">
        <v>155</v>
      </c>
      <c r="I26" s="175" t="s">
        <v>4257</v>
      </c>
      <c r="J26" s="175">
        <v>2023</v>
      </c>
      <c r="K26" s="175" t="s">
        <v>4203</v>
      </c>
      <c r="L26" s="175">
        <v>46.248959360000001</v>
      </c>
    </row>
    <row r="27" spans="1:12">
      <c r="A27" s="245" t="s">
        <v>4399</v>
      </c>
      <c r="B27" s="65">
        <v>45108</v>
      </c>
      <c r="C27" s="66">
        <f>中指!B244</f>
        <v>35.85</v>
      </c>
      <c r="D27" s="248">
        <v>3</v>
      </c>
      <c r="E27" s="248">
        <f>ROUND((C27+C28+C29)/D27,2)</f>
        <v>35.549999999999997</v>
      </c>
      <c r="F27" s="91"/>
      <c r="H27" s="175" t="s">
        <v>155</v>
      </c>
      <c r="I27" s="175" t="s">
        <v>4257</v>
      </c>
      <c r="J27" s="175">
        <v>2023</v>
      </c>
      <c r="K27" s="175" t="s">
        <v>4204</v>
      </c>
      <c r="L27" s="175">
        <v>32.470933510999998</v>
      </c>
    </row>
    <row r="28" spans="1:12">
      <c r="A28" s="246"/>
      <c r="B28" s="65">
        <v>45139</v>
      </c>
      <c r="C28" s="66">
        <f>中指!B245</f>
        <v>35.630000000000003</v>
      </c>
      <c r="D28" s="249"/>
      <c r="E28" s="249"/>
      <c r="F28" s="91"/>
    </row>
    <row r="29" spans="1:12" ht="15" customHeight="1">
      <c r="A29" s="247"/>
      <c r="B29" s="65">
        <v>45170</v>
      </c>
      <c r="C29" s="66">
        <f>中指!B246</f>
        <v>35.159999999999997</v>
      </c>
      <c r="D29" s="250"/>
      <c r="E29" s="250"/>
      <c r="F29" s="91"/>
    </row>
    <row r="30" spans="1:12">
      <c r="A30" s="245" t="s">
        <v>4400</v>
      </c>
      <c r="B30" s="65">
        <v>45200</v>
      </c>
      <c r="C30" s="66">
        <f>中指!B247</f>
        <v>34.46</v>
      </c>
      <c r="D30" s="248">
        <v>2</v>
      </c>
      <c r="E30" s="248">
        <f>ROUND((C30+C31)/D30,2)</f>
        <v>35.270000000000003</v>
      </c>
      <c r="F30" s="91"/>
    </row>
    <row r="31" spans="1:12">
      <c r="A31" s="247"/>
      <c r="B31" s="65">
        <v>45231</v>
      </c>
      <c r="C31" s="66">
        <f>中指!B248</f>
        <v>36.08</v>
      </c>
      <c r="D31" s="250"/>
      <c r="E31" s="250"/>
      <c r="F31" s="91"/>
    </row>
    <row r="32" spans="1:12">
      <c r="A32" s="242" t="str">
        <f>A16</f>
        <v>平均月租金（元/平方米/月）</v>
      </c>
      <c r="B32" s="243"/>
      <c r="C32" s="243"/>
      <c r="D32" s="244"/>
      <c r="E32" s="93">
        <f>ROUND(AVERAGE(E20:E31),2)</f>
        <v>36.25</v>
      </c>
      <c r="F32" s="54"/>
    </row>
    <row r="34" spans="1:6">
      <c r="B34" s="95" t="s">
        <v>624</v>
      </c>
      <c r="C34" s="57" t="s">
        <v>605</v>
      </c>
      <c r="F34" s="56"/>
    </row>
    <row r="35" spans="1:6">
      <c r="A35" s="49" t="s">
        <v>607</v>
      </c>
      <c r="B35" s="62" t="s">
        <v>608</v>
      </c>
      <c r="C35" s="50" t="s">
        <v>623</v>
      </c>
      <c r="D35" s="49" t="str">
        <f>D3</f>
        <v>样本数量</v>
      </c>
      <c r="E35" s="90" t="str">
        <f>E19</f>
        <v>含物业费和取暖费</v>
      </c>
      <c r="F35" s="73"/>
    </row>
    <row r="36" spans="1:6">
      <c r="A36" s="49" t="s">
        <v>4396</v>
      </c>
      <c r="B36" s="65">
        <v>44896</v>
      </c>
      <c r="C36" s="52">
        <f>'市场 '!D2</f>
        <v>38.71</v>
      </c>
      <c r="D36" s="66">
        <v>1</v>
      </c>
      <c r="E36" s="66">
        <f>ROUND(C36,2)</f>
        <v>38.71</v>
      </c>
      <c r="F36" s="257"/>
    </row>
    <row r="37" spans="1:6">
      <c r="A37" s="245" t="s">
        <v>4397</v>
      </c>
      <c r="B37" s="65">
        <v>44927</v>
      </c>
      <c r="C37" s="52">
        <f>'市场 '!D3</f>
        <v>39.29</v>
      </c>
      <c r="D37" s="248">
        <v>3</v>
      </c>
      <c r="E37" s="248">
        <f>ROUND((C37+C38+C39)/D37,2)</f>
        <v>39.97</v>
      </c>
      <c r="F37" s="258"/>
    </row>
    <row r="38" spans="1:6">
      <c r="A38" s="246"/>
      <c r="B38" s="65">
        <v>44958</v>
      </c>
      <c r="C38" s="52">
        <f>'市场 '!D4</f>
        <v>37.08</v>
      </c>
      <c r="D38" s="249"/>
      <c r="E38" s="249"/>
      <c r="F38" s="257"/>
    </row>
    <row r="39" spans="1:6" ht="15" customHeight="1">
      <c r="A39" s="247"/>
      <c r="B39" s="65">
        <v>44986</v>
      </c>
      <c r="C39" s="52">
        <f>'市场 '!D5</f>
        <v>43.54</v>
      </c>
      <c r="D39" s="250"/>
      <c r="E39" s="250"/>
      <c r="F39" s="258"/>
    </row>
    <row r="40" spans="1:6">
      <c r="A40" s="245" t="s">
        <v>4398</v>
      </c>
      <c r="B40" s="65">
        <v>45017</v>
      </c>
      <c r="C40" s="52">
        <f>'市场 '!D6</f>
        <v>44.77</v>
      </c>
      <c r="D40" s="248">
        <v>3</v>
      </c>
      <c r="E40" s="248">
        <f t="shared" ref="E40" si="2">ROUND((C40+C41+C42)/D40,2)</f>
        <v>40.43</v>
      </c>
      <c r="F40" s="258"/>
    </row>
    <row r="41" spans="1:6">
      <c r="A41" s="246"/>
      <c r="B41" s="65">
        <v>45047</v>
      </c>
      <c r="C41" s="52">
        <f>'市场 '!D7</f>
        <v>38.89</v>
      </c>
      <c r="D41" s="249"/>
      <c r="E41" s="249"/>
      <c r="F41" s="257"/>
    </row>
    <row r="42" spans="1:6" ht="15" customHeight="1">
      <c r="A42" s="247"/>
      <c r="B42" s="65">
        <v>45078</v>
      </c>
      <c r="C42" s="52">
        <f>'市场 '!D8</f>
        <v>37.630000000000003</v>
      </c>
      <c r="D42" s="250"/>
      <c r="E42" s="250"/>
      <c r="F42" s="258"/>
    </row>
    <row r="43" spans="1:6">
      <c r="A43" s="245" t="s">
        <v>4399</v>
      </c>
      <c r="B43" s="65">
        <v>45108</v>
      </c>
      <c r="C43" s="52">
        <f>'市场 '!D9</f>
        <v>38.380000000000003</v>
      </c>
      <c r="D43" s="248">
        <v>3</v>
      </c>
      <c r="E43" s="248">
        <f>ROUND((C43+C44+C45)/D43,2)</f>
        <v>38.619999999999997</v>
      </c>
      <c r="F43" s="258"/>
    </row>
    <row r="44" spans="1:6">
      <c r="A44" s="246"/>
      <c r="B44" s="65">
        <v>45139</v>
      </c>
      <c r="C44" s="52">
        <f>'市场 '!D10</f>
        <v>37.659999999999997</v>
      </c>
      <c r="D44" s="249"/>
      <c r="E44" s="249"/>
      <c r="F44" s="257"/>
    </row>
    <row r="45" spans="1:6" ht="15" customHeight="1">
      <c r="A45" s="247"/>
      <c r="B45" s="65">
        <v>45170</v>
      </c>
      <c r="C45" s="52">
        <f>'市场 '!D11</f>
        <v>39.82</v>
      </c>
      <c r="D45" s="250"/>
      <c r="E45" s="250"/>
      <c r="F45" s="258"/>
    </row>
    <row r="46" spans="1:6">
      <c r="A46" s="245" t="s">
        <v>4400</v>
      </c>
      <c r="B46" s="65">
        <v>45200</v>
      </c>
      <c r="C46" s="52">
        <f>'市场 '!D12</f>
        <v>42.29</v>
      </c>
      <c r="D46" s="248">
        <v>2</v>
      </c>
      <c r="E46" s="248">
        <f>ROUND((C46+C47)/D46,2)</f>
        <v>41.83</v>
      </c>
      <c r="F46" s="258"/>
    </row>
    <row r="47" spans="1:6">
      <c r="A47" s="247"/>
      <c r="B47" s="65">
        <v>45231</v>
      </c>
      <c r="C47" s="52">
        <f>'市场 '!D13</f>
        <v>41.36</v>
      </c>
      <c r="D47" s="250"/>
      <c r="E47" s="250"/>
      <c r="F47" s="96"/>
    </row>
    <row r="48" spans="1:6">
      <c r="A48" s="242" t="str">
        <f>A16</f>
        <v>平均月租金（元/平方米/月）</v>
      </c>
      <c r="B48" s="243"/>
      <c r="C48" s="243"/>
      <c r="D48" s="244"/>
      <c r="E48" s="93">
        <f>ROUND(AVERAGE(E36:E47),2)</f>
        <v>39.909999999999997</v>
      </c>
      <c r="F48" s="70"/>
    </row>
    <row r="49" spans="6:6">
      <c r="F49" s="56"/>
    </row>
  </sheetData>
  <mergeCells count="44">
    <mergeCell ref="A37:A39"/>
    <mergeCell ref="A40:A42"/>
    <mergeCell ref="A32:D32"/>
    <mergeCell ref="E21:E23"/>
    <mergeCell ref="E24:E26"/>
    <mergeCell ref="E27:E29"/>
    <mergeCell ref="E30:E31"/>
    <mergeCell ref="A21:A23"/>
    <mergeCell ref="A24:A26"/>
    <mergeCell ref="A27:A29"/>
    <mergeCell ref="A30:A31"/>
    <mergeCell ref="F36:F37"/>
    <mergeCell ref="F38:F40"/>
    <mergeCell ref="F41:F43"/>
    <mergeCell ref="F44:F46"/>
    <mergeCell ref="E37:E39"/>
    <mergeCell ref="E40:E42"/>
    <mergeCell ref="E43:E45"/>
    <mergeCell ref="E46:E47"/>
    <mergeCell ref="J6:J8"/>
    <mergeCell ref="A5:A7"/>
    <mergeCell ref="A8:A10"/>
    <mergeCell ref="A11:A13"/>
    <mergeCell ref="A14:A15"/>
    <mergeCell ref="E5:E7"/>
    <mergeCell ref="E8:E10"/>
    <mergeCell ref="E11:E13"/>
    <mergeCell ref="E14:E15"/>
    <mergeCell ref="A48:D48"/>
    <mergeCell ref="A43:A45"/>
    <mergeCell ref="A46:A47"/>
    <mergeCell ref="D5:D7"/>
    <mergeCell ref="D8:D10"/>
    <mergeCell ref="D11:D13"/>
    <mergeCell ref="D14:D15"/>
    <mergeCell ref="D21:D23"/>
    <mergeCell ref="D24:D26"/>
    <mergeCell ref="D27:D29"/>
    <mergeCell ref="D30:D31"/>
    <mergeCell ref="D37:D39"/>
    <mergeCell ref="D40:D42"/>
    <mergeCell ref="D43:D45"/>
    <mergeCell ref="D46:D47"/>
    <mergeCell ref="A16:D16"/>
  </mergeCells>
  <phoneticPr fontId="41" type="noConversion"/>
  <pageMargins left="0.7" right="0.7" top="0.75" bottom="0.75" header="0.3" footer="0.3"/>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L49"/>
  <sheetViews>
    <sheetView topLeftCell="F1" zoomScale="90" zoomScaleNormal="90" workbookViewId="0">
      <selection activeCell="J11" sqref="J11"/>
    </sheetView>
  </sheetViews>
  <sheetFormatPr defaultColWidth="9" defaultRowHeight="14"/>
  <cols>
    <col min="1" max="1" width="16.58203125" style="56" customWidth="1"/>
    <col min="2" max="2" width="17.08203125" style="56" customWidth="1"/>
    <col min="3" max="3" width="20.83203125" style="56" customWidth="1"/>
    <col min="4" max="4" width="9.58203125" style="56" customWidth="1"/>
    <col min="5" max="5" width="20" style="56" customWidth="1"/>
    <col min="6" max="6" width="4.83203125" style="56" customWidth="1"/>
    <col min="7" max="7" width="10.5" style="56" customWidth="1"/>
    <col min="8" max="8" width="14.58203125" style="56" customWidth="1"/>
    <col min="9" max="9" width="6.08203125" style="56" customWidth="1"/>
    <col min="10" max="10" width="12.08203125" style="56" customWidth="1"/>
    <col min="11" max="16384" width="9" style="56"/>
  </cols>
  <sheetData>
    <row r="1" spans="1:12">
      <c r="B1" s="57" t="s">
        <v>604</v>
      </c>
      <c r="C1" s="57" t="s">
        <v>605</v>
      </c>
    </row>
    <row r="2" spans="1:12">
      <c r="B2" s="80" t="s">
        <v>606</v>
      </c>
      <c r="C2" s="60"/>
      <c r="D2" s="81"/>
    </row>
    <row r="3" spans="1:12">
      <c r="A3" s="49" t="s">
        <v>607</v>
      </c>
      <c r="B3" s="62" t="s">
        <v>608</v>
      </c>
      <c r="C3" s="60" t="s">
        <v>609</v>
      </c>
      <c r="D3" s="60" t="s">
        <v>610</v>
      </c>
      <c r="E3" s="64" t="str">
        <f>碧波园汇总!E3</f>
        <v>含物业费和取暖费</v>
      </c>
    </row>
    <row r="4" spans="1:12">
      <c r="A4" s="49" t="s">
        <v>4396</v>
      </c>
      <c r="B4" s="65">
        <v>44896</v>
      </c>
      <c r="C4" s="183">
        <f>K13</f>
        <v>48.665090561</v>
      </c>
      <c r="D4" s="66">
        <v>1</v>
      </c>
      <c r="E4" s="66">
        <f>ROUND(C4,2)</f>
        <v>48.67</v>
      </c>
      <c r="F4" s="68"/>
      <c r="H4" s="84" t="str">
        <f>碧波园汇总!H4</f>
        <v>含物业费和取暖费</v>
      </c>
    </row>
    <row r="5" spans="1:12">
      <c r="A5" s="245" t="s">
        <v>4397</v>
      </c>
      <c r="B5" s="65">
        <v>44927</v>
      </c>
      <c r="C5" s="183">
        <f>K25</f>
        <v>48.409699365000002</v>
      </c>
      <c r="D5" s="248">
        <v>3</v>
      </c>
      <c r="E5" s="248">
        <f>ROUND((C5+C6+C7)/D5,2)</f>
        <v>48.24</v>
      </c>
      <c r="F5" s="68"/>
      <c r="G5" s="63" t="str">
        <f>碧波园汇总!G5</f>
        <v>数据来源</v>
      </c>
      <c r="H5" s="72" t="s">
        <v>613</v>
      </c>
      <c r="I5" s="63" t="s">
        <v>614</v>
      </c>
      <c r="J5" s="63" t="s">
        <v>615</v>
      </c>
    </row>
    <row r="6" spans="1:12">
      <c r="A6" s="246"/>
      <c r="B6" s="65">
        <v>44958</v>
      </c>
      <c r="C6" s="183">
        <f>K24</f>
        <v>47.161451497000002</v>
      </c>
      <c r="D6" s="249"/>
      <c r="E6" s="249"/>
      <c r="F6" s="68"/>
      <c r="G6" s="50" t="s">
        <v>616</v>
      </c>
      <c r="H6" s="85">
        <f>E16</f>
        <v>48.46</v>
      </c>
      <c r="I6" s="86"/>
      <c r="J6" s="254">
        <f>SUM(H6:H8)/3</f>
        <v>49.24</v>
      </c>
      <c r="K6" s="273" t="s">
        <v>5707</v>
      </c>
      <c r="L6" s="51">
        <f>ROUND(J9/1.05*2.5%,2)</f>
        <v>1.05</v>
      </c>
    </row>
    <row r="7" spans="1:12" ht="15" customHeight="1">
      <c r="A7" s="247"/>
      <c r="B7" s="65">
        <v>44986</v>
      </c>
      <c r="C7" s="183">
        <f>K23</f>
        <v>49.161123703000001</v>
      </c>
      <c r="D7" s="250"/>
      <c r="E7" s="250"/>
      <c r="F7" s="68"/>
      <c r="G7" s="50" t="s">
        <v>617</v>
      </c>
      <c r="H7" s="85">
        <f>E32</f>
        <v>49.87</v>
      </c>
      <c r="I7" s="86"/>
      <c r="J7" s="255"/>
      <c r="K7" s="76" t="s">
        <v>601</v>
      </c>
      <c r="L7" s="77">
        <v>2.8</v>
      </c>
    </row>
    <row r="8" spans="1:12">
      <c r="A8" s="245" t="s">
        <v>4398</v>
      </c>
      <c r="B8" s="65">
        <v>45017</v>
      </c>
      <c r="C8" s="183">
        <f>K22</f>
        <v>49.005880799000003</v>
      </c>
      <c r="D8" s="248">
        <v>3</v>
      </c>
      <c r="E8" s="248">
        <f t="shared" ref="E8" si="0">ROUND((C8+C9+C10)/D8,2)</f>
        <v>49.65</v>
      </c>
      <c r="F8" s="68"/>
      <c r="G8" s="49" t="s">
        <v>618</v>
      </c>
      <c r="H8" s="87">
        <f>E48</f>
        <v>49.39</v>
      </c>
      <c r="I8" s="86"/>
      <c r="J8" s="256"/>
      <c r="K8" s="77" t="str">
        <f>碧波园汇总!K8</f>
        <v>取暖费</v>
      </c>
      <c r="L8" s="77">
        <v>2.5</v>
      </c>
    </row>
    <row r="9" spans="1:12">
      <c r="A9" s="246"/>
      <c r="B9" s="65">
        <v>45047</v>
      </c>
      <c r="C9" s="183">
        <f>K20</f>
        <v>46.989813595000001</v>
      </c>
      <c r="D9" s="249"/>
      <c r="E9" s="249"/>
      <c r="F9" s="68"/>
      <c r="H9" s="84" t="str">
        <f>碧波园汇总!H9</f>
        <v>不含物业费和供暖费</v>
      </c>
      <c r="J9" s="79">
        <f>ROUND(J6-L7-L8,2)</f>
        <v>43.94</v>
      </c>
    </row>
    <row r="10" spans="1:12" ht="15" customHeight="1">
      <c r="A10" s="247"/>
      <c r="B10" s="65">
        <v>45078</v>
      </c>
      <c r="C10" s="183">
        <f>K19</f>
        <v>52.944759406000003</v>
      </c>
      <c r="D10" s="250"/>
      <c r="E10" s="250"/>
      <c r="F10" s="68"/>
      <c r="J10" s="70">
        <f>J9-L6</f>
        <v>42.89</v>
      </c>
    </row>
    <row r="11" spans="1:12">
      <c r="A11" s="245" t="s">
        <v>4399</v>
      </c>
      <c r="B11" s="65">
        <v>45108</v>
      </c>
      <c r="C11" s="183">
        <f>K18</f>
        <v>49.724456832000001</v>
      </c>
      <c r="D11" s="248">
        <v>3</v>
      </c>
      <c r="E11" s="248">
        <f>ROUND((C11+C12+C13)/D11,2)</f>
        <v>49.17</v>
      </c>
      <c r="F11" s="68"/>
      <c r="J11" s="70">
        <f>J6-L6-L7-L8</f>
        <v>42.890000000000008</v>
      </c>
    </row>
    <row r="12" spans="1:12">
      <c r="A12" s="246"/>
      <c r="B12" s="65">
        <v>45139</v>
      </c>
      <c r="C12" s="183">
        <f>K17</f>
        <v>49.149063738000002</v>
      </c>
      <c r="D12" s="249"/>
      <c r="E12" s="249"/>
      <c r="F12" s="68"/>
    </row>
    <row r="13" spans="1:12" ht="15" customHeight="1">
      <c r="A13" s="247"/>
      <c r="B13" s="65">
        <v>45170</v>
      </c>
      <c r="C13" s="183">
        <f>K16</f>
        <v>48.625511371000002</v>
      </c>
      <c r="D13" s="250"/>
      <c r="E13" s="250"/>
      <c r="F13" s="68"/>
      <c r="G13" s="175" t="s">
        <v>155</v>
      </c>
      <c r="H13" s="175" t="s">
        <v>4252</v>
      </c>
      <c r="I13" s="175">
        <v>2022</v>
      </c>
      <c r="J13" s="175" t="s">
        <v>4214</v>
      </c>
      <c r="K13" s="175">
        <v>48.665090561</v>
      </c>
    </row>
    <row r="14" spans="1:12">
      <c r="A14" s="245" t="s">
        <v>4400</v>
      </c>
      <c r="B14" s="65">
        <v>45200</v>
      </c>
      <c r="C14" s="183">
        <f>K15</f>
        <v>46.565683352999997</v>
      </c>
      <c r="D14" s="248">
        <v>1</v>
      </c>
      <c r="E14" s="248">
        <f>ROUND((C14+C15)/D14,2)</f>
        <v>46.57</v>
      </c>
      <c r="F14" s="68"/>
      <c r="G14" s="175" t="s">
        <v>155</v>
      </c>
      <c r="H14" s="175" t="s">
        <v>4252</v>
      </c>
      <c r="I14" s="175">
        <v>2022</v>
      </c>
      <c r="J14" s="175" t="s">
        <v>4215</v>
      </c>
      <c r="K14" s="175">
        <v>52.188319536999998</v>
      </c>
    </row>
    <row r="15" spans="1:12">
      <c r="A15" s="247"/>
      <c r="B15" s="65">
        <v>45231</v>
      </c>
      <c r="C15" s="184"/>
      <c r="D15" s="250"/>
      <c r="E15" s="250"/>
      <c r="F15" s="68"/>
      <c r="G15" s="175" t="s">
        <v>155</v>
      </c>
      <c r="H15" s="175" t="s">
        <v>4252</v>
      </c>
      <c r="I15" s="175">
        <v>2023</v>
      </c>
      <c r="J15" s="175" t="s">
        <v>4195</v>
      </c>
      <c r="K15" s="175">
        <v>46.565683352999997</v>
      </c>
    </row>
    <row r="16" spans="1:12">
      <c r="A16" s="262" t="s">
        <v>621</v>
      </c>
      <c r="B16" s="263"/>
      <c r="C16" s="263"/>
      <c r="D16" s="263"/>
      <c r="E16" s="93">
        <f>ROUND(AVERAGE(E4:E15),2)</f>
        <v>48.46</v>
      </c>
      <c r="F16" s="70"/>
      <c r="G16" s="175" t="s">
        <v>155</v>
      </c>
      <c r="H16" s="175" t="s">
        <v>4252</v>
      </c>
      <c r="I16" s="175">
        <v>2023</v>
      </c>
      <c r="J16" s="175" t="s">
        <v>4196</v>
      </c>
      <c r="K16" s="175">
        <v>48.625511371000002</v>
      </c>
    </row>
    <row r="17" spans="1:11">
      <c r="G17" s="175" t="s">
        <v>155</v>
      </c>
      <c r="H17" s="175" t="s">
        <v>4252</v>
      </c>
      <c r="I17" s="175">
        <v>2023</v>
      </c>
      <c r="J17" s="175" t="s">
        <v>4197</v>
      </c>
      <c r="K17" s="175">
        <v>49.149063738000002</v>
      </c>
    </row>
    <row r="18" spans="1:11">
      <c r="B18" s="82" t="s">
        <v>622</v>
      </c>
      <c r="C18" s="57" t="s">
        <v>605</v>
      </c>
      <c r="G18" s="175" t="s">
        <v>155</v>
      </c>
      <c r="H18" s="175" t="s">
        <v>4252</v>
      </c>
      <c r="I18" s="175">
        <v>2023</v>
      </c>
      <c r="J18" s="175" t="s">
        <v>4198</v>
      </c>
      <c r="K18" s="175">
        <v>49.724456832000001</v>
      </c>
    </row>
    <row r="19" spans="1:11">
      <c r="A19" s="49" t="s">
        <v>607</v>
      </c>
      <c r="B19" s="62" t="s">
        <v>608</v>
      </c>
      <c r="C19" s="50" t="s">
        <v>623</v>
      </c>
      <c r="D19" s="63" t="str">
        <f>D3</f>
        <v>样本数量</v>
      </c>
      <c r="E19" s="64" t="str">
        <f>碧波园汇总!E19</f>
        <v>含物业费和取暖费</v>
      </c>
      <c r="G19" s="175" t="s">
        <v>155</v>
      </c>
      <c r="H19" s="175" t="s">
        <v>4252</v>
      </c>
      <c r="I19" s="175">
        <v>2023</v>
      </c>
      <c r="J19" s="175" t="s">
        <v>4199</v>
      </c>
      <c r="K19" s="175">
        <v>52.944759406000003</v>
      </c>
    </row>
    <row r="20" spans="1:11">
      <c r="A20" s="49" t="s">
        <v>4396</v>
      </c>
      <c r="B20" s="65">
        <v>44896</v>
      </c>
      <c r="C20" s="67">
        <f>中指!F237</f>
        <v>48.18</v>
      </c>
      <c r="D20" s="66">
        <v>1</v>
      </c>
      <c r="E20" s="66">
        <f>ROUND(C20,2)</f>
        <v>48.18</v>
      </c>
      <c r="G20" s="175" t="s">
        <v>155</v>
      </c>
      <c r="H20" s="175" t="s">
        <v>4252</v>
      </c>
      <c r="I20" s="175">
        <v>2023</v>
      </c>
      <c r="J20" s="175" t="s">
        <v>4200</v>
      </c>
      <c r="K20" s="175">
        <v>46.989813595000001</v>
      </c>
    </row>
    <row r="21" spans="1:11">
      <c r="A21" s="245" t="s">
        <v>4397</v>
      </c>
      <c r="B21" s="65">
        <v>44927</v>
      </c>
      <c r="C21" s="67">
        <f>中指!F238</f>
        <v>50.13</v>
      </c>
      <c r="D21" s="248">
        <v>3</v>
      </c>
      <c r="E21" s="248">
        <f>ROUND((C21+C22+C23)/D21,2)</f>
        <v>49.44</v>
      </c>
      <c r="G21" s="175" t="s">
        <v>155</v>
      </c>
      <c r="H21" s="175" t="s">
        <v>4253</v>
      </c>
      <c r="I21" s="175">
        <v>2023</v>
      </c>
      <c r="J21" s="175" t="s">
        <v>4201</v>
      </c>
      <c r="K21" s="175">
        <v>90.465572808000005</v>
      </c>
    </row>
    <row r="22" spans="1:11">
      <c r="A22" s="246"/>
      <c r="B22" s="65">
        <v>44958</v>
      </c>
      <c r="C22" s="67">
        <f>中指!F239</f>
        <v>49.68</v>
      </c>
      <c r="D22" s="249"/>
      <c r="E22" s="249"/>
      <c r="G22" s="175" t="s">
        <v>155</v>
      </c>
      <c r="H22" s="175" t="s">
        <v>4252</v>
      </c>
      <c r="I22" s="175">
        <v>2023</v>
      </c>
      <c r="J22" s="175" t="s">
        <v>4201</v>
      </c>
      <c r="K22" s="175">
        <v>49.005880799000003</v>
      </c>
    </row>
    <row r="23" spans="1:11" ht="15" customHeight="1">
      <c r="A23" s="247"/>
      <c r="B23" s="65">
        <v>44986</v>
      </c>
      <c r="C23" s="67">
        <f>中指!F240</f>
        <v>48.5</v>
      </c>
      <c r="D23" s="250"/>
      <c r="E23" s="250"/>
      <c r="G23" s="175" t="s">
        <v>155</v>
      </c>
      <c r="H23" s="175" t="s">
        <v>4252</v>
      </c>
      <c r="I23" s="175">
        <v>2023</v>
      </c>
      <c r="J23" s="175" t="s">
        <v>4202</v>
      </c>
      <c r="K23" s="175">
        <v>49.161123703000001</v>
      </c>
    </row>
    <row r="24" spans="1:11">
      <c r="A24" s="245" t="s">
        <v>4398</v>
      </c>
      <c r="B24" s="65">
        <v>45017</v>
      </c>
      <c r="C24" s="67">
        <f>中指!F241</f>
        <v>51.28</v>
      </c>
      <c r="D24" s="248">
        <v>3</v>
      </c>
      <c r="E24" s="248">
        <f t="shared" ref="E24" si="1">ROUND((C24+C25+C26)/D24,2)</f>
        <v>50.67</v>
      </c>
      <c r="G24" s="175" t="s">
        <v>155</v>
      </c>
      <c r="H24" s="175" t="s">
        <v>4252</v>
      </c>
      <c r="I24" s="175">
        <v>2023</v>
      </c>
      <c r="J24" s="175" t="s">
        <v>4203</v>
      </c>
      <c r="K24" s="175">
        <v>47.161451497000002</v>
      </c>
    </row>
    <row r="25" spans="1:11">
      <c r="A25" s="246"/>
      <c r="B25" s="65">
        <v>45047</v>
      </c>
      <c r="C25" s="67">
        <f>中指!F242</f>
        <v>50.65</v>
      </c>
      <c r="D25" s="249"/>
      <c r="E25" s="249"/>
      <c r="G25" s="175" t="s">
        <v>155</v>
      </c>
      <c r="H25" s="175" t="s">
        <v>4252</v>
      </c>
      <c r="I25" s="175">
        <v>2023</v>
      </c>
      <c r="J25" s="175" t="s">
        <v>4204</v>
      </c>
      <c r="K25" s="175">
        <v>48.409699365000002</v>
      </c>
    </row>
    <row r="26" spans="1:11" ht="15" customHeight="1">
      <c r="A26" s="247"/>
      <c r="B26" s="65">
        <v>45078</v>
      </c>
      <c r="C26" s="67">
        <f>中指!F243</f>
        <v>50.09</v>
      </c>
      <c r="D26" s="250"/>
      <c r="E26" s="250"/>
    </row>
    <row r="27" spans="1:11">
      <c r="A27" s="245" t="s">
        <v>4399</v>
      </c>
      <c r="B27" s="65">
        <v>45108</v>
      </c>
      <c r="C27" s="67">
        <f>中指!F244</f>
        <v>49.87</v>
      </c>
      <c r="D27" s="248">
        <v>3</v>
      </c>
      <c r="E27" s="248">
        <f>ROUND((C27+C28+C29)/D27,2)</f>
        <v>49.11</v>
      </c>
    </row>
    <row r="28" spans="1:11">
      <c r="A28" s="246"/>
      <c r="B28" s="65">
        <v>45139</v>
      </c>
      <c r="C28" s="67">
        <f>中指!F245</f>
        <v>49.26</v>
      </c>
      <c r="D28" s="249"/>
      <c r="E28" s="249"/>
    </row>
    <row r="29" spans="1:11" ht="15" customHeight="1">
      <c r="A29" s="247"/>
      <c r="B29" s="65">
        <v>45170</v>
      </c>
      <c r="C29" s="67">
        <f>中指!F246</f>
        <v>48.21</v>
      </c>
      <c r="D29" s="250"/>
      <c r="E29" s="250"/>
    </row>
    <row r="30" spans="1:11">
      <c r="A30" s="245" t="s">
        <v>4400</v>
      </c>
      <c r="B30" s="65">
        <v>45200</v>
      </c>
      <c r="C30" s="67">
        <f>中指!F247</f>
        <v>51.47</v>
      </c>
      <c r="D30" s="248">
        <v>2</v>
      </c>
      <c r="E30" s="248">
        <f>ROUND((C30+C31)/D30,2)</f>
        <v>51.93</v>
      </c>
    </row>
    <row r="31" spans="1:11">
      <c r="A31" s="247"/>
      <c r="B31" s="65">
        <v>45231</v>
      </c>
      <c r="C31" s="67">
        <f>中指!F248</f>
        <v>52.38</v>
      </c>
      <c r="D31" s="250"/>
      <c r="E31" s="250"/>
    </row>
    <row r="32" spans="1:11">
      <c r="A32" s="261" t="str">
        <f>A16</f>
        <v>平均月租金（元/平方米/月）</v>
      </c>
      <c r="B32" s="261"/>
      <c r="C32" s="261"/>
      <c r="D32" s="261"/>
      <c r="E32" s="93">
        <f>ROUND(AVERAGE(E20:E31),2)</f>
        <v>49.87</v>
      </c>
      <c r="F32" s="70"/>
    </row>
    <row r="33" spans="1:7">
      <c r="A33" s="63"/>
      <c r="B33" s="63"/>
      <c r="D33" s="63"/>
      <c r="E33" s="63"/>
    </row>
    <row r="34" spans="1:7">
      <c r="A34" s="63"/>
      <c r="B34" s="72" t="s">
        <v>624</v>
      </c>
      <c r="C34" s="71" t="s">
        <v>605</v>
      </c>
      <c r="D34" s="63"/>
      <c r="E34" s="63"/>
    </row>
    <row r="35" spans="1:7">
      <c r="A35" s="49" t="s">
        <v>607</v>
      </c>
      <c r="B35" s="62" t="s">
        <v>608</v>
      </c>
      <c r="C35" s="50" t="s">
        <v>623</v>
      </c>
      <c r="D35" s="63" t="str">
        <f>D3</f>
        <v>样本数量</v>
      </c>
      <c r="E35" s="64" t="str">
        <f>碧波园汇总!E35</f>
        <v>含物业费和取暖费</v>
      </c>
    </row>
    <row r="36" spans="1:7">
      <c r="A36" s="49" t="s">
        <v>4396</v>
      </c>
      <c r="B36" s="65">
        <v>44896</v>
      </c>
      <c r="C36" s="69">
        <f>'市场 '!D23</f>
        <v>53.39</v>
      </c>
      <c r="D36" s="66">
        <v>1</v>
      </c>
      <c r="E36" s="66">
        <f>ROUND(C36,2)</f>
        <v>53.39</v>
      </c>
      <c r="F36" s="259"/>
    </row>
    <row r="37" spans="1:7">
      <c r="A37" s="245" t="s">
        <v>4397</v>
      </c>
      <c r="B37" s="65">
        <v>44927</v>
      </c>
      <c r="C37" s="69">
        <f>'市场 '!D24</f>
        <v>55.1</v>
      </c>
      <c r="D37" s="248">
        <v>3</v>
      </c>
      <c r="E37" s="248">
        <f>ROUND((C37+C38+C39)/D37,2)</f>
        <v>49.39</v>
      </c>
      <c r="F37" s="260"/>
      <c r="G37" s="70"/>
    </row>
    <row r="38" spans="1:7">
      <c r="A38" s="246"/>
      <c r="B38" s="65">
        <v>44958</v>
      </c>
      <c r="C38" s="69">
        <f>'市场 '!D25</f>
        <v>51.81</v>
      </c>
      <c r="D38" s="249"/>
      <c r="E38" s="249"/>
      <c r="F38" s="259"/>
    </row>
    <row r="39" spans="1:7" ht="15" customHeight="1">
      <c r="A39" s="247"/>
      <c r="B39" s="65">
        <v>44986</v>
      </c>
      <c r="C39" s="69">
        <f>'市场 '!D26</f>
        <v>41.25</v>
      </c>
      <c r="D39" s="250"/>
      <c r="E39" s="250"/>
      <c r="F39" s="260"/>
    </row>
    <row r="40" spans="1:7">
      <c r="A40" s="245" t="s">
        <v>4398</v>
      </c>
      <c r="B40" s="65">
        <v>45017</v>
      </c>
      <c r="C40" s="69">
        <f>'市场 '!D27</f>
        <v>41.3</v>
      </c>
      <c r="D40" s="248">
        <v>3</v>
      </c>
      <c r="E40" s="248">
        <f t="shared" ref="E40" si="2">ROUND((C40+C41+C42)/D40,2)</f>
        <v>48.92</v>
      </c>
      <c r="F40" s="260"/>
    </row>
    <row r="41" spans="1:7">
      <c r="A41" s="246"/>
      <c r="B41" s="65">
        <v>45047</v>
      </c>
      <c r="C41" s="69">
        <f>'市场 '!D28</f>
        <v>53.33</v>
      </c>
      <c r="D41" s="249"/>
      <c r="E41" s="249"/>
      <c r="F41" s="259"/>
    </row>
    <row r="42" spans="1:7" ht="15" customHeight="1">
      <c r="A42" s="247"/>
      <c r="B42" s="65">
        <v>45078</v>
      </c>
      <c r="C42" s="69">
        <f>'市场 '!D29</f>
        <v>52.12</v>
      </c>
      <c r="D42" s="250"/>
      <c r="E42" s="250"/>
      <c r="F42" s="260"/>
    </row>
    <row r="43" spans="1:7">
      <c r="A43" s="245" t="s">
        <v>4399</v>
      </c>
      <c r="B43" s="65">
        <v>45108</v>
      </c>
      <c r="C43" s="69">
        <f>'市场 '!D30</f>
        <v>43</v>
      </c>
      <c r="D43" s="248">
        <v>3</v>
      </c>
      <c r="E43" s="248">
        <f>ROUND((C43+C44+C45)/D43,2)</f>
        <v>45.83</v>
      </c>
      <c r="F43" s="260"/>
    </row>
    <row r="44" spans="1:7">
      <c r="A44" s="246"/>
      <c r="B44" s="65">
        <v>45139</v>
      </c>
      <c r="C44" s="69">
        <f>'市场 '!D31</f>
        <v>47.6</v>
      </c>
      <c r="D44" s="249"/>
      <c r="E44" s="249"/>
      <c r="F44" s="259"/>
    </row>
    <row r="45" spans="1:7" ht="15" customHeight="1">
      <c r="A45" s="247"/>
      <c r="B45" s="65">
        <v>45170</v>
      </c>
      <c r="C45" s="69">
        <f>'市场 '!D32</f>
        <v>46.88</v>
      </c>
      <c r="D45" s="250"/>
      <c r="E45" s="250"/>
      <c r="F45" s="260"/>
    </row>
    <row r="46" spans="1:7">
      <c r="A46" s="245" t="s">
        <v>4400</v>
      </c>
      <c r="B46" s="65">
        <v>45200</v>
      </c>
      <c r="C46" s="69">
        <f>'市场 '!D33</f>
        <v>53.8</v>
      </c>
      <c r="D46" s="248">
        <v>2</v>
      </c>
      <c r="E46" s="248">
        <f>ROUND((C46+C47)/D46,2)</f>
        <v>49.4</v>
      </c>
      <c r="F46" s="260"/>
    </row>
    <row r="47" spans="1:7">
      <c r="A47" s="247"/>
      <c r="B47" s="65">
        <v>45231</v>
      </c>
      <c r="C47" s="69">
        <f>'市场 '!D34</f>
        <v>45</v>
      </c>
      <c r="D47" s="250"/>
      <c r="E47" s="250"/>
      <c r="F47" s="70"/>
    </row>
    <row r="48" spans="1:7">
      <c r="A48" s="261" t="str">
        <f>A16</f>
        <v>平均月租金（元/平方米/月）</v>
      </c>
      <c r="B48" s="261"/>
      <c r="C48" s="261"/>
      <c r="D48" s="261"/>
      <c r="E48" s="93">
        <f>ROUND(AVERAGE(E36:E47),2)</f>
        <v>49.39</v>
      </c>
      <c r="F48" s="70"/>
    </row>
    <row r="49" spans="6:6">
      <c r="F49" s="83"/>
    </row>
  </sheetData>
  <mergeCells count="44">
    <mergeCell ref="A48:D48"/>
    <mergeCell ref="A16:D16"/>
    <mergeCell ref="A32:D32"/>
    <mergeCell ref="A5:A7"/>
    <mergeCell ref="A8:A10"/>
    <mergeCell ref="A11:A13"/>
    <mergeCell ref="A14:A15"/>
    <mergeCell ref="A21:A23"/>
    <mergeCell ref="A24:A26"/>
    <mergeCell ref="A27:A29"/>
    <mergeCell ref="A30:A31"/>
    <mergeCell ref="A37:A39"/>
    <mergeCell ref="A40:A42"/>
    <mergeCell ref="A43:A45"/>
    <mergeCell ref="A46:A47"/>
    <mergeCell ref="F36:F37"/>
    <mergeCell ref="F38:F40"/>
    <mergeCell ref="F41:F43"/>
    <mergeCell ref="F44:F46"/>
    <mergeCell ref="J6:J8"/>
    <mergeCell ref="E30:E31"/>
    <mergeCell ref="E37:E39"/>
    <mergeCell ref="E40:E42"/>
    <mergeCell ref="E5:E7"/>
    <mergeCell ref="E8:E10"/>
    <mergeCell ref="E11:E13"/>
    <mergeCell ref="E14:E15"/>
    <mergeCell ref="E21:E23"/>
    <mergeCell ref="E43:E45"/>
    <mergeCell ref="E46:E47"/>
    <mergeCell ref="D5:D7"/>
    <mergeCell ref="D8:D10"/>
    <mergeCell ref="D11:D13"/>
    <mergeCell ref="D37:D39"/>
    <mergeCell ref="D40:D42"/>
    <mergeCell ref="D43:D45"/>
    <mergeCell ref="D46:D47"/>
    <mergeCell ref="D14:D15"/>
    <mergeCell ref="D21:D23"/>
    <mergeCell ref="D24:D26"/>
    <mergeCell ref="D27:D29"/>
    <mergeCell ref="D30:D31"/>
    <mergeCell ref="E24:E26"/>
    <mergeCell ref="E27:E29"/>
  </mergeCells>
  <phoneticPr fontId="41" type="noConversion"/>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2"/>
  <sheetViews>
    <sheetView topLeftCell="E1" zoomScale="90" zoomScaleNormal="90" workbookViewId="0">
      <selection activeCell="I12" sqref="I12"/>
    </sheetView>
  </sheetViews>
  <sheetFormatPr defaultColWidth="9" defaultRowHeight="14"/>
  <cols>
    <col min="1" max="1" width="15.83203125" style="51" customWidth="1"/>
    <col min="2" max="2" width="16.33203125" style="51" customWidth="1"/>
    <col min="3" max="3" width="24.83203125" style="51" customWidth="1"/>
    <col min="4" max="4" width="8.58203125" style="51" customWidth="1"/>
    <col min="5" max="5" width="18.58203125" style="51" customWidth="1"/>
    <col min="6" max="6" width="5.5" style="56" customWidth="1"/>
    <col min="7" max="7" width="11" style="51" customWidth="1"/>
    <col min="8" max="8" width="16.58203125" style="51" customWidth="1"/>
    <col min="9" max="10" width="11" style="51" customWidth="1"/>
    <col min="11" max="16384" width="9" style="51"/>
  </cols>
  <sheetData>
    <row r="1" spans="1:11">
      <c r="B1" s="57" t="s">
        <v>604</v>
      </c>
      <c r="C1" s="57" t="str">
        <f>世茂维拉汇总!C1</f>
        <v>含供暖、物业</v>
      </c>
    </row>
    <row r="2" spans="1:11">
      <c r="B2" s="59" t="s">
        <v>606</v>
      </c>
      <c r="C2" s="60"/>
      <c r="D2" s="61"/>
    </row>
    <row r="3" spans="1:11">
      <c r="A3" s="49" t="s">
        <v>607</v>
      </c>
      <c r="B3" s="62" t="s">
        <v>608</v>
      </c>
      <c r="C3" s="62" t="s">
        <v>609</v>
      </c>
      <c r="D3" s="62" t="s">
        <v>610</v>
      </c>
      <c r="E3" s="64" t="str">
        <f>碧波园汇总!E3</f>
        <v>含物业费和取暖费</v>
      </c>
      <c r="I3" s="56"/>
    </row>
    <row r="4" spans="1:11">
      <c r="A4" s="49" t="s">
        <v>4396</v>
      </c>
      <c r="B4" s="65">
        <v>44896</v>
      </c>
      <c r="C4" s="66"/>
      <c r="D4" s="66">
        <v>0</v>
      </c>
      <c r="E4" s="66">
        <f>ROUND(C4,2)</f>
        <v>0</v>
      </c>
      <c r="F4" s="68"/>
      <c r="H4" s="75" t="str">
        <f>世茂维拉汇总!$H$4</f>
        <v>含物业费和取暖费</v>
      </c>
      <c r="I4" s="56"/>
    </row>
    <row r="5" spans="1:11">
      <c r="A5" s="245" t="s">
        <v>4397</v>
      </c>
      <c r="B5" s="65">
        <v>44927</v>
      </c>
      <c r="C5" s="179">
        <f>K17</f>
        <v>46.867675361000003</v>
      </c>
      <c r="D5" s="248">
        <v>1</v>
      </c>
      <c r="E5" s="248">
        <f>ROUND((C5+C6+C7)/D5,2)</f>
        <v>46.87</v>
      </c>
      <c r="F5" s="68"/>
      <c r="G5" s="49" t="str">
        <f>世茂维拉汇总!$G$5</f>
        <v>数据来源</v>
      </c>
      <c r="H5" s="72" t="s">
        <v>613</v>
      </c>
      <c r="I5" s="63" t="s">
        <v>615</v>
      </c>
    </row>
    <row r="6" spans="1:11">
      <c r="A6" s="246"/>
      <c r="B6" s="65">
        <v>44958</v>
      </c>
      <c r="C6" s="179"/>
      <c r="D6" s="249"/>
      <c r="E6" s="249"/>
      <c r="F6" s="68"/>
      <c r="G6" s="50" t="s">
        <v>616</v>
      </c>
      <c r="H6" s="52">
        <f>E16</f>
        <v>45.79</v>
      </c>
      <c r="I6" s="264">
        <f>SUM(H6:H8)/3</f>
        <v>44.123333333333335</v>
      </c>
      <c r="J6" s="273" t="s">
        <v>5707</v>
      </c>
      <c r="K6" s="51">
        <f>ROUND(I9/1.05*2.5%,2)</f>
        <v>0.93</v>
      </c>
    </row>
    <row r="7" spans="1:11" ht="15" customHeight="1">
      <c r="A7" s="247"/>
      <c r="B7" s="65">
        <v>44986</v>
      </c>
      <c r="C7" s="179"/>
      <c r="D7" s="250"/>
      <c r="E7" s="250"/>
      <c r="F7" s="68"/>
      <c r="G7" s="50" t="s">
        <v>617</v>
      </c>
      <c r="H7" s="52">
        <f>E32</f>
        <v>42.26</v>
      </c>
      <c r="I7" s="264"/>
      <c r="J7" s="76" t="s">
        <v>601</v>
      </c>
      <c r="K7" s="77">
        <v>2.5</v>
      </c>
    </row>
    <row r="8" spans="1:11">
      <c r="A8" s="245" t="s">
        <v>4398</v>
      </c>
      <c r="B8" s="65">
        <v>45017</v>
      </c>
      <c r="C8" s="179">
        <f>K15</f>
        <v>46.728974184000002</v>
      </c>
      <c r="D8" s="248">
        <v>2</v>
      </c>
      <c r="E8" s="248">
        <f t="shared" ref="E8" si="0">ROUND((C8+C9+C10)/D8,2)</f>
        <v>45.05</v>
      </c>
      <c r="F8" s="68"/>
      <c r="G8" s="49" t="s">
        <v>618</v>
      </c>
      <c r="H8" s="78">
        <f>E48</f>
        <v>44.32</v>
      </c>
      <c r="I8" s="264"/>
      <c r="J8" s="77" t="str">
        <f>碧波园汇总!K8</f>
        <v>取暖费</v>
      </c>
      <c r="K8" s="77">
        <v>2.5</v>
      </c>
    </row>
    <row r="9" spans="1:11">
      <c r="A9" s="246"/>
      <c r="B9" s="65">
        <v>45047</v>
      </c>
      <c r="C9" s="179"/>
      <c r="D9" s="249"/>
      <c r="E9" s="249"/>
      <c r="F9" s="68"/>
      <c r="H9" s="75" t="str">
        <f>世茂维拉汇总!H9</f>
        <v>不含物业费和供暖费</v>
      </c>
      <c r="I9" s="79">
        <f>ROUND(I6-K7-K8,2)</f>
        <v>39.119999999999997</v>
      </c>
    </row>
    <row r="10" spans="1:11" ht="15" customHeight="1">
      <c r="A10" s="247"/>
      <c r="B10" s="65">
        <v>45078</v>
      </c>
      <c r="C10" s="179">
        <f>K14</f>
        <v>43.379243031999998</v>
      </c>
      <c r="D10" s="250"/>
      <c r="E10" s="250"/>
      <c r="F10" s="68"/>
      <c r="I10" s="70">
        <f>I9-K6</f>
        <v>38.19</v>
      </c>
    </row>
    <row r="11" spans="1:11">
      <c r="A11" s="245" t="s">
        <v>4399</v>
      </c>
      <c r="B11" s="65">
        <v>45108</v>
      </c>
      <c r="C11" s="179">
        <f>K13</f>
        <v>45.463401961000002</v>
      </c>
      <c r="D11" s="248">
        <v>1</v>
      </c>
      <c r="E11" s="248">
        <f>ROUND((C11+C12+C13)/D11,2)</f>
        <v>45.46</v>
      </c>
      <c r="F11" s="68"/>
      <c r="I11" s="70">
        <f>I6-K6-K7-K8</f>
        <v>38.193333333333335</v>
      </c>
    </row>
    <row r="12" spans="1:11">
      <c r="A12" s="246"/>
      <c r="B12" s="65">
        <v>45139</v>
      </c>
      <c r="C12" s="66"/>
      <c r="D12" s="249"/>
      <c r="E12" s="249"/>
      <c r="F12" s="68"/>
    </row>
    <row r="13" spans="1:11" ht="15" customHeight="1">
      <c r="A13" s="247"/>
      <c r="B13" s="65">
        <v>45170</v>
      </c>
      <c r="C13" s="66"/>
      <c r="D13" s="250"/>
      <c r="E13" s="250"/>
      <c r="F13" s="68"/>
      <c r="G13" s="175" t="s">
        <v>155</v>
      </c>
      <c r="H13" s="175" t="s">
        <v>4255</v>
      </c>
      <c r="I13" s="175">
        <v>2023</v>
      </c>
      <c r="J13" s="175" t="s">
        <v>4198</v>
      </c>
      <c r="K13" s="175">
        <v>45.463401961000002</v>
      </c>
    </row>
    <row r="14" spans="1:11">
      <c r="A14" s="245" t="s">
        <v>4400</v>
      </c>
      <c r="B14" s="65">
        <v>45200</v>
      </c>
      <c r="C14" s="66"/>
      <c r="D14" s="248">
        <v>0</v>
      </c>
      <c r="E14" s="248"/>
      <c r="F14" s="68"/>
      <c r="G14" s="175" t="s">
        <v>155</v>
      </c>
      <c r="H14" s="175" t="s">
        <v>4255</v>
      </c>
      <c r="I14" s="175">
        <v>2023</v>
      </c>
      <c r="J14" s="175" t="s">
        <v>4199</v>
      </c>
      <c r="K14" s="175">
        <v>43.379243031999998</v>
      </c>
    </row>
    <row r="15" spans="1:11">
      <c r="A15" s="247"/>
      <c r="B15" s="65">
        <v>45231</v>
      </c>
      <c r="C15" s="66"/>
      <c r="D15" s="250"/>
      <c r="E15" s="250"/>
      <c r="F15" s="68"/>
      <c r="G15" s="175" t="s">
        <v>155</v>
      </c>
      <c r="H15" s="175" t="s">
        <v>4255</v>
      </c>
      <c r="I15" s="175">
        <v>2023</v>
      </c>
      <c r="J15" s="175" t="s">
        <v>4201</v>
      </c>
      <c r="K15" s="175">
        <v>46.728974184000002</v>
      </c>
    </row>
    <row r="16" spans="1:11">
      <c r="A16" s="266" t="s">
        <v>621</v>
      </c>
      <c r="B16" s="267"/>
      <c r="C16" s="267"/>
      <c r="D16" s="267"/>
      <c r="E16" s="93">
        <f>ROUND(AVERAGE(E5:E13),2)</f>
        <v>45.79</v>
      </c>
      <c r="F16" s="70"/>
      <c r="G16" s="175" t="s">
        <v>155</v>
      </c>
      <c r="H16" s="175" t="s">
        <v>4256</v>
      </c>
      <c r="I16" s="175">
        <v>2023</v>
      </c>
      <c r="J16" s="175" t="s">
        <v>4201</v>
      </c>
      <c r="K16" s="175">
        <v>45.680399342999998</v>
      </c>
    </row>
    <row r="17" spans="1:11">
      <c r="E17" s="56"/>
      <c r="G17" s="175" t="s">
        <v>155</v>
      </c>
      <c r="H17" s="175" t="s">
        <v>4255</v>
      </c>
      <c r="I17" s="175">
        <v>2023</v>
      </c>
      <c r="J17" s="175" t="s">
        <v>4204</v>
      </c>
      <c r="K17" s="175">
        <v>46.867675361000003</v>
      </c>
    </row>
    <row r="18" spans="1:11">
      <c r="B18" s="82" t="s">
        <v>622</v>
      </c>
      <c r="C18" s="58" t="str">
        <f>C1</f>
        <v>含供暖、物业</v>
      </c>
      <c r="E18" s="56"/>
    </row>
    <row r="19" spans="1:11">
      <c r="A19" s="49" t="s">
        <v>607</v>
      </c>
      <c r="B19" s="62" t="s">
        <v>608</v>
      </c>
      <c r="C19" s="50" t="s">
        <v>623</v>
      </c>
      <c r="D19" s="49" t="str">
        <f>D3</f>
        <v>样本数量</v>
      </c>
      <c r="E19" s="64" t="str">
        <f>E3</f>
        <v>含物业费和取暖费</v>
      </c>
    </row>
    <row r="20" spans="1:11">
      <c r="A20" s="49" t="s">
        <v>4396</v>
      </c>
      <c r="B20" s="65">
        <v>44896</v>
      </c>
      <c r="C20" s="66">
        <f>中指!J237</f>
        <v>43.6</v>
      </c>
      <c r="D20" s="66">
        <v>1</v>
      </c>
      <c r="E20" s="66">
        <f>ROUND(C20,2)</f>
        <v>43.6</v>
      </c>
      <c r="F20" s="70"/>
    </row>
    <row r="21" spans="1:11">
      <c r="A21" s="245" t="s">
        <v>4397</v>
      </c>
      <c r="B21" s="65">
        <v>44927</v>
      </c>
      <c r="C21" s="66">
        <f>中指!J238</f>
        <v>43.95</v>
      </c>
      <c r="D21" s="248">
        <v>3</v>
      </c>
      <c r="E21" s="248">
        <f>ROUND((C21+C22+C23)/D21,2)</f>
        <v>44.4</v>
      </c>
      <c r="F21" s="70"/>
    </row>
    <row r="22" spans="1:11">
      <c r="A22" s="246"/>
      <c r="B22" s="65">
        <v>44958</v>
      </c>
      <c r="C22" s="66">
        <f>中指!J239</f>
        <v>44.49</v>
      </c>
      <c r="D22" s="249"/>
      <c r="E22" s="249"/>
      <c r="F22" s="70"/>
    </row>
    <row r="23" spans="1:11" ht="15" customHeight="1">
      <c r="A23" s="247"/>
      <c r="B23" s="65">
        <v>44986</v>
      </c>
      <c r="C23" s="66">
        <f>中指!J240</f>
        <v>44.76</v>
      </c>
      <c r="D23" s="250"/>
      <c r="E23" s="250"/>
      <c r="F23" s="70"/>
    </row>
    <row r="24" spans="1:11">
      <c r="A24" s="245" t="s">
        <v>4398</v>
      </c>
      <c r="B24" s="65">
        <v>45017</v>
      </c>
      <c r="C24" s="66">
        <f>中指!J241</f>
        <v>42.74</v>
      </c>
      <c r="D24" s="248">
        <v>3</v>
      </c>
      <c r="E24" s="248">
        <f t="shared" ref="E24" si="1">ROUND((C24+C25+C26)/D24,2)</f>
        <v>41.64</v>
      </c>
      <c r="F24" s="70"/>
    </row>
    <row r="25" spans="1:11" ht="14.15" customHeight="1">
      <c r="A25" s="246"/>
      <c r="B25" s="65">
        <v>45047</v>
      </c>
      <c r="C25" s="66">
        <f>中指!J242</f>
        <v>41.59</v>
      </c>
      <c r="D25" s="249"/>
      <c r="E25" s="249"/>
      <c r="F25" s="70"/>
    </row>
    <row r="26" spans="1:11" ht="14.15" customHeight="1">
      <c r="A26" s="247"/>
      <c r="B26" s="65">
        <v>45078</v>
      </c>
      <c r="C26" s="66">
        <f>中指!J243</f>
        <v>40.6</v>
      </c>
      <c r="D26" s="250"/>
      <c r="E26" s="250"/>
      <c r="F26" s="70"/>
    </row>
    <row r="27" spans="1:11" ht="14.15" customHeight="1">
      <c r="A27" s="245" t="s">
        <v>4399</v>
      </c>
      <c r="B27" s="65">
        <v>45108</v>
      </c>
      <c r="C27" s="66">
        <f>中指!J244</f>
        <v>40.630000000000003</v>
      </c>
      <c r="D27" s="248">
        <v>3</v>
      </c>
      <c r="E27" s="248">
        <f>ROUND((C27+C28+C29)/D27,2)</f>
        <v>40.79</v>
      </c>
      <c r="F27" s="70"/>
    </row>
    <row r="28" spans="1:11">
      <c r="A28" s="246"/>
      <c r="B28" s="65">
        <v>45139</v>
      </c>
      <c r="C28" s="66">
        <f>中指!J245</f>
        <v>41.31</v>
      </c>
      <c r="D28" s="249"/>
      <c r="E28" s="249"/>
      <c r="F28" s="70"/>
    </row>
    <row r="29" spans="1:11" ht="15" customHeight="1">
      <c r="A29" s="247"/>
      <c r="B29" s="65">
        <v>45170</v>
      </c>
      <c r="C29" s="66">
        <f>中指!J246</f>
        <v>40.42</v>
      </c>
      <c r="D29" s="250"/>
      <c r="E29" s="250"/>
      <c r="F29" s="70"/>
    </row>
    <row r="30" spans="1:11">
      <c r="A30" s="245" t="s">
        <v>4400</v>
      </c>
      <c r="B30" s="65">
        <v>45200</v>
      </c>
      <c r="C30" s="66">
        <f>中指!J247</f>
        <v>40.57</v>
      </c>
      <c r="D30" s="248">
        <v>2</v>
      </c>
      <c r="E30" s="248">
        <f>ROUND((C30+C31)/D30,2)</f>
        <v>40.86</v>
      </c>
      <c r="F30" s="70"/>
    </row>
    <row r="31" spans="1:11">
      <c r="A31" s="247"/>
      <c r="B31" s="65">
        <v>45231</v>
      </c>
      <c r="C31" s="66">
        <f>中指!J248</f>
        <v>41.15</v>
      </c>
      <c r="D31" s="250"/>
      <c r="E31" s="250"/>
      <c r="F31" s="70"/>
    </row>
    <row r="32" spans="1:11">
      <c r="A32" s="265" t="str">
        <f>A16</f>
        <v>平均月租金（元/平方米/月）</v>
      </c>
      <c r="B32" s="265"/>
      <c r="C32" s="265"/>
      <c r="D32" s="265"/>
      <c r="E32" s="93">
        <f>ROUND(AVERAGE(E20:E31),2)</f>
        <v>42.26</v>
      </c>
      <c r="F32" s="70"/>
    </row>
    <row r="33" spans="1:6">
      <c r="E33" s="56"/>
    </row>
    <row r="34" spans="1:6">
      <c r="B34" s="95" t="s">
        <v>624</v>
      </c>
      <c r="C34" s="57" t="s">
        <v>605</v>
      </c>
      <c r="E34" s="56"/>
    </row>
    <row r="35" spans="1:6">
      <c r="A35" s="49" t="s">
        <v>607</v>
      </c>
      <c r="B35" s="62" t="s">
        <v>608</v>
      </c>
      <c r="C35" s="50" t="s">
        <v>623</v>
      </c>
      <c r="D35" s="49" t="str">
        <f>D3</f>
        <v>样本数量</v>
      </c>
      <c r="E35" s="64" t="str">
        <f>E19</f>
        <v>含物业费和取暖费</v>
      </c>
    </row>
    <row r="36" spans="1:6">
      <c r="A36" s="49" t="s">
        <v>4396</v>
      </c>
      <c r="B36" s="65">
        <v>44896</v>
      </c>
      <c r="C36" s="52">
        <f>'市场 '!D38</f>
        <v>43.33</v>
      </c>
      <c r="D36" s="66">
        <v>1</v>
      </c>
      <c r="E36" s="66">
        <f>ROUND(C36,2)</f>
        <v>43.33</v>
      </c>
      <c r="F36" s="259"/>
    </row>
    <row r="37" spans="1:6">
      <c r="A37" s="245" t="s">
        <v>4397</v>
      </c>
      <c r="B37" s="65">
        <v>44927</v>
      </c>
      <c r="C37" s="52">
        <f>'市场 '!D39</f>
        <v>45.58</v>
      </c>
      <c r="D37" s="248">
        <v>3</v>
      </c>
      <c r="E37" s="248">
        <f>ROUND((C37+C38+C39)/D37,2)</f>
        <v>43.54</v>
      </c>
      <c r="F37" s="259"/>
    </row>
    <row r="38" spans="1:6">
      <c r="A38" s="246"/>
      <c r="B38" s="65">
        <v>44958</v>
      </c>
      <c r="C38" s="52">
        <f>'市场 '!D40</f>
        <v>39.68</v>
      </c>
      <c r="D38" s="249"/>
      <c r="E38" s="249"/>
      <c r="F38" s="259"/>
    </row>
    <row r="39" spans="1:6" ht="15" customHeight="1">
      <c r="A39" s="247"/>
      <c r="B39" s="65">
        <v>44986</v>
      </c>
      <c r="C39" s="52">
        <f>'市场 '!D41</f>
        <v>45.37</v>
      </c>
      <c r="D39" s="250"/>
      <c r="E39" s="250"/>
      <c r="F39" s="259"/>
    </row>
    <row r="40" spans="1:6">
      <c r="A40" s="245" t="s">
        <v>4398</v>
      </c>
      <c r="B40" s="65">
        <v>45017</v>
      </c>
      <c r="C40" s="52">
        <f>'市场 '!D42</f>
        <v>47.78</v>
      </c>
      <c r="D40" s="248">
        <v>3</v>
      </c>
      <c r="E40" s="248">
        <f t="shared" ref="E40" si="2">ROUND((C40+C41+C42)/D40,2)</f>
        <v>45.93</v>
      </c>
      <c r="F40" s="259"/>
    </row>
    <row r="41" spans="1:6">
      <c r="A41" s="246"/>
      <c r="B41" s="65">
        <v>45047</v>
      </c>
      <c r="C41" s="52">
        <f>'市场 '!D43</f>
        <v>44.44</v>
      </c>
      <c r="D41" s="249"/>
      <c r="E41" s="249"/>
      <c r="F41" s="259"/>
    </row>
    <row r="42" spans="1:6" ht="15" customHeight="1">
      <c r="A42" s="247"/>
      <c r="B42" s="65">
        <v>45078</v>
      </c>
      <c r="C42" s="52">
        <f>'市场 '!D44</f>
        <v>45.56</v>
      </c>
      <c r="D42" s="250"/>
      <c r="E42" s="250"/>
      <c r="F42" s="259"/>
    </row>
    <row r="43" spans="1:6">
      <c r="A43" s="245" t="s">
        <v>4399</v>
      </c>
      <c r="B43" s="65">
        <v>45108</v>
      </c>
      <c r="C43" s="52">
        <f>'市场 '!D45</f>
        <v>46.67</v>
      </c>
      <c r="D43" s="248">
        <v>3</v>
      </c>
      <c r="E43" s="248">
        <f>ROUND((C43+C44+C45)/D43,2)</f>
        <v>44.6</v>
      </c>
      <c r="F43" s="259"/>
    </row>
    <row r="44" spans="1:6">
      <c r="A44" s="246"/>
      <c r="B44" s="65">
        <v>45139</v>
      </c>
      <c r="C44" s="52">
        <f>'市场 '!D46</f>
        <v>46.15</v>
      </c>
      <c r="D44" s="249"/>
      <c r="E44" s="249"/>
      <c r="F44" s="259"/>
    </row>
    <row r="45" spans="1:6" ht="15" customHeight="1">
      <c r="A45" s="247"/>
      <c r="B45" s="65">
        <v>45170</v>
      </c>
      <c r="C45" s="52">
        <f>'市场 '!D47</f>
        <v>40.97</v>
      </c>
      <c r="D45" s="250"/>
      <c r="E45" s="250"/>
      <c r="F45" s="259"/>
    </row>
    <row r="46" spans="1:6">
      <c r="A46" s="245" t="s">
        <v>4400</v>
      </c>
      <c r="B46" s="65">
        <v>45200</v>
      </c>
      <c r="C46" s="52">
        <f>'市场 '!D48</f>
        <v>42.08</v>
      </c>
      <c r="D46" s="248">
        <v>2</v>
      </c>
      <c r="E46" s="248">
        <f>ROUND((C46+C47)/D46,2)</f>
        <v>44.19</v>
      </c>
      <c r="F46" s="259"/>
    </row>
    <row r="47" spans="1:6">
      <c r="A47" s="247"/>
      <c r="B47" s="65">
        <v>45231</v>
      </c>
      <c r="C47" s="52">
        <f>'市场 '!D49</f>
        <v>46.3</v>
      </c>
      <c r="D47" s="250"/>
      <c r="E47" s="250"/>
      <c r="F47" s="70"/>
    </row>
    <row r="48" spans="1:6">
      <c r="A48" s="265" t="str">
        <f>A16</f>
        <v>平均月租金（元/平方米/月）</v>
      </c>
      <c r="B48" s="265"/>
      <c r="C48" s="265"/>
      <c r="D48" s="265"/>
      <c r="E48" s="93">
        <f>ROUND(AVERAGE(E36:E47),2)</f>
        <v>44.32</v>
      </c>
      <c r="F48" s="70"/>
    </row>
    <row r="49" spans="1:6">
      <c r="E49" s="56"/>
    </row>
    <row r="50" spans="1:6" hidden="1">
      <c r="A50" s="50" t="s">
        <v>607</v>
      </c>
      <c r="B50" s="49" t="s">
        <v>625</v>
      </c>
      <c r="C50" s="49" t="s">
        <v>626</v>
      </c>
      <c r="D50" s="50" t="s">
        <v>610</v>
      </c>
      <c r="E50" s="53"/>
      <c r="F50" s="73"/>
    </row>
    <row r="51" spans="1:6" hidden="1">
      <c r="A51" s="49" t="e">
        <f>#REF!</f>
        <v>#REF!</v>
      </c>
      <c r="B51" s="65">
        <v>43617</v>
      </c>
      <c r="C51" s="74">
        <v>91.57</v>
      </c>
      <c r="D51" s="66" t="e">
        <f>#REF!</f>
        <v>#REF!</v>
      </c>
    </row>
    <row r="52" spans="1:6" hidden="1">
      <c r="A52" s="49" t="str">
        <f>A37</f>
        <v>2023年一季度</v>
      </c>
      <c r="B52" s="65"/>
      <c r="C52" s="74"/>
      <c r="D52" s="66">
        <f>D5</f>
        <v>1</v>
      </c>
      <c r="E52" s="54"/>
      <c r="F52" s="70"/>
    </row>
    <row r="53" spans="1:6" hidden="1">
      <c r="A53" s="49" t="str">
        <f>A40</f>
        <v>2023年二季度</v>
      </c>
      <c r="B53" s="65"/>
      <c r="C53" s="74"/>
      <c r="D53" s="66">
        <f>D6</f>
        <v>0</v>
      </c>
      <c r="E53" s="54"/>
      <c r="F53" s="70"/>
    </row>
    <row r="54" spans="1:6" hidden="1">
      <c r="A54" s="49" t="str">
        <f>A43</f>
        <v>2023年三季度</v>
      </c>
      <c r="B54" s="65">
        <v>43891</v>
      </c>
      <c r="C54" s="74">
        <v>92.31</v>
      </c>
      <c r="D54" s="66">
        <f>D7</f>
        <v>0</v>
      </c>
      <c r="E54" s="54"/>
      <c r="F54" s="70"/>
    </row>
    <row r="55" spans="1:6" hidden="1">
      <c r="A55" s="49" t="str">
        <f>A46</f>
        <v>2023年四季度</v>
      </c>
      <c r="B55" s="65"/>
      <c r="C55" s="74"/>
      <c r="D55" s="66">
        <f>D10</f>
        <v>0</v>
      </c>
      <c r="E55" s="54"/>
      <c r="F55" s="70"/>
    </row>
    <row r="56" spans="1:6" hidden="1">
      <c r="A56" s="265" t="s">
        <v>613</v>
      </c>
      <c r="B56" s="265"/>
      <c r="C56" s="265"/>
      <c r="D56" s="265"/>
      <c r="E56" s="54"/>
      <c r="F56" s="70"/>
    </row>
    <row r="57" spans="1:6" hidden="1"/>
    <row r="58" spans="1:6" hidden="1">
      <c r="A58" s="50" t="s">
        <v>607</v>
      </c>
      <c r="B58" s="49" t="s">
        <v>625</v>
      </c>
      <c r="C58" s="49" t="s">
        <v>626</v>
      </c>
      <c r="D58" s="50" t="s">
        <v>610</v>
      </c>
      <c r="E58" s="53"/>
      <c r="F58" s="73"/>
    </row>
    <row r="59" spans="1:6" hidden="1">
      <c r="A59" s="49" t="s">
        <v>627</v>
      </c>
      <c r="B59" s="65">
        <v>43617</v>
      </c>
      <c r="C59" s="74">
        <v>91.57</v>
      </c>
      <c r="D59" s="66" t="e">
        <f>#REF!</f>
        <v>#REF!</v>
      </c>
      <c r="E59" s="54"/>
      <c r="F59" s="70"/>
    </row>
    <row r="60" spans="1:6" hidden="1">
      <c r="A60" s="49" t="s">
        <v>628</v>
      </c>
      <c r="B60" s="65"/>
      <c r="C60" s="74"/>
      <c r="D60" s="66" t="e">
        <f>#REF!</f>
        <v>#REF!</v>
      </c>
      <c r="E60" s="54"/>
      <c r="F60" s="70"/>
    </row>
    <row r="61" spans="1:6" hidden="1">
      <c r="A61" s="49" t="s">
        <v>629</v>
      </c>
      <c r="B61" s="65"/>
      <c r="C61" s="74"/>
      <c r="D61" s="66" t="e">
        <f>#REF!</f>
        <v>#REF!</v>
      </c>
      <c r="E61" s="54"/>
      <c r="F61" s="70"/>
    </row>
    <row r="62" spans="1:6" hidden="1">
      <c r="A62" s="49" t="s">
        <v>630</v>
      </c>
      <c r="B62" s="65">
        <v>43891</v>
      </c>
      <c r="C62" s="74">
        <v>92.31</v>
      </c>
      <c r="D62" s="66" t="e">
        <f>#REF!</f>
        <v>#REF!</v>
      </c>
      <c r="E62" s="54"/>
      <c r="F62" s="70"/>
    </row>
    <row r="63" spans="1:6" hidden="1">
      <c r="A63" s="49" t="s">
        <v>631</v>
      </c>
      <c r="B63" s="65"/>
      <c r="C63" s="74"/>
      <c r="D63" s="66" t="e">
        <f>#REF!</f>
        <v>#REF!</v>
      </c>
      <c r="E63" s="54"/>
      <c r="F63" s="70"/>
    </row>
    <row r="64" spans="1:6" hidden="1">
      <c r="A64" s="265" t="s">
        <v>613</v>
      </c>
      <c r="B64" s="265"/>
      <c r="C64" s="265"/>
      <c r="D64" s="265"/>
      <c r="E64" s="54"/>
      <c r="F64" s="70"/>
    </row>
    <row r="65" spans="1:6" hidden="1"/>
    <row r="66" spans="1:6" hidden="1">
      <c r="A66" s="50" t="s">
        <v>607</v>
      </c>
      <c r="B66" s="49" t="s">
        <v>625</v>
      </c>
      <c r="C66" s="49" t="s">
        <v>626</v>
      </c>
      <c r="D66" s="50" t="s">
        <v>610</v>
      </c>
      <c r="E66" s="53"/>
      <c r="F66" s="73"/>
    </row>
    <row r="67" spans="1:6" hidden="1">
      <c r="A67" s="49" t="s">
        <v>627</v>
      </c>
      <c r="B67" s="65">
        <v>43617</v>
      </c>
      <c r="C67" s="74">
        <v>91.57</v>
      </c>
      <c r="D67" s="66" t="e">
        <f>#REF!</f>
        <v>#REF!</v>
      </c>
      <c r="E67" s="54"/>
      <c r="F67" s="70"/>
    </row>
    <row r="68" spans="1:6" hidden="1">
      <c r="A68" s="49" t="s">
        <v>628</v>
      </c>
      <c r="B68" s="65"/>
      <c r="C68" s="74"/>
      <c r="D68" s="66">
        <f>D36</f>
        <v>1</v>
      </c>
      <c r="E68" s="54"/>
      <c r="F68" s="70"/>
    </row>
    <row r="69" spans="1:6" hidden="1">
      <c r="A69" s="49" t="s">
        <v>629</v>
      </c>
      <c r="B69" s="65"/>
      <c r="C69" s="74"/>
      <c r="D69" s="66" t="e">
        <f>#REF!</f>
        <v>#REF!</v>
      </c>
      <c r="E69" s="54"/>
      <c r="F69" s="70"/>
    </row>
    <row r="70" spans="1:6" hidden="1">
      <c r="A70" s="49" t="s">
        <v>630</v>
      </c>
      <c r="B70" s="65">
        <v>43891</v>
      </c>
      <c r="C70" s="74">
        <v>92.31</v>
      </c>
      <c r="D70" s="66" t="e">
        <f>#REF!</f>
        <v>#REF!</v>
      </c>
      <c r="E70" s="54"/>
      <c r="F70" s="70"/>
    </row>
    <row r="71" spans="1:6" hidden="1">
      <c r="A71" s="49" t="s">
        <v>631</v>
      </c>
      <c r="B71" s="65"/>
      <c r="C71" s="74"/>
      <c r="D71" s="66" t="e">
        <f>#REF!</f>
        <v>#REF!</v>
      </c>
      <c r="E71" s="54"/>
      <c r="F71" s="70"/>
    </row>
    <row r="72" spans="1:6" hidden="1">
      <c r="A72" s="265" t="s">
        <v>613</v>
      </c>
      <c r="B72" s="265"/>
      <c r="C72" s="265"/>
      <c r="D72" s="265"/>
      <c r="E72" s="54"/>
      <c r="F72" s="70"/>
    </row>
  </sheetData>
  <mergeCells count="47">
    <mergeCell ref="A72:D72"/>
    <mergeCell ref="A16:D16"/>
    <mergeCell ref="A32:D32"/>
    <mergeCell ref="A21:A23"/>
    <mergeCell ref="A24:A26"/>
    <mergeCell ref="A27:A29"/>
    <mergeCell ref="D43:D45"/>
    <mergeCell ref="D46:D47"/>
    <mergeCell ref="A48:D48"/>
    <mergeCell ref="A56:D56"/>
    <mergeCell ref="A64:D64"/>
    <mergeCell ref="A30:A31"/>
    <mergeCell ref="A37:A39"/>
    <mergeCell ref="A40:A42"/>
    <mergeCell ref="A43:A45"/>
    <mergeCell ref="A46:A47"/>
    <mergeCell ref="E21:E23"/>
    <mergeCell ref="E24:E26"/>
    <mergeCell ref="E27:E29"/>
    <mergeCell ref="E30:E31"/>
    <mergeCell ref="D40:D42"/>
    <mergeCell ref="D21:D23"/>
    <mergeCell ref="D24:D26"/>
    <mergeCell ref="D27:D29"/>
    <mergeCell ref="D30:D31"/>
    <mergeCell ref="D37:D39"/>
    <mergeCell ref="F36:F37"/>
    <mergeCell ref="F38:F40"/>
    <mergeCell ref="F41:F43"/>
    <mergeCell ref="F44:F46"/>
    <mergeCell ref="E37:E39"/>
    <mergeCell ref="E40:E42"/>
    <mergeCell ref="E43:E45"/>
    <mergeCell ref="E46:E47"/>
    <mergeCell ref="I6:I8"/>
    <mergeCell ref="A5:A7"/>
    <mergeCell ref="A8:A10"/>
    <mergeCell ref="A11:A13"/>
    <mergeCell ref="A14:A15"/>
    <mergeCell ref="E5:E7"/>
    <mergeCell ref="E8:E10"/>
    <mergeCell ref="E11:E13"/>
    <mergeCell ref="E14:E15"/>
    <mergeCell ref="D5:D7"/>
    <mergeCell ref="D8:D10"/>
    <mergeCell ref="D11:D13"/>
    <mergeCell ref="D14:D15"/>
  </mergeCells>
  <phoneticPr fontId="4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6BF4B-2CF0-4B0F-B421-1B760A6C5F99}">
  <sheetPr filterMode="1"/>
  <dimension ref="A1:H1681"/>
  <sheetViews>
    <sheetView topLeftCell="E1" zoomScaleNormal="100" workbookViewId="0">
      <selection activeCell="B485" sqref="B485"/>
    </sheetView>
  </sheetViews>
  <sheetFormatPr defaultColWidth="8.25" defaultRowHeight="10" customHeight="1"/>
  <cols>
    <col min="1" max="1" width="8.25" style="175"/>
    <col min="2" max="2" width="18.6640625" style="175" customWidth="1"/>
    <col min="3" max="7" width="8.25" style="175"/>
    <col min="8" max="8" width="20.9140625" style="175" customWidth="1"/>
    <col min="9" max="16384" width="8.25" style="175"/>
  </cols>
  <sheetData>
    <row r="1" spans="1:8" ht="10" customHeight="1">
      <c r="A1" s="175" t="s">
        <v>4189</v>
      </c>
      <c r="B1" s="175" t="s">
        <v>34</v>
      </c>
      <c r="C1" s="175" t="s">
        <v>4190</v>
      </c>
      <c r="D1" s="175" t="s">
        <v>4191</v>
      </c>
      <c r="E1" s="175" t="s">
        <v>4192</v>
      </c>
      <c r="H1" s="175" t="s">
        <v>4395</v>
      </c>
    </row>
    <row r="2" spans="1:8" ht="10.5" hidden="1">
      <c r="A2" s="175" t="s">
        <v>4193</v>
      </c>
      <c r="B2" s="175" t="s">
        <v>4194</v>
      </c>
      <c r="C2" s="175">
        <v>2023</v>
      </c>
      <c r="D2" s="175" t="s">
        <v>4195</v>
      </c>
      <c r="E2" s="175">
        <v>72.387230482999996</v>
      </c>
    </row>
    <row r="3" spans="1:8" ht="10.5" hidden="1">
      <c r="A3" s="175" t="s">
        <v>4193</v>
      </c>
      <c r="B3" s="175" t="s">
        <v>4194</v>
      </c>
      <c r="C3" s="175">
        <v>2023</v>
      </c>
      <c r="D3" s="175" t="s">
        <v>4196</v>
      </c>
      <c r="E3" s="175">
        <v>72.199078955000004</v>
      </c>
    </row>
    <row r="4" spans="1:8" ht="10.5" hidden="1">
      <c r="A4" s="175" t="s">
        <v>4193</v>
      </c>
      <c r="B4" s="175" t="s">
        <v>4194</v>
      </c>
      <c r="C4" s="175">
        <v>2023</v>
      </c>
      <c r="D4" s="175" t="s">
        <v>4197</v>
      </c>
      <c r="E4" s="175">
        <v>76.075658847</v>
      </c>
    </row>
    <row r="5" spans="1:8" ht="10.5" hidden="1">
      <c r="A5" s="175" t="s">
        <v>4193</v>
      </c>
      <c r="B5" s="175" t="s">
        <v>4194</v>
      </c>
      <c r="C5" s="175">
        <v>2023</v>
      </c>
      <c r="D5" s="175" t="s">
        <v>4198</v>
      </c>
      <c r="E5" s="175">
        <v>81.394553502999997</v>
      </c>
    </row>
    <row r="6" spans="1:8" ht="10.5" hidden="1">
      <c r="A6" s="175" t="s">
        <v>4193</v>
      </c>
      <c r="B6" s="175" t="s">
        <v>4194</v>
      </c>
      <c r="C6" s="175">
        <v>2023</v>
      </c>
      <c r="D6" s="175" t="s">
        <v>4199</v>
      </c>
      <c r="E6" s="175">
        <v>66.353019012000004</v>
      </c>
    </row>
    <row r="7" spans="1:8" ht="10.5" hidden="1">
      <c r="A7" s="175" t="s">
        <v>4193</v>
      </c>
      <c r="B7" s="175" t="s">
        <v>4194</v>
      </c>
      <c r="C7" s="175">
        <v>2023</v>
      </c>
      <c r="D7" s="175" t="s">
        <v>4200</v>
      </c>
      <c r="E7" s="175">
        <v>78.013181748999997</v>
      </c>
    </row>
    <row r="8" spans="1:8" ht="10.5" hidden="1">
      <c r="A8" s="175" t="s">
        <v>4193</v>
      </c>
      <c r="B8" s="175" t="s">
        <v>4194</v>
      </c>
      <c r="C8" s="175">
        <v>2023</v>
      </c>
      <c r="D8" s="175" t="s">
        <v>4201</v>
      </c>
      <c r="E8" s="175">
        <v>83.791704633999998</v>
      </c>
    </row>
    <row r="9" spans="1:8" ht="10.5" hidden="1">
      <c r="A9" s="175" t="s">
        <v>4193</v>
      </c>
      <c r="B9" s="175" t="s">
        <v>4194</v>
      </c>
      <c r="C9" s="175">
        <v>2023</v>
      </c>
      <c r="D9" s="175" t="s">
        <v>4202</v>
      </c>
      <c r="E9" s="175">
        <v>73.424970307999999</v>
      </c>
    </row>
    <row r="10" spans="1:8" ht="10.5" hidden="1">
      <c r="A10" s="175" t="s">
        <v>4193</v>
      </c>
      <c r="B10" s="175" t="s">
        <v>4194</v>
      </c>
      <c r="C10" s="175">
        <v>2023</v>
      </c>
      <c r="D10" s="175" t="s">
        <v>4203</v>
      </c>
      <c r="E10" s="175">
        <v>73.656418384999995</v>
      </c>
    </row>
    <row r="11" spans="1:8" ht="10.5" hidden="1">
      <c r="A11" s="175" t="s">
        <v>4193</v>
      </c>
      <c r="B11" s="175" t="s">
        <v>4194</v>
      </c>
      <c r="C11" s="175">
        <v>2023</v>
      </c>
      <c r="D11" s="175" t="s">
        <v>4204</v>
      </c>
      <c r="E11" s="175">
        <v>70.410986417000004</v>
      </c>
    </row>
    <row r="12" spans="1:8" ht="10.5" hidden="1">
      <c r="A12" s="175" t="s">
        <v>4193</v>
      </c>
      <c r="B12" s="175" t="s">
        <v>4205</v>
      </c>
      <c r="C12" s="175">
        <v>2023</v>
      </c>
      <c r="D12" s="175" t="s">
        <v>4195</v>
      </c>
      <c r="E12" s="175">
        <v>70.836039131000007</v>
      </c>
    </row>
    <row r="13" spans="1:8" ht="10.5" hidden="1">
      <c r="A13" s="175" t="s">
        <v>4193</v>
      </c>
      <c r="B13" s="175" t="s">
        <v>4205</v>
      </c>
      <c r="C13" s="175">
        <v>2023</v>
      </c>
      <c r="D13" s="175" t="s">
        <v>4196</v>
      </c>
      <c r="E13" s="175">
        <v>80.226052971000001</v>
      </c>
    </row>
    <row r="14" spans="1:8" ht="10.5" hidden="1">
      <c r="A14" s="175" t="s">
        <v>4193</v>
      </c>
      <c r="B14" s="175" t="s">
        <v>4205</v>
      </c>
      <c r="C14" s="175">
        <v>2023</v>
      </c>
      <c r="D14" s="175" t="s">
        <v>4197</v>
      </c>
      <c r="E14" s="175">
        <v>76.654628650999996</v>
      </c>
    </row>
    <row r="15" spans="1:8" ht="10.5" hidden="1">
      <c r="A15" s="175" t="s">
        <v>4193</v>
      </c>
      <c r="B15" s="175" t="s">
        <v>4205</v>
      </c>
      <c r="C15" s="175">
        <v>2023</v>
      </c>
      <c r="D15" s="175" t="s">
        <v>4198</v>
      </c>
      <c r="E15" s="175">
        <v>79.311629797999998</v>
      </c>
    </row>
    <row r="16" spans="1:8" ht="10.5" hidden="1">
      <c r="A16" s="175" t="s">
        <v>4193</v>
      </c>
      <c r="B16" s="175" t="s">
        <v>4205</v>
      </c>
      <c r="C16" s="175">
        <v>2023</v>
      </c>
      <c r="D16" s="175" t="s">
        <v>4199</v>
      </c>
      <c r="E16" s="175">
        <v>79.704305693999999</v>
      </c>
    </row>
    <row r="17" spans="1:5" ht="10.5" hidden="1">
      <c r="A17" s="175" t="s">
        <v>4193</v>
      </c>
      <c r="B17" s="175" t="s">
        <v>4205</v>
      </c>
      <c r="C17" s="175">
        <v>2023</v>
      </c>
      <c r="D17" s="175" t="s">
        <v>4200</v>
      </c>
      <c r="E17" s="175">
        <v>77.668072198999994</v>
      </c>
    </row>
    <row r="18" spans="1:5" ht="10.5" hidden="1">
      <c r="A18" s="175" t="s">
        <v>4193</v>
      </c>
      <c r="B18" s="175" t="s">
        <v>4205</v>
      </c>
      <c r="C18" s="175">
        <v>2023</v>
      </c>
      <c r="D18" s="175" t="s">
        <v>4201</v>
      </c>
      <c r="E18" s="175">
        <v>77.348496334999993</v>
      </c>
    </row>
    <row r="19" spans="1:5" ht="10.5" hidden="1">
      <c r="A19" s="175" t="s">
        <v>4193</v>
      </c>
      <c r="B19" s="175" t="s">
        <v>4205</v>
      </c>
      <c r="C19" s="175">
        <v>2023</v>
      </c>
      <c r="D19" s="175" t="s">
        <v>4202</v>
      </c>
      <c r="E19" s="175">
        <v>76.064805641999996</v>
      </c>
    </row>
    <row r="20" spans="1:5" ht="10.5" hidden="1">
      <c r="A20" s="175" t="s">
        <v>4193</v>
      </c>
      <c r="B20" s="175" t="s">
        <v>4205</v>
      </c>
      <c r="C20" s="175">
        <v>2023</v>
      </c>
      <c r="D20" s="175" t="s">
        <v>4203</v>
      </c>
      <c r="E20" s="175">
        <v>76.424280816999996</v>
      </c>
    </row>
    <row r="21" spans="1:5" ht="10.5" hidden="1">
      <c r="A21" s="175" t="s">
        <v>4193</v>
      </c>
      <c r="B21" s="175" t="s">
        <v>4205</v>
      </c>
      <c r="C21" s="175">
        <v>2023</v>
      </c>
      <c r="D21" s="175" t="s">
        <v>4204</v>
      </c>
      <c r="E21" s="175">
        <v>72.228547484000003</v>
      </c>
    </row>
    <row r="22" spans="1:5" ht="10.5" hidden="1">
      <c r="A22" s="175" t="s">
        <v>4193</v>
      </c>
      <c r="B22" s="175" t="s">
        <v>4206</v>
      </c>
      <c r="C22" s="175">
        <v>2023</v>
      </c>
      <c r="D22" s="175" t="s">
        <v>4195</v>
      </c>
      <c r="E22" s="175">
        <v>67.856245287999997</v>
      </c>
    </row>
    <row r="23" spans="1:5" ht="10.5" hidden="1">
      <c r="A23" s="175" t="s">
        <v>4193</v>
      </c>
      <c r="B23" s="175" t="s">
        <v>4206</v>
      </c>
      <c r="C23" s="175">
        <v>2023</v>
      </c>
      <c r="D23" s="175" t="s">
        <v>4196</v>
      </c>
      <c r="E23" s="175">
        <v>63.621218323000001</v>
      </c>
    </row>
    <row r="24" spans="1:5" ht="10.5" hidden="1">
      <c r="A24" s="175" t="s">
        <v>4193</v>
      </c>
      <c r="B24" s="175" t="s">
        <v>4206</v>
      </c>
      <c r="C24" s="175">
        <v>2023</v>
      </c>
      <c r="D24" s="175" t="s">
        <v>4197</v>
      </c>
      <c r="E24" s="175">
        <v>70.290037901999995</v>
      </c>
    </row>
    <row r="25" spans="1:5" ht="10.5" hidden="1">
      <c r="A25" s="175" t="s">
        <v>4193</v>
      </c>
      <c r="B25" s="175" t="s">
        <v>4206</v>
      </c>
      <c r="C25" s="175">
        <v>2023</v>
      </c>
      <c r="D25" s="175" t="s">
        <v>4198</v>
      </c>
      <c r="E25" s="175">
        <v>65.288796805999993</v>
      </c>
    </row>
    <row r="26" spans="1:5" ht="10.5" hidden="1">
      <c r="A26" s="175" t="s">
        <v>4193</v>
      </c>
      <c r="B26" s="175" t="s">
        <v>4206</v>
      </c>
      <c r="C26" s="175">
        <v>2023</v>
      </c>
      <c r="D26" s="175" t="s">
        <v>4199</v>
      </c>
      <c r="E26" s="175">
        <v>68.195450309999998</v>
      </c>
    </row>
    <row r="27" spans="1:5" ht="10.5" hidden="1">
      <c r="A27" s="175" t="s">
        <v>4193</v>
      </c>
      <c r="B27" s="175" t="s">
        <v>4206</v>
      </c>
      <c r="C27" s="175">
        <v>2023</v>
      </c>
      <c r="D27" s="175" t="s">
        <v>4200</v>
      </c>
      <c r="E27" s="175">
        <v>69.936421808999995</v>
      </c>
    </row>
    <row r="28" spans="1:5" ht="10.5" hidden="1">
      <c r="A28" s="175" t="s">
        <v>4193</v>
      </c>
      <c r="B28" s="175" t="s">
        <v>4206</v>
      </c>
      <c r="C28" s="175">
        <v>2023</v>
      </c>
      <c r="D28" s="175" t="s">
        <v>4201</v>
      </c>
      <c r="E28" s="175">
        <v>65.000457568000002</v>
      </c>
    </row>
    <row r="29" spans="1:5" ht="10.5" hidden="1">
      <c r="A29" s="175" t="s">
        <v>4193</v>
      </c>
      <c r="B29" s="175" t="s">
        <v>4206</v>
      </c>
      <c r="C29" s="175">
        <v>2023</v>
      </c>
      <c r="D29" s="175" t="s">
        <v>4202</v>
      </c>
      <c r="E29" s="175">
        <v>69.352393106999997</v>
      </c>
    </row>
    <row r="30" spans="1:5" ht="10.5" hidden="1">
      <c r="A30" s="175" t="s">
        <v>4193</v>
      </c>
      <c r="B30" s="175" t="s">
        <v>4206</v>
      </c>
      <c r="C30" s="175">
        <v>2023</v>
      </c>
      <c r="D30" s="175" t="s">
        <v>4203</v>
      </c>
      <c r="E30" s="175">
        <v>67.208318004999995</v>
      </c>
    </row>
    <row r="31" spans="1:5" ht="10.5" hidden="1">
      <c r="A31" s="175" t="s">
        <v>4193</v>
      </c>
      <c r="B31" s="175" t="s">
        <v>4206</v>
      </c>
      <c r="C31" s="175">
        <v>2023</v>
      </c>
      <c r="D31" s="175" t="s">
        <v>4204</v>
      </c>
      <c r="E31" s="175">
        <v>66.475761448</v>
      </c>
    </row>
    <row r="32" spans="1:5" ht="10.5" hidden="1">
      <c r="A32" s="175" t="s">
        <v>4193</v>
      </c>
      <c r="B32" s="175" t="s">
        <v>4207</v>
      </c>
      <c r="C32" s="175">
        <v>2023</v>
      </c>
      <c r="D32" s="175" t="s">
        <v>4196</v>
      </c>
      <c r="E32" s="175">
        <v>83.632021182000003</v>
      </c>
    </row>
    <row r="33" spans="1:5" ht="10.5" hidden="1">
      <c r="A33" s="175" t="s">
        <v>4193</v>
      </c>
      <c r="B33" s="175" t="s">
        <v>4207</v>
      </c>
      <c r="C33" s="175">
        <v>2023</v>
      </c>
      <c r="D33" s="175" t="s">
        <v>4197</v>
      </c>
      <c r="E33" s="175">
        <v>86.146931350000003</v>
      </c>
    </row>
    <row r="34" spans="1:5" ht="10.5" hidden="1">
      <c r="A34" s="175" t="s">
        <v>4193</v>
      </c>
      <c r="B34" s="175" t="s">
        <v>4207</v>
      </c>
      <c r="C34" s="175">
        <v>2023</v>
      </c>
      <c r="D34" s="175" t="s">
        <v>4198</v>
      </c>
      <c r="E34" s="175">
        <v>63.321385902000003</v>
      </c>
    </row>
    <row r="35" spans="1:5" ht="10.5" hidden="1">
      <c r="A35" s="175" t="s">
        <v>4193</v>
      </c>
      <c r="B35" s="175" t="s">
        <v>4207</v>
      </c>
      <c r="C35" s="175">
        <v>2023</v>
      </c>
      <c r="D35" s="175" t="s">
        <v>4199</v>
      </c>
      <c r="E35" s="175">
        <v>74.869408301000007</v>
      </c>
    </row>
    <row r="36" spans="1:5" ht="10.5" hidden="1">
      <c r="A36" s="175" t="s">
        <v>4193</v>
      </c>
      <c r="B36" s="175" t="s">
        <v>4207</v>
      </c>
      <c r="C36" s="175">
        <v>2023</v>
      </c>
      <c r="D36" s="175" t="s">
        <v>4200</v>
      </c>
      <c r="E36" s="175">
        <v>75.787016647000002</v>
      </c>
    </row>
    <row r="37" spans="1:5" ht="10.5" hidden="1">
      <c r="A37" s="175" t="s">
        <v>4193</v>
      </c>
      <c r="B37" s="175" t="s">
        <v>4207</v>
      </c>
      <c r="C37" s="175">
        <v>2023</v>
      </c>
      <c r="D37" s="175" t="s">
        <v>4201</v>
      </c>
      <c r="E37" s="175">
        <v>77.357880565000002</v>
      </c>
    </row>
    <row r="38" spans="1:5" ht="10.5" hidden="1">
      <c r="A38" s="175" t="s">
        <v>4193</v>
      </c>
      <c r="B38" s="175" t="s">
        <v>4207</v>
      </c>
      <c r="C38" s="175">
        <v>2023</v>
      </c>
      <c r="D38" s="175" t="s">
        <v>4202</v>
      </c>
      <c r="E38" s="175">
        <v>70.425955815999998</v>
      </c>
    </row>
    <row r="39" spans="1:5" ht="10.5" hidden="1">
      <c r="A39" s="175" t="s">
        <v>4193</v>
      </c>
      <c r="B39" s="175" t="s">
        <v>4207</v>
      </c>
      <c r="C39" s="175">
        <v>2023</v>
      </c>
      <c r="D39" s="175" t="s">
        <v>4203</v>
      </c>
      <c r="E39" s="175">
        <v>64.095095635000007</v>
      </c>
    </row>
    <row r="40" spans="1:5" ht="10.5" hidden="1">
      <c r="A40" s="175" t="s">
        <v>4193</v>
      </c>
      <c r="B40" s="175" t="s">
        <v>4207</v>
      </c>
      <c r="C40" s="175">
        <v>2023</v>
      </c>
      <c r="D40" s="175" t="s">
        <v>4204</v>
      </c>
      <c r="E40" s="175">
        <v>72.582534920000001</v>
      </c>
    </row>
    <row r="41" spans="1:5" ht="10.5" hidden="1">
      <c r="A41" s="175" t="s">
        <v>4193</v>
      </c>
      <c r="B41" s="175" t="s">
        <v>4208</v>
      </c>
      <c r="C41" s="175">
        <v>2023</v>
      </c>
      <c r="D41" s="175" t="s">
        <v>4195</v>
      </c>
      <c r="E41" s="175">
        <v>68.043395508000003</v>
      </c>
    </row>
    <row r="42" spans="1:5" ht="10.5" hidden="1">
      <c r="A42" s="175" t="s">
        <v>4193</v>
      </c>
      <c r="B42" s="175" t="s">
        <v>4208</v>
      </c>
      <c r="C42" s="175">
        <v>2023</v>
      </c>
      <c r="D42" s="175" t="s">
        <v>4199</v>
      </c>
      <c r="E42" s="175">
        <v>67.005545287000004</v>
      </c>
    </row>
    <row r="43" spans="1:5" ht="10.5" hidden="1">
      <c r="A43" s="175" t="s">
        <v>4193</v>
      </c>
      <c r="B43" s="175" t="s">
        <v>4208</v>
      </c>
      <c r="C43" s="175">
        <v>2023</v>
      </c>
      <c r="D43" s="175" t="s">
        <v>4200</v>
      </c>
      <c r="E43" s="175">
        <v>59.244514385999999</v>
      </c>
    </row>
    <row r="44" spans="1:5" ht="10.5" hidden="1">
      <c r="A44" s="175" t="s">
        <v>4193</v>
      </c>
      <c r="B44" s="175" t="s">
        <v>4208</v>
      </c>
      <c r="C44" s="175">
        <v>2023</v>
      </c>
      <c r="D44" s="175" t="s">
        <v>4201</v>
      </c>
      <c r="E44" s="175">
        <v>71.401003893999999</v>
      </c>
    </row>
    <row r="45" spans="1:5" ht="10.5" hidden="1">
      <c r="A45" s="175" t="s">
        <v>4193</v>
      </c>
      <c r="B45" s="175" t="s">
        <v>4208</v>
      </c>
      <c r="C45" s="175">
        <v>2023</v>
      </c>
      <c r="D45" s="175" t="s">
        <v>4202</v>
      </c>
      <c r="E45" s="175">
        <v>69.573281889</v>
      </c>
    </row>
    <row r="46" spans="1:5" ht="10.5" hidden="1">
      <c r="A46" s="175" t="s">
        <v>4193</v>
      </c>
      <c r="B46" s="175" t="s">
        <v>4208</v>
      </c>
      <c r="C46" s="175">
        <v>2023</v>
      </c>
      <c r="D46" s="175" t="s">
        <v>4203</v>
      </c>
      <c r="E46" s="175">
        <v>65.200912797000001</v>
      </c>
    </row>
    <row r="47" spans="1:5" ht="10.5" hidden="1">
      <c r="A47" s="175" t="s">
        <v>4193</v>
      </c>
      <c r="B47" s="175" t="s">
        <v>4208</v>
      </c>
      <c r="C47" s="175">
        <v>2023</v>
      </c>
      <c r="D47" s="175" t="s">
        <v>4204</v>
      </c>
      <c r="E47" s="175">
        <v>65.611733307999998</v>
      </c>
    </row>
    <row r="48" spans="1:5" ht="10.5" hidden="1">
      <c r="A48" s="175" t="s">
        <v>4193</v>
      </c>
      <c r="B48" s="175" t="s">
        <v>4209</v>
      </c>
      <c r="C48" s="175">
        <v>2023</v>
      </c>
      <c r="D48" s="175" t="s">
        <v>4195</v>
      </c>
      <c r="E48" s="175">
        <v>84.879800876000004</v>
      </c>
    </row>
    <row r="49" spans="1:5" ht="10.5" hidden="1">
      <c r="A49" s="175" t="s">
        <v>4193</v>
      </c>
      <c r="B49" s="175" t="s">
        <v>4209</v>
      </c>
      <c r="C49" s="175">
        <v>2023</v>
      </c>
      <c r="D49" s="175" t="s">
        <v>4196</v>
      </c>
      <c r="E49" s="175">
        <v>83.836229481999993</v>
      </c>
    </row>
    <row r="50" spans="1:5" ht="10.5" hidden="1">
      <c r="A50" s="175" t="s">
        <v>4193</v>
      </c>
      <c r="B50" s="175" t="s">
        <v>4209</v>
      </c>
      <c r="C50" s="175">
        <v>2023</v>
      </c>
      <c r="D50" s="175" t="s">
        <v>4197</v>
      </c>
      <c r="E50" s="175">
        <v>91.317975458999996</v>
      </c>
    </row>
    <row r="51" spans="1:5" ht="10.5" hidden="1">
      <c r="A51" s="175" t="s">
        <v>4193</v>
      </c>
      <c r="B51" s="175" t="s">
        <v>4209</v>
      </c>
      <c r="C51" s="175">
        <v>2023</v>
      </c>
      <c r="D51" s="175" t="s">
        <v>4198</v>
      </c>
      <c r="E51" s="175">
        <v>78.796244227000003</v>
      </c>
    </row>
    <row r="52" spans="1:5" ht="10.5" hidden="1">
      <c r="A52" s="175" t="s">
        <v>4193</v>
      </c>
      <c r="B52" s="175" t="s">
        <v>4209</v>
      </c>
      <c r="C52" s="175">
        <v>2023</v>
      </c>
      <c r="D52" s="175" t="s">
        <v>4199</v>
      </c>
      <c r="E52" s="175">
        <v>84.247758493000006</v>
      </c>
    </row>
    <row r="53" spans="1:5" ht="10.5" hidden="1">
      <c r="A53" s="175" t="s">
        <v>4193</v>
      </c>
      <c r="B53" s="175" t="s">
        <v>4209</v>
      </c>
      <c r="C53" s="175">
        <v>2023</v>
      </c>
      <c r="D53" s="175" t="s">
        <v>4200</v>
      </c>
      <c r="E53" s="175">
        <v>73.391672071000002</v>
      </c>
    </row>
    <row r="54" spans="1:5" ht="10.5" hidden="1">
      <c r="A54" s="175" t="s">
        <v>4193</v>
      </c>
      <c r="B54" s="175" t="s">
        <v>4209</v>
      </c>
      <c r="C54" s="175">
        <v>2023</v>
      </c>
      <c r="D54" s="175" t="s">
        <v>4201</v>
      </c>
      <c r="E54" s="175">
        <v>76.484163175999996</v>
      </c>
    </row>
    <row r="55" spans="1:5" ht="10.5" hidden="1">
      <c r="A55" s="175" t="s">
        <v>4193</v>
      </c>
      <c r="B55" s="175" t="s">
        <v>4209</v>
      </c>
      <c r="C55" s="175">
        <v>2023</v>
      </c>
      <c r="D55" s="175" t="s">
        <v>4202</v>
      </c>
      <c r="E55" s="175">
        <v>74.563522719999995</v>
      </c>
    </row>
    <row r="56" spans="1:5" ht="10.5" hidden="1">
      <c r="A56" s="175" t="s">
        <v>4193</v>
      </c>
      <c r="B56" s="175" t="s">
        <v>4209</v>
      </c>
      <c r="C56" s="175">
        <v>2023</v>
      </c>
      <c r="D56" s="175" t="s">
        <v>4203</v>
      </c>
      <c r="E56" s="175">
        <v>90.772317161999993</v>
      </c>
    </row>
    <row r="57" spans="1:5" ht="10.5" hidden="1">
      <c r="A57" s="175" t="s">
        <v>4193</v>
      </c>
      <c r="B57" s="175" t="s">
        <v>4209</v>
      </c>
      <c r="C57" s="175">
        <v>2023</v>
      </c>
      <c r="D57" s="175" t="s">
        <v>4204</v>
      </c>
      <c r="E57" s="175">
        <v>96.059029035999998</v>
      </c>
    </row>
    <row r="58" spans="1:5" ht="10.5" hidden="1">
      <c r="A58" s="175" t="s">
        <v>4193</v>
      </c>
      <c r="B58" s="175" t="s">
        <v>4210</v>
      </c>
      <c r="C58" s="175">
        <v>2023</v>
      </c>
      <c r="D58" s="175" t="s">
        <v>4195</v>
      </c>
      <c r="E58" s="175">
        <v>74.124201315999997</v>
      </c>
    </row>
    <row r="59" spans="1:5" ht="10.5" hidden="1">
      <c r="A59" s="175" t="s">
        <v>4193</v>
      </c>
      <c r="B59" s="175" t="s">
        <v>4210</v>
      </c>
      <c r="C59" s="175">
        <v>2023</v>
      </c>
      <c r="D59" s="175" t="s">
        <v>4196</v>
      </c>
      <c r="E59" s="175">
        <v>72.115923627000001</v>
      </c>
    </row>
    <row r="60" spans="1:5" ht="10.5" hidden="1">
      <c r="A60" s="175" t="s">
        <v>4193</v>
      </c>
      <c r="B60" s="175" t="s">
        <v>4210</v>
      </c>
      <c r="C60" s="175">
        <v>2023</v>
      </c>
      <c r="D60" s="175" t="s">
        <v>4197</v>
      </c>
      <c r="E60" s="175">
        <v>83.595910231000005</v>
      </c>
    </row>
    <row r="61" spans="1:5" ht="10.5" hidden="1">
      <c r="A61" s="175" t="s">
        <v>4193</v>
      </c>
      <c r="B61" s="175" t="s">
        <v>4210</v>
      </c>
      <c r="C61" s="175">
        <v>2023</v>
      </c>
      <c r="D61" s="175" t="s">
        <v>4198</v>
      </c>
      <c r="E61" s="175">
        <v>79.052690768000005</v>
      </c>
    </row>
    <row r="62" spans="1:5" ht="10.5" hidden="1">
      <c r="A62" s="175" t="s">
        <v>4193</v>
      </c>
      <c r="B62" s="175" t="s">
        <v>4210</v>
      </c>
      <c r="C62" s="175">
        <v>2023</v>
      </c>
      <c r="D62" s="175" t="s">
        <v>4199</v>
      </c>
      <c r="E62" s="175">
        <v>85.341284552000005</v>
      </c>
    </row>
    <row r="63" spans="1:5" ht="10.5" hidden="1">
      <c r="A63" s="175" t="s">
        <v>4193</v>
      </c>
      <c r="B63" s="175" t="s">
        <v>4210</v>
      </c>
      <c r="C63" s="175">
        <v>2023</v>
      </c>
      <c r="D63" s="175" t="s">
        <v>4200</v>
      </c>
      <c r="E63" s="175">
        <v>75.883966122999993</v>
      </c>
    </row>
    <row r="64" spans="1:5" ht="10.5" hidden="1">
      <c r="A64" s="175" t="s">
        <v>4193</v>
      </c>
      <c r="B64" s="175" t="s">
        <v>4210</v>
      </c>
      <c r="C64" s="175">
        <v>2023</v>
      </c>
      <c r="D64" s="175" t="s">
        <v>4201</v>
      </c>
      <c r="E64" s="175">
        <v>64.808812716999995</v>
      </c>
    </row>
    <row r="65" spans="1:5" ht="10.5" hidden="1">
      <c r="A65" s="175" t="s">
        <v>4193</v>
      </c>
      <c r="B65" s="175" t="s">
        <v>4210</v>
      </c>
      <c r="C65" s="175">
        <v>2023</v>
      </c>
      <c r="D65" s="175" t="s">
        <v>4203</v>
      </c>
      <c r="E65" s="175">
        <v>73.412515268000007</v>
      </c>
    </row>
    <row r="66" spans="1:5" ht="10.5" hidden="1">
      <c r="A66" s="175" t="s">
        <v>4193</v>
      </c>
      <c r="B66" s="175" t="s">
        <v>4210</v>
      </c>
      <c r="C66" s="175">
        <v>2023</v>
      </c>
      <c r="D66" s="175" t="s">
        <v>4204</v>
      </c>
      <c r="E66" s="175">
        <v>84.004201107</v>
      </c>
    </row>
    <row r="67" spans="1:5" ht="10.5" hidden="1">
      <c r="A67" s="175" t="s">
        <v>4193</v>
      </c>
      <c r="B67" s="175" t="s">
        <v>4211</v>
      </c>
      <c r="C67" s="175">
        <v>2023</v>
      </c>
      <c r="D67" s="175" t="s">
        <v>4195</v>
      </c>
      <c r="E67" s="175">
        <v>68.778759190000002</v>
      </c>
    </row>
    <row r="68" spans="1:5" ht="10.5" hidden="1">
      <c r="A68" s="175" t="s">
        <v>4193</v>
      </c>
      <c r="B68" s="175" t="s">
        <v>4211</v>
      </c>
      <c r="C68" s="175">
        <v>2023</v>
      </c>
      <c r="D68" s="175" t="s">
        <v>4196</v>
      </c>
      <c r="E68" s="175">
        <v>56.181717958999997</v>
      </c>
    </row>
    <row r="69" spans="1:5" ht="10.5" hidden="1">
      <c r="A69" s="175" t="s">
        <v>4193</v>
      </c>
      <c r="B69" s="175" t="s">
        <v>4211</v>
      </c>
      <c r="C69" s="175">
        <v>2023</v>
      </c>
      <c r="D69" s="175" t="s">
        <v>4197</v>
      </c>
      <c r="E69" s="175">
        <v>64.796828446999996</v>
      </c>
    </row>
    <row r="70" spans="1:5" ht="10.5" hidden="1">
      <c r="A70" s="175" t="s">
        <v>4193</v>
      </c>
      <c r="B70" s="175" t="s">
        <v>4211</v>
      </c>
      <c r="C70" s="175">
        <v>2023</v>
      </c>
      <c r="D70" s="175" t="s">
        <v>4198</v>
      </c>
      <c r="E70" s="175">
        <v>76.657886582000003</v>
      </c>
    </row>
    <row r="71" spans="1:5" ht="10.5" hidden="1">
      <c r="A71" s="175" t="s">
        <v>4193</v>
      </c>
      <c r="B71" s="175" t="s">
        <v>4211</v>
      </c>
      <c r="C71" s="175">
        <v>2023</v>
      </c>
      <c r="D71" s="175" t="s">
        <v>4199</v>
      </c>
      <c r="E71" s="175">
        <v>62.062239560000002</v>
      </c>
    </row>
    <row r="72" spans="1:5" ht="10.5" hidden="1">
      <c r="A72" s="175" t="s">
        <v>4193</v>
      </c>
      <c r="B72" s="175" t="s">
        <v>4211</v>
      </c>
      <c r="C72" s="175">
        <v>2023</v>
      </c>
      <c r="D72" s="175" t="s">
        <v>4200</v>
      </c>
      <c r="E72" s="175">
        <v>67.860366107000004</v>
      </c>
    </row>
    <row r="73" spans="1:5" ht="10.5" hidden="1">
      <c r="A73" s="175" t="s">
        <v>4193</v>
      </c>
      <c r="B73" s="175" t="s">
        <v>4211</v>
      </c>
      <c r="C73" s="175">
        <v>2023</v>
      </c>
      <c r="D73" s="175" t="s">
        <v>4201</v>
      </c>
      <c r="E73" s="175">
        <v>64.203171167999997</v>
      </c>
    </row>
    <row r="74" spans="1:5" ht="10.5" hidden="1">
      <c r="A74" s="175" t="s">
        <v>4193</v>
      </c>
      <c r="B74" s="175" t="s">
        <v>4211</v>
      </c>
      <c r="C74" s="175">
        <v>2023</v>
      </c>
      <c r="D74" s="175" t="s">
        <v>4202</v>
      </c>
      <c r="E74" s="175">
        <v>61.891543618999997</v>
      </c>
    </row>
    <row r="75" spans="1:5" ht="10.5" hidden="1">
      <c r="A75" s="175" t="s">
        <v>4193</v>
      </c>
      <c r="B75" s="175" t="s">
        <v>4211</v>
      </c>
      <c r="C75" s="175">
        <v>2023</v>
      </c>
      <c r="D75" s="175" t="s">
        <v>4203</v>
      </c>
      <c r="E75" s="175">
        <v>61.033697539999999</v>
      </c>
    </row>
    <row r="76" spans="1:5" ht="10.5" hidden="1">
      <c r="A76" s="175" t="s">
        <v>4193</v>
      </c>
      <c r="B76" s="175" t="s">
        <v>4211</v>
      </c>
      <c r="C76" s="175">
        <v>2023</v>
      </c>
      <c r="D76" s="175" t="s">
        <v>4204</v>
      </c>
      <c r="E76" s="175">
        <v>65.772913130000006</v>
      </c>
    </row>
    <row r="77" spans="1:5" ht="10.5" hidden="1">
      <c r="A77" s="175" t="s">
        <v>4212</v>
      </c>
      <c r="B77" s="175" t="s">
        <v>4213</v>
      </c>
      <c r="C77" s="175">
        <v>2022</v>
      </c>
      <c r="D77" s="175" t="s">
        <v>4214</v>
      </c>
      <c r="E77" s="175">
        <v>92.762512614000002</v>
      </c>
    </row>
    <row r="78" spans="1:5" ht="10.5" hidden="1">
      <c r="A78" s="175" t="s">
        <v>4212</v>
      </c>
      <c r="B78" s="175" t="s">
        <v>4213</v>
      </c>
      <c r="C78" s="175">
        <v>2022</v>
      </c>
      <c r="D78" s="175" t="s">
        <v>4215</v>
      </c>
      <c r="E78" s="175">
        <v>82.200072328000005</v>
      </c>
    </row>
    <row r="79" spans="1:5" ht="10.5" hidden="1">
      <c r="A79" s="175" t="s">
        <v>4212</v>
      </c>
      <c r="B79" s="175" t="s">
        <v>4213</v>
      </c>
      <c r="C79" s="175">
        <v>2023</v>
      </c>
      <c r="D79" s="175" t="s">
        <v>4195</v>
      </c>
      <c r="E79" s="175">
        <v>93.552991555000006</v>
      </c>
    </row>
    <row r="80" spans="1:5" ht="10.5" hidden="1">
      <c r="A80" s="175" t="s">
        <v>4212</v>
      </c>
      <c r="B80" s="175" t="s">
        <v>4213</v>
      </c>
      <c r="C80" s="175">
        <v>2023</v>
      </c>
      <c r="D80" s="175" t="s">
        <v>4196</v>
      </c>
      <c r="E80" s="175">
        <v>88.440735020000005</v>
      </c>
    </row>
    <row r="81" spans="1:5" ht="10.5" hidden="1">
      <c r="A81" s="175" t="s">
        <v>4212</v>
      </c>
      <c r="B81" s="175" t="s">
        <v>4213</v>
      </c>
      <c r="C81" s="175">
        <v>2023</v>
      </c>
      <c r="D81" s="175" t="s">
        <v>4197</v>
      </c>
      <c r="E81" s="175">
        <v>86.848375083999997</v>
      </c>
    </row>
    <row r="82" spans="1:5" ht="10.5" hidden="1">
      <c r="A82" s="175" t="s">
        <v>4212</v>
      </c>
      <c r="B82" s="175" t="s">
        <v>4213</v>
      </c>
      <c r="C82" s="175">
        <v>2023</v>
      </c>
      <c r="D82" s="175" t="s">
        <v>4198</v>
      </c>
      <c r="E82" s="175">
        <v>80.146419398999996</v>
      </c>
    </row>
    <row r="83" spans="1:5" ht="10.5" hidden="1">
      <c r="A83" s="175" t="s">
        <v>4212</v>
      </c>
      <c r="B83" s="175" t="s">
        <v>4213</v>
      </c>
      <c r="C83" s="175">
        <v>2023</v>
      </c>
      <c r="D83" s="175" t="s">
        <v>4199</v>
      </c>
      <c r="E83" s="175">
        <v>89.190853482999998</v>
      </c>
    </row>
    <row r="84" spans="1:5" ht="10.5" hidden="1">
      <c r="A84" s="175" t="s">
        <v>4212</v>
      </c>
      <c r="B84" s="175" t="s">
        <v>4213</v>
      </c>
      <c r="C84" s="175">
        <v>2023</v>
      </c>
      <c r="D84" s="175" t="s">
        <v>4200</v>
      </c>
      <c r="E84" s="175">
        <v>79.138446961</v>
      </c>
    </row>
    <row r="85" spans="1:5" ht="10.5" hidden="1">
      <c r="A85" s="175" t="s">
        <v>4212</v>
      </c>
      <c r="B85" s="175" t="s">
        <v>4213</v>
      </c>
      <c r="C85" s="175">
        <v>2023</v>
      </c>
      <c r="D85" s="175" t="s">
        <v>4201</v>
      </c>
      <c r="E85" s="175">
        <v>94.591012704999997</v>
      </c>
    </row>
    <row r="86" spans="1:5" ht="10.5" hidden="1">
      <c r="A86" s="175" t="s">
        <v>4212</v>
      </c>
      <c r="B86" s="175" t="s">
        <v>4213</v>
      </c>
      <c r="C86" s="175">
        <v>2023</v>
      </c>
      <c r="D86" s="175" t="s">
        <v>4202</v>
      </c>
      <c r="E86" s="175">
        <v>88.826363247000003</v>
      </c>
    </row>
    <row r="87" spans="1:5" ht="10.5" hidden="1">
      <c r="A87" s="175" t="s">
        <v>4212</v>
      </c>
      <c r="B87" s="175" t="s">
        <v>4213</v>
      </c>
      <c r="C87" s="175">
        <v>2023</v>
      </c>
      <c r="D87" s="175" t="s">
        <v>4203</v>
      </c>
      <c r="E87" s="175">
        <v>83.256858714000003</v>
      </c>
    </row>
    <row r="88" spans="1:5" ht="10.5" hidden="1">
      <c r="A88" s="175" t="s">
        <v>4212</v>
      </c>
      <c r="B88" s="175" t="s">
        <v>4213</v>
      </c>
      <c r="C88" s="175">
        <v>2023</v>
      </c>
      <c r="D88" s="175" t="s">
        <v>4204</v>
      </c>
      <c r="E88" s="175">
        <v>84.529131210000003</v>
      </c>
    </row>
    <row r="89" spans="1:5" ht="10.5" hidden="1">
      <c r="A89" s="175" t="s">
        <v>4212</v>
      </c>
      <c r="B89" s="175" t="s">
        <v>4216</v>
      </c>
      <c r="C89" s="175">
        <v>2022</v>
      </c>
      <c r="D89" s="175" t="s">
        <v>4214</v>
      </c>
      <c r="E89" s="175">
        <v>83.285021224999994</v>
      </c>
    </row>
    <row r="90" spans="1:5" ht="10.5" hidden="1">
      <c r="A90" s="175" t="s">
        <v>4212</v>
      </c>
      <c r="B90" s="175" t="s">
        <v>4216</v>
      </c>
      <c r="C90" s="175">
        <v>2022</v>
      </c>
      <c r="D90" s="175" t="s">
        <v>4215</v>
      </c>
      <c r="E90" s="175">
        <v>83.079959103999997</v>
      </c>
    </row>
    <row r="91" spans="1:5" ht="10.5" hidden="1">
      <c r="A91" s="175" t="s">
        <v>4212</v>
      </c>
      <c r="B91" s="175" t="s">
        <v>4216</v>
      </c>
      <c r="C91" s="175">
        <v>2023</v>
      </c>
      <c r="D91" s="175" t="s">
        <v>4195</v>
      </c>
      <c r="E91" s="175">
        <v>76.825561461999996</v>
      </c>
    </row>
    <row r="92" spans="1:5" ht="10.5" hidden="1">
      <c r="A92" s="175" t="s">
        <v>4212</v>
      </c>
      <c r="B92" s="175" t="s">
        <v>4216</v>
      </c>
      <c r="C92" s="175">
        <v>2023</v>
      </c>
      <c r="D92" s="175" t="s">
        <v>4196</v>
      </c>
      <c r="E92" s="175">
        <v>79.398858384999997</v>
      </c>
    </row>
    <row r="93" spans="1:5" ht="10.5" hidden="1">
      <c r="A93" s="175" t="s">
        <v>4212</v>
      </c>
      <c r="B93" s="175" t="s">
        <v>4216</v>
      </c>
      <c r="C93" s="175">
        <v>2023</v>
      </c>
      <c r="D93" s="175" t="s">
        <v>4197</v>
      </c>
      <c r="E93" s="175">
        <v>78.136474152999995</v>
      </c>
    </row>
    <row r="94" spans="1:5" ht="10.5" hidden="1">
      <c r="A94" s="175" t="s">
        <v>4212</v>
      </c>
      <c r="B94" s="175" t="s">
        <v>4216</v>
      </c>
      <c r="C94" s="175">
        <v>2023</v>
      </c>
      <c r="D94" s="175" t="s">
        <v>4198</v>
      </c>
      <c r="E94" s="175">
        <v>77.727869920000003</v>
      </c>
    </row>
    <row r="95" spans="1:5" ht="10.5" hidden="1">
      <c r="A95" s="175" t="s">
        <v>4212</v>
      </c>
      <c r="B95" s="175" t="s">
        <v>4216</v>
      </c>
      <c r="C95" s="175">
        <v>2023</v>
      </c>
      <c r="D95" s="175" t="s">
        <v>4199</v>
      </c>
      <c r="E95" s="175">
        <v>82.182324578000006</v>
      </c>
    </row>
    <row r="96" spans="1:5" ht="10.5" hidden="1">
      <c r="A96" s="175" t="s">
        <v>4212</v>
      </c>
      <c r="B96" s="175" t="s">
        <v>4216</v>
      </c>
      <c r="C96" s="175">
        <v>2023</v>
      </c>
      <c r="D96" s="175" t="s">
        <v>4200</v>
      </c>
      <c r="E96" s="175">
        <v>83.596461942000005</v>
      </c>
    </row>
    <row r="97" spans="1:5" ht="10.5" hidden="1">
      <c r="A97" s="175" t="s">
        <v>4212</v>
      </c>
      <c r="B97" s="175" t="s">
        <v>4216</v>
      </c>
      <c r="C97" s="175">
        <v>2023</v>
      </c>
      <c r="D97" s="175" t="s">
        <v>4201</v>
      </c>
      <c r="E97" s="175">
        <v>67.075707546999993</v>
      </c>
    </row>
    <row r="98" spans="1:5" ht="10.5" hidden="1">
      <c r="A98" s="175" t="s">
        <v>4212</v>
      </c>
      <c r="B98" s="175" t="s">
        <v>4216</v>
      </c>
      <c r="C98" s="175">
        <v>2023</v>
      </c>
      <c r="D98" s="175" t="s">
        <v>4202</v>
      </c>
      <c r="E98" s="175">
        <v>81.422094690999998</v>
      </c>
    </row>
    <row r="99" spans="1:5" ht="10.5" hidden="1">
      <c r="A99" s="175" t="s">
        <v>4212</v>
      </c>
      <c r="B99" s="175" t="s">
        <v>4216</v>
      </c>
      <c r="C99" s="175">
        <v>2023</v>
      </c>
      <c r="D99" s="175" t="s">
        <v>4203</v>
      </c>
      <c r="E99" s="175">
        <v>76.209862338999997</v>
      </c>
    </row>
    <row r="100" spans="1:5" ht="10.5" hidden="1">
      <c r="A100" s="175" t="s">
        <v>4212</v>
      </c>
      <c r="B100" s="175" t="s">
        <v>4216</v>
      </c>
      <c r="C100" s="175">
        <v>2023</v>
      </c>
      <c r="D100" s="175" t="s">
        <v>4204</v>
      </c>
      <c r="E100" s="175">
        <v>77.234367777000003</v>
      </c>
    </row>
    <row r="101" spans="1:5" ht="10.5" hidden="1">
      <c r="A101" s="175" t="s">
        <v>4212</v>
      </c>
      <c r="B101" s="175" t="s">
        <v>4217</v>
      </c>
      <c r="C101" s="175">
        <v>2022</v>
      </c>
      <c r="D101" s="175" t="s">
        <v>4214</v>
      </c>
      <c r="E101" s="175">
        <v>69.878070273000006</v>
      </c>
    </row>
    <row r="102" spans="1:5" ht="10.5" hidden="1">
      <c r="A102" s="175" t="s">
        <v>4212</v>
      </c>
      <c r="B102" s="175" t="s">
        <v>4218</v>
      </c>
      <c r="C102" s="175">
        <v>2022</v>
      </c>
      <c r="D102" s="175" t="s">
        <v>4214</v>
      </c>
      <c r="E102" s="175">
        <v>84.607165358000003</v>
      </c>
    </row>
    <row r="103" spans="1:5" ht="10.5" hidden="1">
      <c r="A103" s="175" t="s">
        <v>4212</v>
      </c>
      <c r="B103" s="175" t="s">
        <v>4217</v>
      </c>
      <c r="C103" s="175">
        <v>2022</v>
      </c>
      <c r="D103" s="175" t="s">
        <v>4215</v>
      </c>
      <c r="E103" s="175">
        <v>73.441777884000004</v>
      </c>
    </row>
    <row r="104" spans="1:5" ht="10.5" hidden="1">
      <c r="A104" s="175" t="s">
        <v>4212</v>
      </c>
      <c r="B104" s="175" t="s">
        <v>4218</v>
      </c>
      <c r="C104" s="175">
        <v>2022</v>
      </c>
      <c r="D104" s="175" t="s">
        <v>4215</v>
      </c>
      <c r="E104" s="175">
        <v>80.859885288000001</v>
      </c>
    </row>
    <row r="105" spans="1:5" ht="10.5" hidden="1">
      <c r="A105" s="175" t="s">
        <v>4212</v>
      </c>
      <c r="B105" s="175" t="s">
        <v>4217</v>
      </c>
      <c r="C105" s="175">
        <v>2023</v>
      </c>
      <c r="D105" s="175" t="s">
        <v>4195</v>
      </c>
      <c r="E105" s="175">
        <v>73.715854136999994</v>
      </c>
    </row>
    <row r="106" spans="1:5" ht="10.5" hidden="1">
      <c r="A106" s="175" t="s">
        <v>4212</v>
      </c>
      <c r="B106" s="175" t="s">
        <v>4218</v>
      </c>
      <c r="C106" s="175">
        <v>2023</v>
      </c>
      <c r="D106" s="175" t="s">
        <v>4195</v>
      </c>
      <c r="E106" s="175">
        <v>78.664326537999997</v>
      </c>
    </row>
    <row r="107" spans="1:5" ht="10.5" hidden="1">
      <c r="A107" s="175" t="s">
        <v>4212</v>
      </c>
      <c r="B107" s="175" t="s">
        <v>4217</v>
      </c>
      <c r="C107" s="175">
        <v>2023</v>
      </c>
      <c r="D107" s="175" t="s">
        <v>4196</v>
      </c>
      <c r="E107" s="175">
        <v>72.656191794999998</v>
      </c>
    </row>
    <row r="108" spans="1:5" ht="10.5" hidden="1">
      <c r="A108" s="175" t="s">
        <v>4212</v>
      </c>
      <c r="B108" s="175" t="s">
        <v>4218</v>
      </c>
      <c r="C108" s="175">
        <v>2023</v>
      </c>
      <c r="D108" s="175" t="s">
        <v>4196</v>
      </c>
      <c r="E108" s="175">
        <v>84.547402801000004</v>
      </c>
    </row>
    <row r="109" spans="1:5" ht="10.5" hidden="1">
      <c r="A109" s="175" t="s">
        <v>4212</v>
      </c>
      <c r="B109" s="175" t="s">
        <v>4217</v>
      </c>
      <c r="C109" s="175">
        <v>2023</v>
      </c>
      <c r="D109" s="175" t="s">
        <v>4197</v>
      </c>
      <c r="E109" s="175">
        <v>74.140943637999996</v>
      </c>
    </row>
    <row r="110" spans="1:5" ht="10.5" hidden="1">
      <c r="A110" s="175" t="s">
        <v>4212</v>
      </c>
      <c r="B110" s="175" t="s">
        <v>4218</v>
      </c>
      <c r="C110" s="175">
        <v>2023</v>
      </c>
      <c r="D110" s="175" t="s">
        <v>4197</v>
      </c>
      <c r="E110" s="175">
        <v>83.922104296000001</v>
      </c>
    </row>
    <row r="111" spans="1:5" ht="10.5" hidden="1">
      <c r="A111" s="175" t="s">
        <v>4212</v>
      </c>
      <c r="B111" s="175" t="s">
        <v>4217</v>
      </c>
      <c r="C111" s="175">
        <v>2023</v>
      </c>
      <c r="D111" s="175" t="s">
        <v>4198</v>
      </c>
      <c r="E111" s="175">
        <v>77.133665472999994</v>
      </c>
    </row>
    <row r="112" spans="1:5" ht="10.5" hidden="1">
      <c r="A112" s="175" t="s">
        <v>4212</v>
      </c>
      <c r="B112" s="175" t="s">
        <v>4218</v>
      </c>
      <c r="C112" s="175">
        <v>2023</v>
      </c>
      <c r="D112" s="175" t="s">
        <v>4198</v>
      </c>
      <c r="E112" s="175">
        <v>75.822348890000001</v>
      </c>
    </row>
    <row r="113" spans="1:5" ht="10.5" hidden="1">
      <c r="A113" s="175" t="s">
        <v>4212</v>
      </c>
      <c r="B113" s="175" t="s">
        <v>4217</v>
      </c>
      <c r="C113" s="175">
        <v>2023</v>
      </c>
      <c r="D113" s="175" t="s">
        <v>4199</v>
      </c>
      <c r="E113" s="175">
        <v>78.757225434000006</v>
      </c>
    </row>
    <row r="114" spans="1:5" ht="10.5" hidden="1">
      <c r="A114" s="175" t="s">
        <v>4212</v>
      </c>
      <c r="B114" s="175" t="s">
        <v>4218</v>
      </c>
      <c r="C114" s="175">
        <v>2023</v>
      </c>
      <c r="D114" s="175" t="s">
        <v>4199</v>
      </c>
      <c r="E114" s="175">
        <v>86.787927240000002</v>
      </c>
    </row>
    <row r="115" spans="1:5" ht="10.5" hidden="1">
      <c r="A115" s="175" t="s">
        <v>4212</v>
      </c>
      <c r="B115" s="175" t="s">
        <v>4217</v>
      </c>
      <c r="C115" s="175">
        <v>2023</v>
      </c>
      <c r="D115" s="175" t="s">
        <v>4200</v>
      </c>
      <c r="E115" s="175">
        <v>69.100596991000003</v>
      </c>
    </row>
    <row r="116" spans="1:5" ht="10.5" hidden="1">
      <c r="A116" s="175" t="s">
        <v>4212</v>
      </c>
      <c r="B116" s="175" t="s">
        <v>4218</v>
      </c>
      <c r="C116" s="175">
        <v>2023</v>
      </c>
      <c r="D116" s="175" t="s">
        <v>4200</v>
      </c>
      <c r="E116" s="175">
        <v>81.714038689999995</v>
      </c>
    </row>
    <row r="117" spans="1:5" ht="10.5" hidden="1">
      <c r="A117" s="175" t="s">
        <v>4212</v>
      </c>
      <c r="B117" s="175" t="s">
        <v>4217</v>
      </c>
      <c r="C117" s="175">
        <v>2023</v>
      </c>
      <c r="D117" s="175" t="s">
        <v>4201</v>
      </c>
      <c r="E117" s="175">
        <v>76.767754212</v>
      </c>
    </row>
    <row r="118" spans="1:5" ht="10.5" hidden="1">
      <c r="A118" s="175" t="s">
        <v>4212</v>
      </c>
      <c r="B118" s="175" t="s">
        <v>4218</v>
      </c>
      <c r="C118" s="175">
        <v>2023</v>
      </c>
      <c r="D118" s="175" t="s">
        <v>4201</v>
      </c>
      <c r="E118" s="175">
        <v>76.740023808999993</v>
      </c>
    </row>
    <row r="119" spans="1:5" ht="10.5" hidden="1">
      <c r="A119" s="175" t="s">
        <v>4212</v>
      </c>
      <c r="B119" s="175" t="s">
        <v>4217</v>
      </c>
      <c r="C119" s="175">
        <v>2023</v>
      </c>
      <c r="D119" s="175" t="s">
        <v>4202</v>
      </c>
      <c r="E119" s="175">
        <v>73.235298686999997</v>
      </c>
    </row>
    <row r="120" spans="1:5" ht="10.5" hidden="1">
      <c r="A120" s="175" t="s">
        <v>4212</v>
      </c>
      <c r="B120" s="175" t="s">
        <v>4218</v>
      </c>
      <c r="C120" s="175">
        <v>2023</v>
      </c>
      <c r="D120" s="175" t="s">
        <v>4202</v>
      </c>
      <c r="E120" s="175">
        <v>78.522954850000005</v>
      </c>
    </row>
    <row r="121" spans="1:5" ht="10.5" hidden="1">
      <c r="A121" s="175" t="s">
        <v>4212</v>
      </c>
      <c r="B121" s="175" t="s">
        <v>4217</v>
      </c>
      <c r="C121" s="175">
        <v>2023</v>
      </c>
      <c r="D121" s="175" t="s">
        <v>4203</v>
      </c>
      <c r="E121" s="175">
        <v>71.891828239999995</v>
      </c>
    </row>
    <row r="122" spans="1:5" ht="10.5" hidden="1">
      <c r="A122" s="175" t="s">
        <v>4212</v>
      </c>
      <c r="B122" s="175" t="s">
        <v>4218</v>
      </c>
      <c r="C122" s="175">
        <v>2023</v>
      </c>
      <c r="D122" s="175" t="s">
        <v>4203</v>
      </c>
      <c r="E122" s="175">
        <v>80.651242765000006</v>
      </c>
    </row>
    <row r="123" spans="1:5" ht="10.5" hidden="1">
      <c r="A123" s="175" t="s">
        <v>4212</v>
      </c>
      <c r="B123" s="175" t="s">
        <v>4217</v>
      </c>
      <c r="C123" s="175">
        <v>2023</v>
      </c>
      <c r="D123" s="175" t="s">
        <v>4204</v>
      </c>
      <c r="E123" s="175">
        <v>70.957365338000002</v>
      </c>
    </row>
    <row r="124" spans="1:5" ht="10.5" hidden="1">
      <c r="A124" s="175" t="s">
        <v>4212</v>
      </c>
      <c r="B124" s="175" t="s">
        <v>4218</v>
      </c>
      <c r="C124" s="175">
        <v>2023</v>
      </c>
      <c r="D124" s="175" t="s">
        <v>4204</v>
      </c>
      <c r="E124" s="175">
        <v>78.151209231999999</v>
      </c>
    </row>
    <row r="125" spans="1:5" ht="10.5" hidden="1">
      <c r="A125" s="175" t="s">
        <v>4212</v>
      </c>
      <c r="B125" s="175" t="s">
        <v>4219</v>
      </c>
      <c r="C125" s="175">
        <v>2022</v>
      </c>
      <c r="D125" s="175" t="s">
        <v>4214</v>
      </c>
      <c r="E125" s="175">
        <v>86.387875029</v>
      </c>
    </row>
    <row r="126" spans="1:5" ht="10.5" hidden="1">
      <c r="A126" s="175" t="s">
        <v>4212</v>
      </c>
      <c r="B126" s="175" t="s">
        <v>4220</v>
      </c>
      <c r="C126" s="175">
        <v>2022</v>
      </c>
      <c r="D126" s="175" t="s">
        <v>4214</v>
      </c>
      <c r="E126" s="175">
        <v>87.933717650000006</v>
      </c>
    </row>
    <row r="127" spans="1:5" ht="10.5" hidden="1">
      <c r="A127" s="175" t="s">
        <v>4212</v>
      </c>
      <c r="B127" s="175" t="s">
        <v>4219</v>
      </c>
      <c r="C127" s="175">
        <v>2022</v>
      </c>
      <c r="D127" s="175" t="s">
        <v>4215</v>
      </c>
      <c r="E127" s="175">
        <v>88.621055173000002</v>
      </c>
    </row>
    <row r="128" spans="1:5" ht="10.5" hidden="1">
      <c r="A128" s="175" t="s">
        <v>4212</v>
      </c>
      <c r="B128" s="175" t="s">
        <v>4220</v>
      </c>
      <c r="C128" s="175">
        <v>2022</v>
      </c>
      <c r="D128" s="175" t="s">
        <v>4215</v>
      </c>
      <c r="E128" s="175">
        <v>89.639601709000004</v>
      </c>
    </row>
    <row r="129" spans="1:5" ht="10.5" hidden="1">
      <c r="A129" s="175" t="s">
        <v>4212</v>
      </c>
      <c r="B129" s="175" t="s">
        <v>4219</v>
      </c>
      <c r="C129" s="175">
        <v>2023</v>
      </c>
      <c r="D129" s="175" t="s">
        <v>4195</v>
      </c>
      <c r="E129" s="175">
        <v>86.625941148999999</v>
      </c>
    </row>
    <row r="130" spans="1:5" ht="10.5" hidden="1">
      <c r="A130" s="175" t="s">
        <v>4212</v>
      </c>
      <c r="B130" s="175" t="s">
        <v>4220</v>
      </c>
      <c r="C130" s="175">
        <v>2023</v>
      </c>
      <c r="D130" s="175" t="s">
        <v>4195</v>
      </c>
      <c r="E130" s="175">
        <v>90.736278670000004</v>
      </c>
    </row>
    <row r="131" spans="1:5" ht="10.5" hidden="1">
      <c r="A131" s="175" t="s">
        <v>4212</v>
      </c>
      <c r="B131" s="175" t="s">
        <v>4219</v>
      </c>
      <c r="C131" s="175">
        <v>2023</v>
      </c>
      <c r="D131" s="175" t="s">
        <v>4196</v>
      </c>
      <c r="E131" s="175">
        <v>90.257038324000007</v>
      </c>
    </row>
    <row r="132" spans="1:5" ht="10.5" hidden="1">
      <c r="A132" s="175" t="s">
        <v>4212</v>
      </c>
      <c r="B132" s="175" t="s">
        <v>4220</v>
      </c>
      <c r="C132" s="175">
        <v>2023</v>
      </c>
      <c r="D132" s="175" t="s">
        <v>4196</v>
      </c>
      <c r="E132" s="175">
        <v>89.077586835000005</v>
      </c>
    </row>
    <row r="133" spans="1:5" ht="10.5" hidden="1">
      <c r="A133" s="175" t="s">
        <v>4212</v>
      </c>
      <c r="B133" s="175" t="s">
        <v>4219</v>
      </c>
      <c r="C133" s="175">
        <v>2023</v>
      </c>
      <c r="D133" s="175" t="s">
        <v>4197</v>
      </c>
      <c r="E133" s="175">
        <v>89.762696930000004</v>
      </c>
    </row>
    <row r="134" spans="1:5" ht="10.5" hidden="1">
      <c r="A134" s="175" t="s">
        <v>4212</v>
      </c>
      <c r="B134" s="175" t="s">
        <v>4220</v>
      </c>
      <c r="C134" s="175">
        <v>2023</v>
      </c>
      <c r="D134" s="175" t="s">
        <v>4197</v>
      </c>
      <c r="E134" s="175">
        <v>89.000559340999999</v>
      </c>
    </row>
    <row r="135" spans="1:5" ht="10.5" hidden="1">
      <c r="A135" s="175" t="s">
        <v>4212</v>
      </c>
      <c r="B135" s="175" t="s">
        <v>4219</v>
      </c>
      <c r="C135" s="175">
        <v>2023</v>
      </c>
      <c r="D135" s="175" t="s">
        <v>4198</v>
      </c>
      <c r="E135" s="175">
        <v>87.964659992999998</v>
      </c>
    </row>
    <row r="136" spans="1:5" ht="10.5" hidden="1">
      <c r="A136" s="175" t="s">
        <v>4212</v>
      </c>
      <c r="B136" s="175" t="s">
        <v>4220</v>
      </c>
      <c r="C136" s="175">
        <v>2023</v>
      </c>
      <c r="D136" s="175" t="s">
        <v>4198</v>
      </c>
      <c r="E136" s="175">
        <v>90.239315532999996</v>
      </c>
    </row>
    <row r="137" spans="1:5" ht="10.5" hidden="1">
      <c r="A137" s="175" t="s">
        <v>4212</v>
      </c>
      <c r="B137" s="175" t="s">
        <v>4219</v>
      </c>
      <c r="C137" s="175">
        <v>2023</v>
      </c>
      <c r="D137" s="175" t="s">
        <v>4199</v>
      </c>
      <c r="E137" s="175">
        <v>92.785464739999995</v>
      </c>
    </row>
    <row r="138" spans="1:5" ht="10.5" hidden="1">
      <c r="A138" s="175" t="s">
        <v>4212</v>
      </c>
      <c r="B138" s="175" t="s">
        <v>4220</v>
      </c>
      <c r="C138" s="175">
        <v>2023</v>
      </c>
      <c r="D138" s="175" t="s">
        <v>4199</v>
      </c>
      <c r="E138" s="175">
        <v>91.918937683999999</v>
      </c>
    </row>
    <row r="139" spans="1:5" ht="10.5" hidden="1">
      <c r="A139" s="175" t="s">
        <v>4212</v>
      </c>
      <c r="B139" s="175" t="s">
        <v>4219</v>
      </c>
      <c r="C139" s="175">
        <v>2023</v>
      </c>
      <c r="D139" s="175" t="s">
        <v>4200</v>
      </c>
      <c r="E139" s="175">
        <v>91.737138426000001</v>
      </c>
    </row>
    <row r="140" spans="1:5" ht="10.5" hidden="1">
      <c r="A140" s="175" t="s">
        <v>4212</v>
      </c>
      <c r="B140" s="175" t="s">
        <v>4220</v>
      </c>
      <c r="C140" s="175">
        <v>2023</v>
      </c>
      <c r="D140" s="175" t="s">
        <v>4200</v>
      </c>
      <c r="E140" s="175">
        <v>88.384760481000001</v>
      </c>
    </row>
    <row r="141" spans="1:5" ht="10.5" hidden="1">
      <c r="A141" s="175" t="s">
        <v>4212</v>
      </c>
      <c r="B141" s="175" t="s">
        <v>4219</v>
      </c>
      <c r="C141" s="175">
        <v>2023</v>
      </c>
      <c r="D141" s="175" t="s">
        <v>4201</v>
      </c>
      <c r="E141" s="175">
        <v>90.165339869999997</v>
      </c>
    </row>
    <row r="142" spans="1:5" ht="10.5" hidden="1">
      <c r="A142" s="175" t="s">
        <v>4212</v>
      </c>
      <c r="B142" s="175" t="s">
        <v>4220</v>
      </c>
      <c r="C142" s="175">
        <v>2023</v>
      </c>
      <c r="D142" s="175" t="s">
        <v>4201</v>
      </c>
      <c r="E142" s="175">
        <v>88.804671235000001</v>
      </c>
    </row>
    <row r="143" spans="1:5" ht="10.5" hidden="1">
      <c r="A143" s="175" t="s">
        <v>4212</v>
      </c>
      <c r="B143" s="175" t="s">
        <v>4219</v>
      </c>
      <c r="C143" s="175">
        <v>2023</v>
      </c>
      <c r="D143" s="175" t="s">
        <v>4202</v>
      </c>
      <c r="E143" s="175">
        <v>89.381645593000002</v>
      </c>
    </row>
    <row r="144" spans="1:5" ht="10.5" hidden="1">
      <c r="A144" s="175" t="s">
        <v>4212</v>
      </c>
      <c r="B144" s="175" t="s">
        <v>4220</v>
      </c>
      <c r="C144" s="175">
        <v>2023</v>
      </c>
      <c r="D144" s="175" t="s">
        <v>4202</v>
      </c>
      <c r="E144" s="175">
        <v>86.109687933000004</v>
      </c>
    </row>
    <row r="145" spans="1:5" ht="10.5" hidden="1">
      <c r="A145" s="175" t="s">
        <v>4212</v>
      </c>
      <c r="B145" s="175" t="s">
        <v>4219</v>
      </c>
      <c r="C145" s="175">
        <v>2023</v>
      </c>
      <c r="D145" s="175" t="s">
        <v>4203</v>
      </c>
      <c r="E145" s="175">
        <v>88.783212782000007</v>
      </c>
    </row>
    <row r="146" spans="1:5" ht="10.5" hidden="1">
      <c r="A146" s="175" t="s">
        <v>4212</v>
      </c>
      <c r="B146" s="175" t="s">
        <v>4220</v>
      </c>
      <c r="C146" s="175">
        <v>2023</v>
      </c>
      <c r="D146" s="175" t="s">
        <v>4203</v>
      </c>
      <c r="E146" s="175">
        <v>88.243608055999999</v>
      </c>
    </row>
    <row r="147" spans="1:5" ht="10.5" hidden="1">
      <c r="A147" s="175" t="s">
        <v>4212</v>
      </c>
      <c r="B147" s="175" t="s">
        <v>4219</v>
      </c>
      <c r="C147" s="175">
        <v>2023</v>
      </c>
      <c r="D147" s="175" t="s">
        <v>4204</v>
      </c>
      <c r="E147" s="175">
        <v>89.846778314999995</v>
      </c>
    </row>
    <row r="148" spans="1:5" ht="10.5" hidden="1">
      <c r="A148" s="175" t="s">
        <v>4212</v>
      </c>
      <c r="B148" s="175" t="s">
        <v>4220</v>
      </c>
      <c r="C148" s="175">
        <v>2023</v>
      </c>
      <c r="D148" s="175" t="s">
        <v>4204</v>
      </c>
      <c r="E148" s="175">
        <v>86.789444340000003</v>
      </c>
    </row>
    <row r="149" spans="1:5" ht="10.5" hidden="1">
      <c r="A149" s="175" t="s">
        <v>4212</v>
      </c>
      <c r="B149" s="175" t="s">
        <v>4221</v>
      </c>
      <c r="C149" s="175">
        <v>2022</v>
      </c>
      <c r="D149" s="175" t="s">
        <v>4214</v>
      </c>
      <c r="E149" s="175">
        <v>103.419282477</v>
      </c>
    </row>
    <row r="150" spans="1:5" ht="10.5" hidden="1">
      <c r="A150" s="175" t="s">
        <v>4212</v>
      </c>
      <c r="B150" s="175" t="s">
        <v>4221</v>
      </c>
      <c r="C150" s="175">
        <v>2022</v>
      </c>
      <c r="D150" s="175" t="s">
        <v>4215</v>
      </c>
      <c r="E150" s="175">
        <v>101.21750663100001</v>
      </c>
    </row>
    <row r="151" spans="1:5" ht="10.5" hidden="1">
      <c r="A151" s="175" t="s">
        <v>4212</v>
      </c>
      <c r="B151" s="175" t="s">
        <v>4221</v>
      </c>
      <c r="C151" s="175">
        <v>2023</v>
      </c>
      <c r="D151" s="175" t="s">
        <v>4195</v>
      </c>
      <c r="E151" s="175">
        <v>96.146410619999997</v>
      </c>
    </row>
    <row r="152" spans="1:5" ht="10.5" hidden="1">
      <c r="A152" s="175" t="s">
        <v>4212</v>
      </c>
      <c r="B152" s="175" t="s">
        <v>4221</v>
      </c>
      <c r="C152" s="175">
        <v>2023</v>
      </c>
      <c r="D152" s="175" t="s">
        <v>4196</v>
      </c>
      <c r="E152" s="175">
        <v>100.36180611</v>
      </c>
    </row>
    <row r="153" spans="1:5" ht="10.5" hidden="1">
      <c r="A153" s="175" t="s">
        <v>4212</v>
      </c>
      <c r="B153" s="175" t="s">
        <v>4221</v>
      </c>
      <c r="C153" s="175">
        <v>2023</v>
      </c>
      <c r="D153" s="175" t="s">
        <v>4197</v>
      </c>
      <c r="E153" s="175">
        <v>100.85803921599999</v>
      </c>
    </row>
    <row r="154" spans="1:5" ht="10.5" hidden="1">
      <c r="A154" s="175" t="s">
        <v>4212</v>
      </c>
      <c r="B154" s="175" t="s">
        <v>4221</v>
      </c>
      <c r="C154" s="175">
        <v>2023</v>
      </c>
      <c r="D154" s="175" t="s">
        <v>4198</v>
      </c>
      <c r="E154" s="175">
        <v>106.614604462</v>
      </c>
    </row>
    <row r="155" spans="1:5" ht="10.5" hidden="1">
      <c r="A155" s="175" t="s">
        <v>4212</v>
      </c>
      <c r="B155" s="175" t="s">
        <v>4221</v>
      </c>
      <c r="C155" s="175">
        <v>2023</v>
      </c>
      <c r="D155" s="175" t="s">
        <v>4199</v>
      </c>
      <c r="E155" s="175">
        <v>93.368237347000004</v>
      </c>
    </row>
    <row r="156" spans="1:5" ht="10.5" hidden="1">
      <c r="A156" s="175" t="s">
        <v>4212</v>
      </c>
      <c r="B156" s="175" t="s">
        <v>4221</v>
      </c>
      <c r="C156" s="175">
        <v>2023</v>
      </c>
      <c r="D156" s="175" t="s">
        <v>4200</v>
      </c>
      <c r="E156" s="175">
        <v>100.221251479</v>
      </c>
    </row>
    <row r="157" spans="1:5" ht="10.5" hidden="1">
      <c r="A157" s="175" t="s">
        <v>4212</v>
      </c>
      <c r="B157" s="175" t="s">
        <v>4221</v>
      </c>
      <c r="C157" s="175">
        <v>2023</v>
      </c>
      <c r="D157" s="175" t="s">
        <v>4201</v>
      </c>
      <c r="E157" s="175">
        <v>105</v>
      </c>
    </row>
    <row r="158" spans="1:5" ht="10.5" hidden="1">
      <c r="A158" s="175" t="s">
        <v>4212</v>
      </c>
      <c r="B158" s="175" t="s">
        <v>4221</v>
      </c>
      <c r="C158" s="175">
        <v>2023</v>
      </c>
      <c r="D158" s="175" t="s">
        <v>4202</v>
      </c>
      <c r="E158" s="175">
        <v>107.366562229</v>
      </c>
    </row>
    <row r="159" spans="1:5" ht="10.5" hidden="1">
      <c r="A159" s="175" t="s">
        <v>4212</v>
      </c>
      <c r="B159" s="175" t="s">
        <v>4221</v>
      </c>
      <c r="C159" s="175">
        <v>2023</v>
      </c>
      <c r="D159" s="175" t="s">
        <v>4203</v>
      </c>
      <c r="E159" s="175">
        <v>98.304469897999994</v>
      </c>
    </row>
    <row r="160" spans="1:5" ht="10.5" hidden="1">
      <c r="A160" s="175" t="s">
        <v>4212</v>
      </c>
      <c r="B160" s="175" t="s">
        <v>4221</v>
      </c>
      <c r="C160" s="175">
        <v>2023</v>
      </c>
      <c r="D160" s="175" t="s">
        <v>4204</v>
      </c>
      <c r="E160" s="175">
        <v>100.19490254900001</v>
      </c>
    </row>
    <row r="161" spans="1:5" ht="10.5" hidden="1">
      <c r="A161" s="175" t="s">
        <v>4212</v>
      </c>
      <c r="B161" s="175" t="s">
        <v>4222</v>
      </c>
      <c r="C161" s="175">
        <v>2022</v>
      </c>
      <c r="D161" s="175" t="s">
        <v>4214</v>
      </c>
      <c r="E161" s="175">
        <v>85.161288924999994</v>
      </c>
    </row>
    <row r="162" spans="1:5" ht="10.5" hidden="1">
      <c r="A162" s="175" t="s">
        <v>4212</v>
      </c>
      <c r="B162" s="175" t="s">
        <v>4222</v>
      </c>
      <c r="C162" s="175">
        <v>2022</v>
      </c>
      <c r="D162" s="175" t="s">
        <v>4215</v>
      </c>
      <c r="E162" s="175">
        <v>79.71147216</v>
      </c>
    </row>
    <row r="163" spans="1:5" ht="10.5" hidden="1">
      <c r="A163" s="175" t="s">
        <v>4212</v>
      </c>
      <c r="B163" s="175" t="s">
        <v>4222</v>
      </c>
      <c r="C163" s="175">
        <v>2023</v>
      </c>
      <c r="D163" s="175" t="s">
        <v>4195</v>
      </c>
      <c r="E163" s="175">
        <v>77.340793155</v>
      </c>
    </row>
    <row r="164" spans="1:5" ht="10.5" hidden="1">
      <c r="A164" s="175" t="s">
        <v>4212</v>
      </c>
      <c r="B164" s="175" t="s">
        <v>4222</v>
      </c>
      <c r="C164" s="175">
        <v>2023</v>
      </c>
      <c r="D164" s="175" t="s">
        <v>4196</v>
      </c>
      <c r="E164" s="175">
        <v>78.708497348999998</v>
      </c>
    </row>
    <row r="165" spans="1:5" ht="10.5" hidden="1">
      <c r="A165" s="175" t="s">
        <v>4212</v>
      </c>
      <c r="B165" s="175" t="s">
        <v>4222</v>
      </c>
      <c r="C165" s="175">
        <v>2023</v>
      </c>
      <c r="D165" s="175" t="s">
        <v>4197</v>
      </c>
      <c r="E165" s="175">
        <v>77.259803027000004</v>
      </c>
    </row>
    <row r="166" spans="1:5" ht="10.5" hidden="1">
      <c r="A166" s="175" t="s">
        <v>4212</v>
      </c>
      <c r="B166" s="175" t="s">
        <v>4222</v>
      </c>
      <c r="C166" s="175">
        <v>2023</v>
      </c>
      <c r="D166" s="175" t="s">
        <v>4198</v>
      </c>
      <c r="E166" s="175">
        <v>85.979336830999998</v>
      </c>
    </row>
    <row r="167" spans="1:5" ht="10.5" hidden="1">
      <c r="A167" s="175" t="s">
        <v>4212</v>
      </c>
      <c r="B167" s="175" t="s">
        <v>4222</v>
      </c>
      <c r="C167" s="175">
        <v>2023</v>
      </c>
      <c r="D167" s="175" t="s">
        <v>4199</v>
      </c>
      <c r="E167" s="175">
        <v>91.808501719000006</v>
      </c>
    </row>
    <row r="168" spans="1:5" ht="10.5" hidden="1">
      <c r="A168" s="175" t="s">
        <v>4212</v>
      </c>
      <c r="B168" s="175" t="s">
        <v>4222</v>
      </c>
      <c r="C168" s="175">
        <v>2023</v>
      </c>
      <c r="D168" s="175" t="s">
        <v>4200</v>
      </c>
      <c r="E168" s="175">
        <v>70.468433962000006</v>
      </c>
    </row>
    <row r="169" spans="1:5" ht="10.5" hidden="1">
      <c r="A169" s="175" t="s">
        <v>4212</v>
      </c>
      <c r="B169" s="175" t="s">
        <v>4222</v>
      </c>
      <c r="C169" s="175">
        <v>2023</v>
      </c>
      <c r="D169" s="175" t="s">
        <v>4201</v>
      </c>
      <c r="E169" s="175">
        <v>80.899458619000001</v>
      </c>
    </row>
    <row r="170" spans="1:5" ht="10.5" hidden="1">
      <c r="A170" s="175" t="s">
        <v>4212</v>
      </c>
      <c r="B170" s="175" t="s">
        <v>4222</v>
      </c>
      <c r="C170" s="175">
        <v>2023</v>
      </c>
      <c r="D170" s="175" t="s">
        <v>4202</v>
      </c>
      <c r="E170" s="175">
        <v>100.121254908</v>
      </c>
    </row>
    <row r="171" spans="1:5" ht="10.5" hidden="1">
      <c r="A171" s="175" t="s">
        <v>4212</v>
      </c>
      <c r="B171" s="175" t="s">
        <v>4222</v>
      </c>
      <c r="C171" s="175">
        <v>2023</v>
      </c>
      <c r="D171" s="175" t="s">
        <v>4203</v>
      </c>
      <c r="E171" s="175">
        <v>74.648503587999997</v>
      </c>
    </row>
    <row r="172" spans="1:5" ht="10.5" hidden="1">
      <c r="A172" s="175" t="s">
        <v>4212</v>
      </c>
      <c r="B172" s="175" t="s">
        <v>4222</v>
      </c>
      <c r="C172" s="175">
        <v>2023</v>
      </c>
      <c r="D172" s="175" t="s">
        <v>4204</v>
      </c>
      <c r="E172" s="175">
        <v>108.63865316499999</v>
      </c>
    </row>
    <row r="173" spans="1:5" ht="10.5" hidden="1">
      <c r="A173" s="175" t="s">
        <v>4212</v>
      </c>
      <c r="B173" s="175" t="s">
        <v>4223</v>
      </c>
      <c r="C173" s="175">
        <v>2022</v>
      </c>
      <c r="D173" s="175" t="s">
        <v>4214</v>
      </c>
      <c r="E173" s="175">
        <v>84.872535776000007</v>
      </c>
    </row>
    <row r="174" spans="1:5" ht="10.5" hidden="1">
      <c r="A174" s="175" t="s">
        <v>4212</v>
      </c>
      <c r="B174" s="175" t="s">
        <v>4224</v>
      </c>
      <c r="C174" s="175">
        <v>2022</v>
      </c>
      <c r="D174" s="175" t="s">
        <v>4214</v>
      </c>
      <c r="E174" s="175">
        <v>87.393035866999995</v>
      </c>
    </row>
    <row r="175" spans="1:5" ht="10.5" hidden="1">
      <c r="A175" s="175" t="s">
        <v>4212</v>
      </c>
      <c r="B175" s="175" t="s">
        <v>4225</v>
      </c>
      <c r="C175" s="175">
        <v>2022</v>
      </c>
      <c r="D175" s="175" t="s">
        <v>4214</v>
      </c>
      <c r="E175" s="175">
        <v>79.263197626999997</v>
      </c>
    </row>
    <row r="176" spans="1:5" ht="10.5" hidden="1">
      <c r="A176" s="175" t="s">
        <v>4212</v>
      </c>
      <c r="B176" s="175" t="s">
        <v>4223</v>
      </c>
      <c r="C176" s="175">
        <v>2022</v>
      </c>
      <c r="D176" s="175" t="s">
        <v>4215</v>
      </c>
      <c r="E176" s="175">
        <v>75.0291742</v>
      </c>
    </row>
    <row r="177" spans="1:5" ht="10.5" hidden="1">
      <c r="A177" s="175" t="s">
        <v>4212</v>
      </c>
      <c r="B177" s="175" t="s">
        <v>4226</v>
      </c>
      <c r="C177" s="175">
        <v>2022</v>
      </c>
      <c r="D177" s="175" t="s">
        <v>4215</v>
      </c>
      <c r="E177" s="175">
        <v>49.158164741</v>
      </c>
    </row>
    <row r="178" spans="1:5" ht="10.5" hidden="1">
      <c r="A178" s="175" t="s">
        <v>4212</v>
      </c>
      <c r="B178" s="175" t="s">
        <v>4224</v>
      </c>
      <c r="C178" s="175">
        <v>2022</v>
      </c>
      <c r="D178" s="175" t="s">
        <v>4215</v>
      </c>
      <c r="E178" s="175">
        <v>85.474010691000004</v>
      </c>
    </row>
    <row r="179" spans="1:5" ht="10.5" hidden="1">
      <c r="A179" s="175" t="s">
        <v>4212</v>
      </c>
      <c r="B179" s="175" t="s">
        <v>4225</v>
      </c>
      <c r="C179" s="175">
        <v>2022</v>
      </c>
      <c r="D179" s="175" t="s">
        <v>4215</v>
      </c>
      <c r="E179" s="175">
        <v>78.792831915999997</v>
      </c>
    </row>
    <row r="180" spans="1:5" ht="10.5" hidden="1">
      <c r="A180" s="175" t="s">
        <v>4212</v>
      </c>
      <c r="B180" s="175" t="s">
        <v>4227</v>
      </c>
      <c r="C180" s="175">
        <v>2022</v>
      </c>
      <c r="D180" s="175" t="s">
        <v>4215</v>
      </c>
      <c r="E180" s="175">
        <v>62.733743977000003</v>
      </c>
    </row>
    <row r="181" spans="1:5" ht="10.5" hidden="1">
      <c r="A181" s="175" t="s">
        <v>4212</v>
      </c>
      <c r="B181" s="175" t="s">
        <v>4223</v>
      </c>
      <c r="C181" s="175">
        <v>2023</v>
      </c>
      <c r="D181" s="175" t="s">
        <v>4195</v>
      </c>
      <c r="E181" s="175">
        <v>76.261602977999999</v>
      </c>
    </row>
    <row r="182" spans="1:5" ht="10.5" hidden="1">
      <c r="A182" s="175" t="s">
        <v>4212</v>
      </c>
      <c r="B182" s="175" t="s">
        <v>4226</v>
      </c>
      <c r="C182" s="175">
        <v>2023</v>
      </c>
      <c r="D182" s="175" t="s">
        <v>4195</v>
      </c>
      <c r="E182" s="175">
        <v>65.724936236999994</v>
      </c>
    </row>
    <row r="183" spans="1:5" ht="10.5" hidden="1">
      <c r="A183" s="175" t="s">
        <v>4212</v>
      </c>
      <c r="B183" s="175" t="s">
        <v>4224</v>
      </c>
      <c r="C183" s="175">
        <v>2023</v>
      </c>
      <c r="D183" s="175" t="s">
        <v>4195</v>
      </c>
      <c r="E183" s="175">
        <v>80.044669701999993</v>
      </c>
    </row>
    <row r="184" spans="1:5" ht="10.5" hidden="1">
      <c r="A184" s="175" t="s">
        <v>4212</v>
      </c>
      <c r="B184" s="175" t="s">
        <v>4225</v>
      </c>
      <c r="C184" s="175">
        <v>2023</v>
      </c>
      <c r="D184" s="175" t="s">
        <v>4195</v>
      </c>
      <c r="E184" s="175">
        <v>66.375776807999998</v>
      </c>
    </row>
    <row r="185" spans="1:5" ht="10.5" hidden="1">
      <c r="A185" s="175" t="s">
        <v>4212</v>
      </c>
      <c r="B185" s="175" t="s">
        <v>4227</v>
      </c>
      <c r="C185" s="175">
        <v>2023</v>
      </c>
      <c r="D185" s="175" t="s">
        <v>4195</v>
      </c>
      <c r="E185" s="175">
        <v>78.431372549000002</v>
      </c>
    </row>
    <row r="186" spans="1:5" ht="10.5" hidden="1">
      <c r="A186" s="175" t="s">
        <v>4212</v>
      </c>
      <c r="B186" s="175" t="s">
        <v>4223</v>
      </c>
      <c r="C186" s="175">
        <v>2023</v>
      </c>
      <c r="D186" s="175" t="s">
        <v>4196</v>
      </c>
      <c r="E186" s="175">
        <v>87.315444569999997</v>
      </c>
    </row>
    <row r="187" spans="1:5" ht="10.5" hidden="1">
      <c r="A187" s="175" t="s">
        <v>4212</v>
      </c>
      <c r="B187" s="175" t="s">
        <v>4226</v>
      </c>
      <c r="C187" s="175">
        <v>2023</v>
      </c>
      <c r="D187" s="175" t="s">
        <v>4196</v>
      </c>
      <c r="E187" s="175">
        <v>67.906768357999994</v>
      </c>
    </row>
    <row r="188" spans="1:5" ht="10.5" hidden="1">
      <c r="A188" s="175" t="s">
        <v>4212</v>
      </c>
      <c r="B188" s="175" t="s">
        <v>4224</v>
      </c>
      <c r="C188" s="175">
        <v>2023</v>
      </c>
      <c r="D188" s="175" t="s">
        <v>4196</v>
      </c>
      <c r="E188" s="175">
        <v>84.042818948000004</v>
      </c>
    </row>
    <row r="189" spans="1:5" ht="10.5" hidden="1">
      <c r="A189" s="175" t="s">
        <v>4212</v>
      </c>
      <c r="B189" s="175" t="s">
        <v>4225</v>
      </c>
      <c r="C189" s="175">
        <v>2023</v>
      </c>
      <c r="D189" s="175" t="s">
        <v>4196</v>
      </c>
      <c r="E189" s="175">
        <v>73.926365230000002</v>
      </c>
    </row>
    <row r="190" spans="1:5" ht="10.5" hidden="1">
      <c r="A190" s="175" t="s">
        <v>4212</v>
      </c>
      <c r="B190" s="175" t="s">
        <v>4228</v>
      </c>
      <c r="C190" s="175">
        <v>2023</v>
      </c>
      <c r="D190" s="175" t="s">
        <v>4196</v>
      </c>
      <c r="E190" s="175">
        <v>70.408863541000002</v>
      </c>
    </row>
    <row r="191" spans="1:5" ht="10.5" hidden="1">
      <c r="A191" s="175" t="s">
        <v>4212</v>
      </c>
      <c r="B191" s="175" t="s">
        <v>4227</v>
      </c>
      <c r="C191" s="175">
        <v>2023</v>
      </c>
      <c r="D191" s="175" t="s">
        <v>4196</v>
      </c>
      <c r="E191" s="175">
        <v>72.992704153000005</v>
      </c>
    </row>
    <row r="192" spans="1:5" ht="10.5" hidden="1">
      <c r="A192" s="175" t="s">
        <v>4212</v>
      </c>
      <c r="B192" s="175" t="s">
        <v>4223</v>
      </c>
      <c r="C192" s="175">
        <v>2023</v>
      </c>
      <c r="D192" s="175" t="s">
        <v>4197</v>
      </c>
      <c r="E192" s="175">
        <v>83.561560678999996</v>
      </c>
    </row>
    <row r="193" spans="1:5" ht="10.5" hidden="1">
      <c r="A193" s="175" t="s">
        <v>4212</v>
      </c>
      <c r="B193" s="175" t="s">
        <v>4226</v>
      </c>
      <c r="C193" s="175">
        <v>2023</v>
      </c>
      <c r="D193" s="175" t="s">
        <v>4197</v>
      </c>
      <c r="E193" s="175">
        <v>66.757228799000004</v>
      </c>
    </row>
    <row r="194" spans="1:5" ht="10.5" hidden="1">
      <c r="A194" s="175" t="s">
        <v>4212</v>
      </c>
      <c r="B194" s="175" t="s">
        <v>4224</v>
      </c>
      <c r="C194" s="175">
        <v>2023</v>
      </c>
      <c r="D194" s="175" t="s">
        <v>4197</v>
      </c>
      <c r="E194" s="175">
        <v>82.738922152000001</v>
      </c>
    </row>
    <row r="195" spans="1:5" ht="10.5" hidden="1">
      <c r="A195" s="175" t="s">
        <v>4212</v>
      </c>
      <c r="B195" s="175" t="s">
        <v>4225</v>
      </c>
      <c r="C195" s="175">
        <v>2023</v>
      </c>
      <c r="D195" s="175" t="s">
        <v>4197</v>
      </c>
      <c r="E195" s="175">
        <v>83.932152406</v>
      </c>
    </row>
    <row r="196" spans="1:5" ht="10.5" hidden="1">
      <c r="A196" s="175" t="s">
        <v>4212</v>
      </c>
      <c r="B196" s="175" t="s">
        <v>4228</v>
      </c>
      <c r="C196" s="175">
        <v>2023</v>
      </c>
      <c r="D196" s="175" t="s">
        <v>4197</v>
      </c>
      <c r="E196" s="175">
        <v>71.739992419999993</v>
      </c>
    </row>
    <row r="197" spans="1:5" ht="10.5" hidden="1">
      <c r="A197" s="175" t="s">
        <v>4212</v>
      </c>
      <c r="B197" s="175" t="s">
        <v>4227</v>
      </c>
      <c r="C197" s="175">
        <v>2023</v>
      </c>
      <c r="D197" s="175" t="s">
        <v>4197</v>
      </c>
      <c r="E197" s="175">
        <v>77.807451506000007</v>
      </c>
    </row>
    <row r="198" spans="1:5" ht="10.5" hidden="1">
      <c r="A198" s="175" t="s">
        <v>4212</v>
      </c>
      <c r="B198" s="175" t="s">
        <v>4223</v>
      </c>
      <c r="C198" s="175">
        <v>2023</v>
      </c>
      <c r="D198" s="175" t="s">
        <v>4198</v>
      </c>
      <c r="E198" s="175">
        <v>73.107965844000006</v>
      </c>
    </row>
    <row r="199" spans="1:5" ht="10.5" hidden="1">
      <c r="A199" s="175" t="s">
        <v>4212</v>
      </c>
      <c r="B199" s="175" t="s">
        <v>4226</v>
      </c>
      <c r="C199" s="175">
        <v>2023</v>
      </c>
      <c r="D199" s="175" t="s">
        <v>4198</v>
      </c>
      <c r="E199" s="175">
        <v>70.629782225</v>
      </c>
    </row>
    <row r="200" spans="1:5" ht="10.5" hidden="1">
      <c r="A200" s="175" t="s">
        <v>4212</v>
      </c>
      <c r="B200" s="175" t="s">
        <v>4224</v>
      </c>
      <c r="C200" s="175">
        <v>2023</v>
      </c>
      <c r="D200" s="175" t="s">
        <v>4198</v>
      </c>
      <c r="E200" s="175">
        <v>88.461141144999999</v>
      </c>
    </row>
    <row r="201" spans="1:5" ht="10.5" hidden="1">
      <c r="A201" s="175" t="s">
        <v>4212</v>
      </c>
      <c r="B201" s="175" t="s">
        <v>4225</v>
      </c>
      <c r="C201" s="175">
        <v>2023</v>
      </c>
      <c r="D201" s="175" t="s">
        <v>4198</v>
      </c>
      <c r="E201" s="175">
        <v>76.870018393999999</v>
      </c>
    </row>
    <row r="202" spans="1:5" ht="10.5" hidden="1">
      <c r="A202" s="175" t="s">
        <v>4212</v>
      </c>
      <c r="B202" s="175" t="s">
        <v>4228</v>
      </c>
      <c r="C202" s="175">
        <v>2023</v>
      </c>
      <c r="D202" s="175" t="s">
        <v>4198</v>
      </c>
      <c r="E202" s="175">
        <v>63.303539862999997</v>
      </c>
    </row>
    <row r="203" spans="1:5" ht="10.5" hidden="1">
      <c r="A203" s="175" t="s">
        <v>4212</v>
      </c>
      <c r="B203" s="175" t="s">
        <v>4227</v>
      </c>
      <c r="C203" s="175">
        <v>2023</v>
      </c>
      <c r="D203" s="175" t="s">
        <v>4198</v>
      </c>
      <c r="E203" s="175">
        <v>74.593077218999994</v>
      </c>
    </row>
    <row r="204" spans="1:5" ht="10.5" hidden="1">
      <c r="A204" s="175" t="s">
        <v>4212</v>
      </c>
      <c r="B204" s="175" t="s">
        <v>4223</v>
      </c>
      <c r="C204" s="175">
        <v>2023</v>
      </c>
      <c r="D204" s="175" t="s">
        <v>4199</v>
      </c>
      <c r="E204" s="175">
        <v>94.259460528000005</v>
      </c>
    </row>
    <row r="205" spans="1:5" ht="10.5" hidden="1">
      <c r="A205" s="175" t="s">
        <v>4212</v>
      </c>
      <c r="B205" s="175" t="s">
        <v>4226</v>
      </c>
      <c r="C205" s="175">
        <v>2023</v>
      </c>
      <c r="D205" s="175" t="s">
        <v>4199</v>
      </c>
      <c r="E205" s="175">
        <v>72.556211130999998</v>
      </c>
    </row>
    <row r="206" spans="1:5" ht="10.5" hidden="1">
      <c r="A206" s="175" t="s">
        <v>4212</v>
      </c>
      <c r="B206" s="175" t="s">
        <v>4224</v>
      </c>
      <c r="C206" s="175">
        <v>2023</v>
      </c>
      <c r="D206" s="175" t="s">
        <v>4199</v>
      </c>
      <c r="E206" s="175">
        <v>86.028546724999998</v>
      </c>
    </row>
    <row r="207" spans="1:5" ht="10.5" hidden="1">
      <c r="A207" s="175" t="s">
        <v>4212</v>
      </c>
      <c r="B207" s="175" t="s">
        <v>4225</v>
      </c>
      <c r="C207" s="175">
        <v>2023</v>
      </c>
      <c r="D207" s="175" t="s">
        <v>4199</v>
      </c>
      <c r="E207" s="175">
        <v>89.038559458999998</v>
      </c>
    </row>
    <row r="208" spans="1:5" ht="10.5" hidden="1">
      <c r="A208" s="175" t="s">
        <v>4212</v>
      </c>
      <c r="B208" s="175" t="s">
        <v>4227</v>
      </c>
      <c r="C208" s="175">
        <v>2023</v>
      </c>
      <c r="D208" s="175" t="s">
        <v>4199</v>
      </c>
      <c r="E208" s="175">
        <v>69.595404388999995</v>
      </c>
    </row>
    <row r="209" spans="1:5" ht="10.5" hidden="1">
      <c r="A209" s="175" t="s">
        <v>4212</v>
      </c>
      <c r="B209" s="175" t="s">
        <v>4223</v>
      </c>
      <c r="C209" s="175">
        <v>2023</v>
      </c>
      <c r="D209" s="175" t="s">
        <v>4200</v>
      </c>
      <c r="E209" s="175">
        <v>83.867064275999994</v>
      </c>
    </row>
    <row r="210" spans="1:5" ht="10.5" hidden="1">
      <c r="A210" s="175" t="s">
        <v>4212</v>
      </c>
      <c r="B210" s="175" t="s">
        <v>4226</v>
      </c>
      <c r="C210" s="175">
        <v>2023</v>
      </c>
      <c r="D210" s="175" t="s">
        <v>4200</v>
      </c>
      <c r="E210" s="175">
        <v>66.069172476999995</v>
      </c>
    </row>
    <row r="211" spans="1:5" ht="10.5" hidden="1">
      <c r="A211" s="175" t="s">
        <v>4212</v>
      </c>
      <c r="B211" s="175" t="s">
        <v>4224</v>
      </c>
      <c r="C211" s="175">
        <v>2023</v>
      </c>
      <c r="D211" s="175" t="s">
        <v>4200</v>
      </c>
      <c r="E211" s="175">
        <v>83.854404560999996</v>
      </c>
    </row>
    <row r="212" spans="1:5" ht="10.5" hidden="1">
      <c r="A212" s="175" t="s">
        <v>4212</v>
      </c>
      <c r="B212" s="175" t="s">
        <v>4225</v>
      </c>
      <c r="C212" s="175">
        <v>2023</v>
      </c>
      <c r="D212" s="175" t="s">
        <v>4200</v>
      </c>
      <c r="E212" s="175">
        <v>76.798291128000002</v>
      </c>
    </row>
    <row r="213" spans="1:5" ht="10.5" hidden="1">
      <c r="A213" s="175" t="s">
        <v>4212</v>
      </c>
      <c r="B213" s="175" t="s">
        <v>4227</v>
      </c>
      <c r="C213" s="175">
        <v>2023</v>
      </c>
      <c r="D213" s="175" t="s">
        <v>4200</v>
      </c>
      <c r="E213" s="175">
        <v>73.453992103999994</v>
      </c>
    </row>
    <row r="214" spans="1:5" ht="10.5" hidden="1">
      <c r="A214" s="175" t="s">
        <v>4212</v>
      </c>
      <c r="B214" s="175" t="s">
        <v>4223</v>
      </c>
      <c r="C214" s="175">
        <v>2023</v>
      </c>
      <c r="D214" s="175" t="s">
        <v>4201</v>
      </c>
      <c r="E214" s="175">
        <v>74.996080243999998</v>
      </c>
    </row>
    <row r="215" spans="1:5" ht="10.5" hidden="1">
      <c r="A215" s="175" t="s">
        <v>4212</v>
      </c>
      <c r="B215" s="175" t="s">
        <v>4224</v>
      </c>
      <c r="C215" s="175">
        <v>2023</v>
      </c>
      <c r="D215" s="175" t="s">
        <v>4201</v>
      </c>
      <c r="E215" s="175">
        <v>85.872945982999994</v>
      </c>
    </row>
    <row r="216" spans="1:5" ht="10.5" hidden="1">
      <c r="A216" s="175" t="s">
        <v>4212</v>
      </c>
      <c r="B216" s="175" t="s">
        <v>4225</v>
      </c>
      <c r="C216" s="175">
        <v>2023</v>
      </c>
      <c r="D216" s="175" t="s">
        <v>4201</v>
      </c>
      <c r="E216" s="175">
        <v>79.638323076000006</v>
      </c>
    </row>
    <row r="217" spans="1:5" ht="10.5" hidden="1">
      <c r="A217" s="175" t="s">
        <v>4212</v>
      </c>
      <c r="B217" s="175" t="s">
        <v>4228</v>
      </c>
      <c r="C217" s="175">
        <v>2023</v>
      </c>
      <c r="D217" s="175" t="s">
        <v>4201</v>
      </c>
      <c r="E217" s="175">
        <v>79.882352940999994</v>
      </c>
    </row>
    <row r="218" spans="1:5" ht="10.5" hidden="1">
      <c r="A218" s="175" t="s">
        <v>4212</v>
      </c>
      <c r="B218" s="175" t="s">
        <v>4227</v>
      </c>
      <c r="C218" s="175">
        <v>2023</v>
      </c>
      <c r="D218" s="175" t="s">
        <v>4201</v>
      </c>
      <c r="E218" s="175">
        <v>70.013526104999997</v>
      </c>
    </row>
    <row r="219" spans="1:5" ht="10.5" hidden="1">
      <c r="A219" s="175" t="s">
        <v>4212</v>
      </c>
      <c r="B219" s="175" t="s">
        <v>4223</v>
      </c>
      <c r="C219" s="175">
        <v>2023</v>
      </c>
      <c r="D219" s="175" t="s">
        <v>4202</v>
      </c>
      <c r="E219" s="175">
        <v>73.692831412000004</v>
      </c>
    </row>
    <row r="220" spans="1:5" ht="10.5" hidden="1">
      <c r="A220" s="175" t="s">
        <v>4212</v>
      </c>
      <c r="B220" s="175" t="s">
        <v>4226</v>
      </c>
      <c r="C220" s="175">
        <v>2023</v>
      </c>
      <c r="D220" s="175" t="s">
        <v>4202</v>
      </c>
      <c r="E220" s="175">
        <v>74.755111876000001</v>
      </c>
    </row>
    <row r="221" spans="1:5" ht="10.5" hidden="1">
      <c r="A221" s="175" t="s">
        <v>4212</v>
      </c>
      <c r="B221" s="175" t="s">
        <v>4224</v>
      </c>
      <c r="C221" s="175">
        <v>2023</v>
      </c>
      <c r="D221" s="175" t="s">
        <v>4202</v>
      </c>
      <c r="E221" s="175">
        <v>81.094682073000001</v>
      </c>
    </row>
    <row r="222" spans="1:5" ht="10.5" hidden="1">
      <c r="A222" s="175" t="s">
        <v>4212</v>
      </c>
      <c r="B222" s="175" t="s">
        <v>4225</v>
      </c>
      <c r="C222" s="175">
        <v>2023</v>
      </c>
      <c r="D222" s="175" t="s">
        <v>4202</v>
      </c>
      <c r="E222" s="175">
        <v>79.611931804999998</v>
      </c>
    </row>
    <row r="223" spans="1:5" ht="10.5" hidden="1">
      <c r="A223" s="175" t="s">
        <v>4212</v>
      </c>
      <c r="B223" s="175" t="s">
        <v>4228</v>
      </c>
      <c r="C223" s="175">
        <v>2023</v>
      </c>
      <c r="D223" s="175" t="s">
        <v>4202</v>
      </c>
      <c r="E223" s="175">
        <v>63.239255634000003</v>
      </c>
    </row>
    <row r="224" spans="1:5" ht="10.5" hidden="1">
      <c r="A224" s="175" t="s">
        <v>4212</v>
      </c>
      <c r="B224" s="175" t="s">
        <v>4223</v>
      </c>
      <c r="C224" s="175">
        <v>2023</v>
      </c>
      <c r="D224" s="175" t="s">
        <v>4203</v>
      </c>
      <c r="E224" s="175">
        <v>70.109178010999997</v>
      </c>
    </row>
    <row r="225" spans="1:5" ht="10.5" hidden="1">
      <c r="A225" s="175" t="s">
        <v>4212</v>
      </c>
      <c r="B225" s="175" t="s">
        <v>4226</v>
      </c>
      <c r="C225" s="175">
        <v>2023</v>
      </c>
      <c r="D225" s="175" t="s">
        <v>4203</v>
      </c>
      <c r="E225" s="175">
        <v>68.821430637999995</v>
      </c>
    </row>
    <row r="226" spans="1:5" ht="10.5" hidden="1">
      <c r="A226" s="175" t="s">
        <v>4212</v>
      </c>
      <c r="B226" s="175" t="s">
        <v>4224</v>
      </c>
      <c r="C226" s="175">
        <v>2023</v>
      </c>
      <c r="D226" s="175" t="s">
        <v>4203</v>
      </c>
      <c r="E226" s="175">
        <v>79.879650111999993</v>
      </c>
    </row>
    <row r="227" spans="1:5" ht="10.5" hidden="1">
      <c r="A227" s="175" t="s">
        <v>4212</v>
      </c>
      <c r="B227" s="175" t="s">
        <v>4225</v>
      </c>
      <c r="C227" s="175">
        <v>2023</v>
      </c>
      <c r="D227" s="175" t="s">
        <v>4203</v>
      </c>
      <c r="E227" s="175">
        <v>71.736035897999997</v>
      </c>
    </row>
    <row r="228" spans="1:5" ht="10.5" hidden="1">
      <c r="A228" s="175" t="s">
        <v>4212</v>
      </c>
      <c r="B228" s="175" t="s">
        <v>4228</v>
      </c>
      <c r="C228" s="175">
        <v>2023</v>
      </c>
      <c r="D228" s="175" t="s">
        <v>4203</v>
      </c>
      <c r="E228" s="175">
        <v>61.660427425999998</v>
      </c>
    </row>
    <row r="229" spans="1:5" ht="10.5" hidden="1">
      <c r="A229" s="175" t="s">
        <v>4212</v>
      </c>
      <c r="B229" s="175" t="s">
        <v>4227</v>
      </c>
      <c r="C229" s="175">
        <v>2023</v>
      </c>
      <c r="D229" s="175" t="s">
        <v>4203</v>
      </c>
      <c r="E229" s="175">
        <v>73.252949457</v>
      </c>
    </row>
    <row r="230" spans="1:5" ht="10.5" hidden="1">
      <c r="A230" s="175" t="s">
        <v>4212</v>
      </c>
      <c r="B230" s="175" t="s">
        <v>4224</v>
      </c>
      <c r="C230" s="175">
        <v>2023</v>
      </c>
      <c r="D230" s="175" t="s">
        <v>4204</v>
      </c>
      <c r="E230" s="175">
        <v>86.264369653000003</v>
      </c>
    </row>
    <row r="231" spans="1:5" ht="10.5" hidden="1">
      <c r="A231" s="175" t="s">
        <v>4212</v>
      </c>
      <c r="B231" s="175" t="s">
        <v>4225</v>
      </c>
      <c r="C231" s="175">
        <v>2023</v>
      </c>
      <c r="D231" s="175" t="s">
        <v>4204</v>
      </c>
      <c r="E231" s="175">
        <v>80.135085767000007</v>
      </c>
    </row>
    <row r="232" spans="1:5" ht="10.5" hidden="1">
      <c r="A232" s="175" t="s">
        <v>4212</v>
      </c>
      <c r="B232" s="175" t="s">
        <v>4227</v>
      </c>
      <c r="C232" s="175">
        <v>2023</v>
      </c>
      <c r="D232" s="175" t="s">
        <v>4204</v>
      </c>
      <c r="E232" s="175">
        <v>76.065996197999993</v>
      </c>
    </row>
    <row r="233" spans="1:5" ht="10.5" hidden="1">
      <c r="A233" s="175" t="s">
        <v>4212</v>
      </c>
      <c r="B233" s="175" t="s">
        <v>4229</v>
      </c>
      <c r="C233" s="175">
        <v>2022</v>
      </c>
      <c r="D233" s="175" t="s">
        <v>4214</v>
      </c>
      <c r="E233" s="175">
        <v>67.615224791000003</v>
      </c>
    </row>
    <row r="234" spans="1:5" ht="10.5" hidden="1">
      <c r="A234" s="175" t="s">
        <v>4212</v>
      </c>
      <c r="B234" s="175" t="s">
        <v>4229</v>
      </c>
      <c r="C234" s="175">
        <v>2022</v>
      </c>
      <c r="D234" s="175" t="s">
        <v>4215</v>
      </c>
      <c r="E234" s="175">
        <v>68.631249804000007</v>
      </c>
    </row>
    <row r="235" spans="1:5" ht="10.5" hidden="1">
      <c r="A235" s="175" t="s">
        <v>4212</v>
      </c>
      <c r="B235" s="175" t="s">
        <v>4229</v>
      </c>
      <c r="C235" s="175">
        <v>2023</v>
      </c>
      <c r="D235" s="175" t="s">
        <v>4195</v>
      </c>
      <c r="E235" s="175">
        <v>68.001318350000005</v>
      </c>
    </row>
    <row r="236" spans="1:5" ht="10.5" hidden="1">
      <c r="A236" s="175" t="s">
        <v>4212</v>
      </c>
      <c r="B236" s="175" t="s">
        <v>4229</v>
      </c>
      <c r="C236" s="175">
        <v>2023</v>
      </c>
      <c r="D236" s="175" t="s">
        <v>4196</v>
      </c>
      <c r="E236" s="175">
        <v>63.609826386999998</v>
      </c>
    </row>
    <row r="237" spans="1:5" ht="10.5" hidden="1">
      <c r="A237" s="175" t="s">
        <v>4212</v>
      </c>
      <c r="B237" s="175" t="s">
        <v>4229</v>
      </c>
      <c r="C237" s="175">
        <v>2023</v>
      </c>
      <c r="D237" s="175" t="s">
        <v>4197</v>
      </c>
      <c r="E237" s="175">
        <v>73.546977506999994</v>
      </c>
    </row>
    <row r="238" spans="1:5" ht="10.5" hidden="1">
      <c r="A238" s="175" t="s">
        <v>4212</v>
      </c>
      <c r="B238" s="175" t="s">
        <v>4229</v>
      </c>
      <c r="C238" s="175">
        <v>2023</v>
      </c>
      <c r="D238" s="175" t="s">
        <v>4198</v>
      </c>
      <c r="E238" s="175">
        <v>65.93467708</v>
      </c>
    </row>
    <row r="239" spans="1:5" ht="10.5" hidden="1">
      <c r="A239" s="175" t="s">
        <v>4212</v>
      </c>
      <c r="B239" s="175" t="s">
        <v>4229</v>
      </c>
      <c r="C239" s="175">
        <v>2023</v>
      </c>
      <c r="D239" s="175" t="s">
        <v>4199</v>
      </c>
      <c r="E239" s="175">
        <v>70.701258237000005</v>
      </c>
    </row>
    <row r="240" spans="1:5" ht="10.5" hidden="1">
      <c r="A240" s="175" t="s">
        <v>4212</v>
      </c>
      <c r="B240" s="175" t="s">
        <v>4229</v>
      </c>
      <c r="C240" s="175">
        <v>2023</v>
      </c>
      <c r="D240" s="175" t="s">
        <v>4200</v>
      </c>
      <c r="E240" s="175">
        <v>71.514730303999997</v>
      </c>
    </row>
    <row r="241" spans="1:5" ht="10.5" hidden="1">
      <c r="A241" s="175" t="s">
        <v>4212</v>
      </c>
      <c r="B241" s="175" t="s">
        <v>4229</v>
      </c>
      <c r="C241" s="175">
        <v>2023</v>
      </c>
      <c r="D241" s="175" t="s">
        <v>4201</v>
      </c>
      <c r="E241" s="175">
        <v>66.183064762000001</v>
      </c>
    </row>
    <row r="242" spans="1:5" ht="10.5" hidden="1">
      <c r="A242" s="175" t="s">
        <v>4212</v>
      </c>
      <c r="B242" s="175" t="s">
        <v>4229</v>
      </c>
      <c r="C242" s="175">
        <v>2023</v>
      </c>
      <c r="D242" s="175" t="s">
        <v>4202</v>
      </c>
      <c r="E242" s="175">
        <v>64.157565732999998</v>
      </c>
    </row>
    <row r="243" spans="1:5" ht="10.5" hidden="1">
      <c r="A243" s="175" t="s">
        <v>4212</v>
      </c>
      <c r="B243" s="175" t="s">
        <v>4229</v>
      </c>
      <c r="C243" s="175">
        <v>2023</v>
      </c>
      <c r="D243" s="175" t="s">
        <v>4203</v>
      </c>
      <c r="E243" s="175">
        <v>65.991759160000001</v>
      </c>
    </row>
    <row r="244" spans="1:5" ht="10.5" hidden="1">
      <c r="A244" s="175" t="s">
        <v>4212</v>
      </c>
      <c r="B244" s="175" t="s">
        <v>4229</v>
      </c>
      <c r="C244" s="175">
        <v>2023</v>
      </c>
      <c r="D244" s="175" t="s">
        <v>4204</v>
      </c>
      <c r="E244" s="175">
        <v>63.612711279999999</v>
      </c>
    </row>
    <row r="245" spans="1:5" ht="10.5" hidden="1">
      <c r="A245" s="175" t="s">
        <v>1121</v>
      </c>
      <c r="B245" s="175" t="s">
        <v>4230</v>
      </c>
      <c r="C245" s="175">
        <v>2023</v>
      </c>
      <c r="D245" s="175" t="s">
        <v>4197</v>
      </c>
      <c r="E245" s="175">
        <v>81.211886555000007</v>
      </c>
    </row>
    <row r="246" spans="1:5" ht="10.5" hidden="1">
      <c r="A246" s="175" t="s">
        <v>1121</v>
      </c>
      <c r="B246" s="175" t="s">
        <v>4230</v>
      </c>
      <c r="C246" s="175">
        <v>2023</v>
      </c>
      <c r="D246" s="175" t="s">
        <v>4198</v>
      </c>
      <c r="E246" s="175">
        <v>68.518291937000001</v>
      </c>
    </row>
    <row r="247" spans="1:5" ht="10.5" hidden="1">
      <c r="A247" s="175" t="s">
        <v>1121</v>
      </c>
      <c r="B247" s="175" t="s">
        <v>4230</v>
      </c>
      <c r="C247" s="175">
        <v>2023</v>
      </c>
      <c r="D247" s="175" t="s">
        <v>4200</v>
      </c>
      <c r="E247" s="175">
        <v>72.063251436000002</v>
      </c>
    </row>
    <row r="248" spans="1:5" ht="10.5" hidden="1">
      <c r="A248" s="175" t="s">
        <v>1121</v>
      </c>
      <c r="B248" s="175" t="s">
        <v>4230</v>
      </c>
      <c r="C248" s="175">
        <v>2023</v>
      </c>
      <c r="D248" s="175" t="s">
        <v>4201</v>
      </c>
      <c r="E248" s="175">
        <v>62.784313902999997</v>
      </c>
    </row>
    <row r="249" spans="1:5" ht="10.5" hidden="1">
      <c r="A249" s="175" t="s">
        <v>1121</v>
      </c>
      <c r="B249" s="175" t="s">
        <v>4230</v>
      </c>
      <c r="C249" s="175">
        <v>2023</v>
      </c>
      <c r="D249" s="175" t="s">
        <v>4202</v>
      </c>
      <c r="E249" s="175">
        <v>76.160217465000002</v>
      </c>
    </row>
    <row r="250" spans="1:5" ht="10.5" hidden="1">
      <c r="A250" s="175" t="s">
        <v>1121</v>
      </c>
      <c r="B250" s="175" t="s">
        <v>4231</v>
      </c>
      <c r="C250" s="175">
        <v>2022</v>
      </c>
      <c r="D250" s="175" t="s">
        <v>4214</v>
      </c>
      <c r="E250" s="175">
        <v>102.508752827</v>
      </c>
    </row>
    <row r="251" spans="1:5" ht="10.5" hidden="1">
      <c r="A251" s="175" t="s">
        <v>1121</v>
      </c>
      <c r="B251" s="175" t="s">
        <v>4231</v>
      </c>
      <c r="C251" s="175">
        <v>2022</v>
      </c>
      <c r="D251" s="175" t="s">
        <v>4215</v>
      </c>
      <c r="E251" s="175">
        <v>101.257218733</v>
      </c>
    </row>
    <row r="252" spans="1:5" ht="10.5" hidden="1">
      <c r="A252" s="175" t="s">
        <v>1121</v>
      </c>
      <c r="B252" s="175" t="s">
        <v>4231</v>
      </c>
      <c r="C252" s="175">
        <v>2023</v>
      </c>
      <c r="D252" s="175" t="s">
        <v>4195</v>
      </c>
      <c r="E252" s="175">
        <v>97.770825185999996</v>
      </c>
    </row>
    <row r="253" spans="1:5" ht="10.5" hidden="1">
      <c r="A253" s="175" t="s">
        <v>1121</v>
      </c>
      <c r="B253" s="175" t="s">
        <v>4231</v>
      </c>
      <c r="C253" s="175">
        <v>2023</v>
      </c>
      <c r="D253" s="175" t="s">
        <v>4196</v>
      </c>
      <c r="E253" s="175">
        <v>91.919331267999993</v>
      </c>
    </row>
    <row r="254" spans="1:5" ht="10.5" hidden="1">
      <c r="A254" s="175" t="s">
        <v>1121</v>
      </c>
      <c r="B254" s="175" t="s">
        <v>4231</v>
      </c>
      <c r="C254" s="175">
        <v>2023</v>
      </c>
      <c r="D254" s="175" t="s">
        <v>4197</v>
      </c>
      <c r="E254" s="175">
        <v>86.919737783000002</v>
      </c>
    </row>
    <row r="255" spans="1:5" ht="10.5" hidden="1">
      <c r="A255" s="175" t="s">
        <v>1121</v>
      </c>
      <c r="B255" s="175" t="s">
        <v>4231</v>
      </c>
      <c r="C255" s="175">
        <v>2023</v>
      </c>
      <c r="D255" s="175" t="s">
        <v>4198</v>
      </c>
      <c r="E255" s="175">
        <v>85.646920129999998</v>
      </c>
    </row>
    <row r="256" spans="1:5" ht="10.5" hidden="1">
      <c r="A256" s="175" t="s">
        <v>1121</v>
      </c>
      <c r="B256" s="175" t="s">
        <v>4231</v>
      </c>
      <c r="C256" s="175">
        <v>2023</v>
      </c>
      <c r="D256" s="175" t="s">
        <v>4199</v>
      </c>
      <c r="E256" s="175">
        <v>99.145208948999993</v>
      </c>
    </row>
    <row r="257" spans="1:5" ht="10.5" hidden="1">
      <c r="A257" s="175" t="s">
        <v>1121</v>
      </c>
      <c r="B257" s="175" t="s">
        <v>4231</v>
      </c>
      <c r="C257" s="175">
        <v>2023</v>
      </c>
      <c r="D257" s="175" t="s">
        <v>4200</v>
      </c>
      <c r="E257" s="175">
        <v>104.017279989</v>
      </c>
    </row>
    <row r="258" spans="1:5" ht="10.5" hidden="1">
      <c r="A258" s="175" t="s">
        <v>1121</v>
      </c>
      <c r="B258" s="175" t="s">
        <v>4231</v>
      </c>
      <c r="C258" s="175">
        <v>2023</v>
      </c>
      <c r="D258" s="175" t="s">
        <v>4201</v>
      </c>
      <c r="E258" s="175">
        <v>92.910268742</v>
      </c>
    </row>
    <row r="259" spans="1:5" ht="10.5" hidden="1">
      <c r="A259" s="175" t="s">
        <v>1121</v>
      </c>
      <c r="B259" s="175" t="s">
        <v>4231</v>
      </c>
      <c r="C259" s="175">
        <v>2023</v>
      </c>
      <c r="D259" s="175" t="s">
        <v>4202</v>
      </c>
      <c r="E259" s="175">
        <v>108.034824077</v>
      </c>
    </row>
    <row r="260" spans="1:5" ht="10.5" hidden="1">
      <c r="A260" s="175" t="s">
        <v>1121</v>
      </c>
      <c r="B260" s="175" t="s">
        <v>4231</v>
      </c>
      <c r="C260" s="175">
        <v>2023</v>
      </c>
      <c r="D260" s="175" t="s">
        <v>4203</v>
      </c>
      <c r="E260" s="175">
        <v>94.120280854000001</v>
      </c>
    </row>
    <row r="261" spans="1:5" ht="10.5" hidden="1">
      <c r="A261" s="175" t="s">
        <v>1121</v>
      </c>
      <c r="B261" s="175" t="s">
        <v>4231</v>
      </c>
      <c r="C261" s="175">
        <v>2023</v>
      </c>
      <c r="D261" s="175" t="s">
        <v>4204</v>
      </c>
      <c r="E261" s="175">
        <v>87.508650958000004</v>
      </c>
    </row>
    <row r="262" spans="1:5" ht="10.5" hidden="1">
      <c r="A262" s="175" t="s">
        <v>1121</v>
      </c>
      <c r="B262" s="175" t="s">
        <v>4232</v>
      </c>
      <c r="C262" s="175">
        <v>2022</v>
      </c>
      <c r="D262" s="175" t="s">
        <v>4214</v>
      </c>
      <c r="E262" s="175">
        <v>100.491803279</v>
      </c>
    </row>
    <row r="263" spans="1:5" ht="10.5" hidden="1">
      <c r="A263" s="175" t="s">
        <v>1121</v>
      </c>
      <c r="B263" s="175" t="s">
        <v>4232</v>
      </c>
      <c r="C263" s="175">
        <v>2022</v>
      </c>
      <c r="D263" s="175" t="s">
        <v>4215</v>
      </c>
      <c r="E263" s="175">
        <v>84.972274208000002</v>
      </c>
    </row>
    <row r="264" spans="1:5" ht="10.5" hidden="1">
      <c r="A264" s="175" t="s">
        <v>1121</v>
      </c>
      <c r="B264" s="175" t="s">
        <v>4232</v>
      </c>
      <c r="C264" s="175">
        <v>2023</v>
      </c>
      <c r="D264" s="175" t="s">
        <v>4196</v>
      </c>
      <c r="E264" s="175">
        <v>98.175180179999998</v>
      </c>
    </row>
    <row r="265" spans="1:5" ht="10.5" hidden="1">
      <c r="A265" s="175" t="s">
        <v>1121</v>
      </c>
      <c r="B265" s="175" t="s">
        <v>4232</v>
      </c>
      <c r="C265" s="175">
        <v>2023</v>
      </c>
      <c r="D265" s="175" t="s">
        <v>4197</v>
      </c>
      <c r="E265" s="175">
        <v>84.358470299999993</v>
      </c>
    </row>
    <row r="266" spans="1:5" ht="10.5" hidden="1">
      <c r="A266" s="175" t="s">
        <v>1121</v>
      </c>
      <c r="B266" s="175" t="s">
        <v>4232</v>
      </c>
      <c r="C266" s="175">
        <v>2023</v>
      </c>
      <c r="D266" s="175" t="s">
        <v>4198</v>
      </c>
      <c r="E266" s="175">
        <v>87.846345279999994</v>
      </c>
    </row>
    <row r="267" spans="1:5" ht="10.5" hidden="1">
      <c r="A267" s="175" t="s">
        <v>1121</v>
      </c>
      <c r="B267" s="175" t="s">
        <v>4232</v>
      </c>
      <c r="C267" s="175">
        <v>2023</v>
      </c>
      <c r="D267" s="175" t="s">
        <v>4199</v>
      </c>
      <c r="E267" s="175">
        <v>88.989583945999996</v>
      </c>
    </row>
    <row r="268" spans="1:5" ht="10.5" hidden="1">
      <c r="A268" s="175" t="s">
        <v>1121</v>
      </c>
      <c r="B268" s="175" t="s">
        <v>4232</v>
      </c>
      <c r="C268" s="175">
        <v>2023</v>
      </c>
      <c r="D268" s="175" t="s">
        <v>4200</v>
      </c>
      <c r="E268" s="175">
        <v>73.573279263000003</v>
      </c>
    </row>
    <row r="269" spans="1:5" ht="10.5" hidden="1">
      <c r="A269" s="175" t="s">
        <v>1121</v>
      </c>
      <c r="B269" s="175" t="s">
        <v>4232</v>
      </c>
      <c r="C269" s="175">
        <v>2023</v>
      </c>
      <c r="D269" s="175" t="s">
        <v>4201</v>
      </c>
      <c r="E269" s="175">
        <v>87.218152588999999</v>
      </c>
    </row>
    <row r="270" spans="1:5" ht="10.5" hidden="1">
      <c r="A270" s="175" t="s">
        <v>1121</v>
      </c>
      <c r="B270" s="175" t="s">
        <v>4232</v>
      </c>
      <c r="C270" s="175">
        <v>2023</v>
      </c>
      <c r="D270" s="175" t="s">
        <v>4202</v>
      </c>
      <c r="E270" s="175">
        <v>77.951783676000005</v>
      </c>
    </row>
    <row r="271" spans="1:5" ht="10.5" hidden="1">
      <c r="A271" s="175" t="s">
        <v>1121</v>
      </c>
      <c r="B271" s="175" t="s">
        <v>4232</v>
      </c>
      <c r="C271" s="175">
        <v>2023</v>
      </c>
      <c r="D271" s="175" t="s">
        <v>4203</v>
      </c>
      <c r="E271" s="175">
        <v>90.089599055999997</v>
      </c>
    </row>
    <row r="272" spans="1:5" ht="10.5" hidden="1">
      <c r="A272" s="175" t="s">
        <v>1121</v>
      </c>
      <c r="B272" s="175" t="s">
        <v>4232</v>
      </c>
      <c r="C272" s="175">
        <v>2023</v>
      </c>
      <c r="D272" s="175" t="s">
        <v>4204</v>
      </c>
      <c r="E272" s="175">
        <v>92.314749745</v>
      </c>
    </row>
    <row r="273" spans="1:5" ht="10.5" hidden="1">
      <c r="A273" s="175" t="s">
        <v>1121</v>
      </c>
      <c r="B273" s="175" t="s">
        <v>4233</v>
      </c>
      <c r="C273" s="175">
        <v>2023</v>
      </c>
      <c r="D273" s="175" t="s">
        <v>4196</v>
      </c>
      <c r="E273" s="175">
        <v>72.923890201999995</v>
      </c>
    </row>
    <row r="274" spans="1:5" ht="10.5" hidden="1">
      <c r="A274" s="175" t="s">
        <v>1121</v>
      </c>
      <c r="B274" s="175" t="s">
        <v>4233</v>
      </c>
      <c r="C274" s="175">
        <v>2023</v>
      </c>
      <c r="D274" s="175" t="s">
        <v>4198</v>
      </c>
      <c r="E274" s="175">
        <v>79.821016166000007</v>
      </c>
    </row>
    <row r="275" spans="1:5" ht="10.5" hidden="1">
      <c r="A275" s="175" t="s">
        <v>1121</v>
      </c>
      <c r="B275" s="175" t="s">
        <v>4233</v>
      </c>
      <c r="C275" s="175">
        <v>2023</v>
      </c>
      <c r="D275" s="175" t="s">
        <v>4201</v>
      </c>
      <c r="E275" s="175">
        <v>82.866457667999995</v>
      </c>
    </row>
    <row r="276" spans="1:5" ht="10.5" hidden="1">
      <c r="A276" s="175" t="s">
        <v>1121</v>
      </c>
      <c r="B276" s="175" t="s">
        <v>4233</v>
      </c>
      <c r="C276" s="175">
        <v>2023</v>
      </c>
      <c r="D276" s="175" t="s">
        <v>4202</v>
      </c>
      <c r="E276" s="175">
        <v>77.510500492000006</v>
      </c>
    </row>
    <row r="277" spans="1:5" ht="10.5" hidden="1">
      <c r="A277" s="175" t="s">
        <v>1121</v>
      </c>
      <c r="B277" s="175" t="s">
        <v>4233</v>
      </c>
      <c r="C277" s="175">
        <v>2023</v>
      </c>
      <c r="D277" s="175" t="s">
        <v>4204</v>
      </c>
      <c r="E277" s="175">
        <v>80.037530278999995</v>
      </c>
    </row>
    <row r="278" spans="1:5" ht="10.5" hidden="1">
      <c r="A278" s="175" t="s">
        <v>1121</v>
      </c>
      <c r="B278" s="175" t="s">
        <v>4234</v>
      </c>
      <c r="C278" s="175">
        <v>2022</v>
      </c>
      <c r="D278" s="175" t="s">
        <v>4214</v>
      </c>
      <c r="E278" s="175">
        <v>78.242109823000007</v>
      </c>
    </row>
    <row r="279" spans="1:5" ht="10.5" hidden="1">
      <c r="A279" s="175" t="s">
        <v>1121</v>
      </c>
      <c r="B279" s="175" t="s">
        <v>4234</v>
      </c>
      <c r="C279" s="175">
        <v>2022</v>
      </c>
      <c r="D279" s="175" t="s">
        <v>4215</v>
      </c>
      <c r="E279" s="175">
        <v>76.533198307000006</v>
      </c>
    </row>
    <row r="280" spans="1:5" ht="10.5" hidden="1">
      <c r="A280" s="175" t="s">
        <v>1121</v>
      </c>
      <c r="B280" s="175" t="s">
        <v>4234</v>
      </c>
      <c r="C280" s="175">
        <v>2023</v>
      </c>
      <c r="D280" s="175" t="s">
        <v>4197</v>
      </c>
      <c r="E280" s="175">
        <v>85.903004631000002</v>
      </c>
    </row>
    <row r="281" spans="1:5" ht="10.5" hidden="1">
      <c r="A281" s="175" t="s">
        <v>1121</v>
      </c>
      <c r="B281" s="175" t="s">
        <v>4234</v>
      </c>
      <c r="C281" s="175">
        <v>2023</v>
      </c>
      <c r="D281" s="175" t="s">
        <v>4200</v>
      </c>
      <c r="E281" s="175">
        <v>78.930132318999995</v>
      </c>
    </row>
    <row r="282" spans="1:5" ht="10.5" hidden="1">
      <c r="A282" s="175" t="s">
        <v>1121</v>
      </c>
      <c r="B282" s="175" t="s">
        <v>4234</v>
      </c>
      <c r="C282" s="175">
        <v>2023</v>
      </c>
      <c r="D282" s="175" t="s">
        <v>4202</v>
      </c>
      <c r="E282" s="175">
        <v>74.244750503999995</v>
      </c>
    </row>
    <row r="283" spans="1:5" ht="10.5" hidden="1">
      <c r="A283" s="175" t="s">
        <v>1121</v>
      </c>
      <c r="B283" s="175" t="s">
        <v>4234</v>
      </c>
      <c r="C283" s="175">
        <v>2023</v>
      </c>
      <c r="D283" s="175" t="s">
        <v>4203</v>
      </c>
      <c r="E283" s="175">
        <v>78.243846539000003</v>
      </c>
    </row>
    <row r="284" spans="1:5" ht="10.5" hidden="1">
      <c r="A284" s="175" t="s">
        <v>1121</v>
      </c>
      <c r="B284" s="175" t="s">
        <v>4234</v>
      </c>
      <c r="C284" s="175">
        <v>2023</v>
      </c>
      <c r="D284" s="175" t="s">
        <v>4204</v>
      </c>
      <c r="E284" s="175">
        <v>90.821917807999995</v>
      </c>
    </row>
    <row r="285" spans="1:5" ht="10.5" hidden="1">
      <c r="A285" s="175" t="s">
        <v>1121</v>
      </c>
      <c r="B285" s="175" t="s">
        <v>4235</v>
      </c>
      <c r="C285" s="175">
        <v>2022</v>
      </c>
      <c r="D285" s="175" t="s">
        <v>4214</v>
      </c>
      <c r="E285" s="175">
        <v>72.671309711999996</v>
      </c>
    </row>
    <row r="286" spans="1:5" ht="10.5" hidden="1">
      <c r="A286" s="175" t="s">
        <v>1121</v>
      </c>
      <c r="B286" s="175" t="s">
        <v>4235</v>
      </c>
      <c r="C286" s="175">
        <v>2022</v>
      </c>
      <c r="D286" s="175" t="s">
        <v>4215</v>
      </c>
      <c r="E286" s="175">
        <v>82.007299071000006</v>
      </c>
    </row>
    <row r="287" spans="1:5" ht="10.5" hidden="1">
      <c r="A287" s="175" t="s">
        <v>1121</v>
      </c>
      <c r="B287" s="175" t="s">
        <v>4235</v>
      </c>
      <c r="C287" s="175">
        <v>2023</v>
      </c>
      <c r="D287" s="175" t="s">
        <v>4195</v>
      </c>
      <c r="E287" s="175">
        <v>95.470617949000001</v>
      </c>
    </row>
    <row r="288" spans="1:5" ht="10.5" hidden="1">
      <c r="A288" s="175" t="s">
        <v>1121</v>
      </c>
      <c r="B288" s="175" t="s">
        <v>4235</v>
      </c>
      <c r="C288" s="175">
        <v>2023</v>
      </c>
      <c r="D288" s="175" t="s">
        <v>4196</v>
      </c>
      <c r="E288" s="175">
        <v>87.693240892999995</v>
      </c>
    </row>
    <row r="289" spans="1:5" ht="10.5" hidden="1">
      <c r="A289" s="175" t="s">
        <v>1121</v>
      </c>
      <c r="B289" s="175" t="s">
        <v>4235</v>
      </c>
      <c r="C289" s="175">
        <v>2023</v>
      </c>
      <c r="D289" s="175" t="s">
        <v>4197</v>
      </c>
      <c r="E289" s="175">
        <v>87.300184079000005</v>
      </c>
    </row>
    <row r="290" spans="1:5" ht="10.5" hidden="1">
      <c r="A290" s="175" t="s">
        <v>1121</v>
      </c>
      <c r="B290" s="175" t="s">
        <v>4235</v>
      </c>
      <c r="C290" s="175">
        <v>2023</v>
      </c>
      <c r="D290" s="175" t="s">
        <v>4198</v>
      </c>
      <c r="E290" s="175">
        <v>84.656621268999999</v>
      </c>
    </row>
    <row r="291" spans="1:5" ht="10.5" hidden="1">
      <c r="A291" s="175" t="s">
        <v>1121</v>
      </c>
      <c r="B291" s="175" t="s">
        <v>4235</v>
      </c>
      <c r="C291" s="175">
        <v>2023</v>
      </c>
      <c r="D291" s="175" t="s">
        <v>4199</v>
      </c>
      <c r="E291" s="175">
        <v>89.540328643999999</v>
      </c>
    </row>
    <row r="292" spans="1:5" ht="10.5" hidden="1">
      <c r="A292" s="175" t="s">
        <v>1121</v>
      </c>
      <c r="B292" s="175" t="s">
        <v>4235</v>
      </c>
      <c r="C292" s="175">
        <v>2023</v>
      </c>
      <c r="D292" s="175" t="s">
        <v>4200</v>
      </c>
      <c r="E292" s="175">
        <v>80.896547420000005</v>
      </c>
    </row>
    <row r="293" spans="1:5" ht="10.5" hidden="1">
      <c r="A293" s="175" t="s">
        <v>1121</v>
      </c>
      <c r="B293" s="175" t="s">
        <v>4235</v>
      </c>
      <c r="C293" s="175">
        <v>2023</v>
      </c>
      <c r="D293" s="175" t="s">
        <v>4201</v>
      </c>
      <c r="E293" s="175">
        <v>79.623103627000006</v>
      </c>
    </row>
    <row r="294" spans="1:5" ht="10.5" hidden="1">
      <c r="A294" s="175" t="s">
        <v>1121</v>
      </c>
      <c r="B294" s="175" t="s">
        <v>4235</v>
      </c>
      <c r="C294" s="175">
        <v>2023</v>
      </c>
      <c r="D294" s="175" t="s">
        <v>4202</v>
      </c>
      <c r="E294" s="175">
        <v>87.726904593</v>
      </c>
    </row>
    <row r="295" spans="1:5" ht="10.5" hidden="1">
      <c r="A295" s="175" t="s">
        <v>1121</v>
      </c>
      <c r="B295" s="175" t="s">
        <v>4235</v>
      </c>
      <c r="C295" s="175">
        <v>2023</v>
      </c>
      <c r="D295" s="175" t="s">
        <v>4203</v>
      </c>
      <c r="E295" s="175">
        <v>80.994426266999994</v>
      </c>
    </row>
    <row r="296" spans="1:5" ht="10.5" hidden="1">
      <c r="A296" s="175" t="s">
        <v>1121</v>
      </c>
      <c r="B296" s="175" t="s">
        <v>4235</v>
      </c>
      <c r="C296" s="175">
        <v>2023</v>
      </c>
      <c r="D296" s="175" t="s">
        <v>4204</v>
      </c>
      <c r="E296" s="175">
        <v>79.902193543999999</v>
      </c>
    </row>
    <row r="297" spans="1:5" ht="10.5" hidden="1">
      <c r="A297" s="175" t="s">
        <v>1121</v>
      </c>
      <c r="B297" s="175" t="s">
        <v>4236</v>
      </c>
      <c r="C297" s="175">
        <v>2022</v>
      </c>
      <c r="D297" s="175" t="s">
        <v>4214</v>
      </c>
      <c r="E297" s="175">
        <v>72.088726617000006</v>
      </c>
    </row>
    <row r="298" spans="1:5" ht="10.5" hidden="1">
      <c r="A298" s="175" t="s">
        <v>1121</v>
      </c>
      <c r="B298" s="175" t="s">
        <v>4236</v>
      </c>
      <c r="C298" s="175">
        <v>2022</v>
      </c>
      <c r="D298" s="175" t="s">
        <v>4215</v>
      </c>
      <c r="E298" s="175">
        <v>93.942135112000003</v>
      </c>
    </row>
    <row r="299" spans="1:5" ht="10.5" hidden="1">
      <c r="A299" s="175" t="s">
        <v>1121</v>
      </c>
      <c r="B299" s="175" t="s">
        <v>4236</v>
      </c>
      <c r="C299" s="175">
        <v>2023</v>
      </c>
      <c r="D299" s="175" t="s">
        <v>4195</v>
      </c>
      <c r="E299" s="175">
        <v>66.523605149999995</v>
      </c>
    </row>
    <row r="300" spans="1:5" ht="10.5" hidden="1">
      <c r="A300" s="175" t="s">
        <v>1121</v>
      </c>
      <c r="B300" s="175" t="s">
        <v>4236</v>
      </c>
      <c r="C300" s="175">
        <v>2023</v>
      </c>
      <c r="D300" s="175" t="s">
        <v>4196</v>
      </c>
      <c r="E300" s="175">
        <v>77.663963218000006</v>
      </c>
    </row>
    <row r="301" spans="1:5" ht="10.5" hidden="1">
      <c r="A301" s="175" t="s">
        <v>1121</v>
      </c>
      <c r="B301" s="175" t="s">
        <v>4236</v>
      </c>
      <c r="C301" s="175">
        <v>2023</v>
      </c>
      <c r="D301" s="175" t="s">
        <v>4197</v>
      </c>
      <c r="E301" s="175">
        <v>66.129032257999995</v>
      </c>
    </row>
    <row r="302" spans="1:5" ht="10.5" hidden="1">
      <c r="A302" s="175" t="s">
        <v>1121</v>
      </c>
      <c r="B302" s="175" t="s">
        <v>4236</v>
      </c>
      <c r="C302" s="175">
        <v>2023</v>
      </c>
      <c r="D302" s="175" t="s">
        <v>4198</v>
      </c>
      <c r="E302" s="175">
        <v>65.900642109000003</v>
      </c>
    </row>
    <row r="303" spans="1:5" ht="10.5" hidden="1">
      <c r="A303" s="175" t="s">
        <v>1121</v>
      </c>
      <c r="B303" s="175" t="s">
        <v>4236</v>
      </c>
      <c r="C303" s="175">
        <v>2023</v>
      </c>
      <c r="D303" s="175" t="s">
        <v>4199</v>
      </c>
      <c r="E303" s="175">
        <v>67.211996643999996</v>
      </c>
    </row>
    <row r="304" spans="1:5" ht="10.5" hidden="1">
      <c r="A304" s="175" t="s">
        <v>1121</v>
      </c>
      <c r="B304" s="175" t="s">
        <v>4236</v>
      </c>
      <c r="C304" s="175">
        <v>2023</v>
      </c>
      <c r="D304" s="175" t="s">
        <v>4200</v>
      </c>
      <c r="E304" s="175">
        <v>71.592330821000004</v>
      </c>
    </row>
    <row r="305" spans="1:5" ht="10.5" hidden="1">
      <c r="A305" s="175" t="s">
        <v>1121</v>
      </c>
      <c r="B305" s="175" t="s">
        <v>4236</v>
      </c>
      <c r="C305" s="175">
        <v>2023</v>
      </c>
      <c r="D305" s="175" t="s">
        <v>4201</v>
      </c>
      <c r="E305" s="175">
        <v>63.136456539000001</v>
      </c>
    </row>
    <row r="306" spans="1:5" ht="10.5" hidden="1">
      <c r="A306" s="175" t="s">
        <v>1121</v>
      </c>
      <c r="B306" s="175" t="s">
        <v>4236</v>
      </c>
      <c r="C306" s="175">
        <v>2023</v>
      </c>
      <c r="D306" s="175" t="s">
        <v>4202</v>
      </c>
      <c r="E306" s="175">
        <v>62.298604673</v>
      </c>
    </row>
    <row r="307" spans="1:5" ht="10.5" hidden="1">
      <c r="A307" s="175" t="s">
        <v>1121</v>
      </c>
      <c r="B307" s="175" t="s">
        <v>4236</v>
      </c>
      <c r="C307" s="175">
        <v>2023</v>
      </c>
      <c r="D307" s="175" t="s">
        <v>4203</v>
      </c>
      <c r="E307" s="175">
        <v>61.143554580999997</v>
      </c>
    </row>
    <row r="308" spans="1:5" ht="10.5" hidden="1">
      <c r="A308" s="175" t="s">
        <v>1121</v>
      </c>
      <c r="B308" s="175" t="s">
        <v>4237</v>
      </c>
      <c r="C308" s="175">
        <v>2022</v>
      </c>
      <c r="D308" s="175" t="s">
        <v>4214</v>
      </c>
      <c r="E308" s="175">
        <v>133.926964914</v>
      </c>
    </row>
    <row r="309" spans="1:5" ht="10.5" hidden="1">
      <c r="A309" s="175" t="s">
        <v>1121</v>
      </c>
      <c r="B309" s="175" t="s">
        <v>4238</v>
      </c>
      <c r="C309" s="175">
        <v>2022</v>
      </c>
      <c r="D309" s="175" t="s">
        <v>4214</v>
      </c>
      <c r="E309" s="175">
        <v>85.964010282999993</v>
      </c>
    </row>
    <row r="310" spans="1:5" ht="10.5" hidden="1">
      <c r="A310" s="175" t="s">
        <v>1121</v>
      </c>
      <c r="B310" s="175" t="s">
        <v>4239</v>
      </c>
      <c r="C310" s="175">
        <v>2022</v>
      </c>
      <c r="D310" s="175" t="s">
        <v>4214</v>
      </c>
      <c r="E310" s="175">
        <v>89.306122449</v>
      </c>
    </row>
    <row r="311" spans="1:5" ht="10.5" hidden="1">
      <c r="A311" s="175" t="s">
        <v>1121</v>
      </c>
      <c r="B311" s="175" t="s">
        <v>4240</v>
      </c>
      <c r="C311" s="175">
        <v>2022</v>
      </c>
      <c r="D311" s="175" t="s">
        <v>4214</v>
      </c>
      <c r="E311" s="175">
        <v>100.666666667</v>
      </c>
    </row>
    <row r="312" spans="1:5" ht="10.5" hidden="1">
      <c r="A312" s="175" t="s">
        <v>1121</v>
      </c>
      <c r="B312" s="175" t="s">
        <v>4237</v>
      </c>
      <c r="C312" s="175">
        <v>2022</v>
      </c>
      <c r="D312" s="175" t="s">
        <v>4215</v>
      </c>
      <c r="E312" s="175">
        <v>140.39428216799999</v>
      </c>
    </row>
    <row r="313" spans="1:5" ht="10.5" hidden="1">
      <c r="A313" s="175" t="s">
        <v>1121</v>
      </c>
      <c r="B313" s="175" t="s">
        <v>4238</v>
      </c>
      <c r="C313" s="175">
        <v>2022</v>
      </c>
      <c r="D313" s="175" t="s">
        <v>4215</v>
      </c>
      <c r="E313" s="175">
        <v>82.207028941999994</v>
      </c>
    </row>
    <row r="314" spans="1:5" ht="10.5" hidden="1">
      <c r="A314" s="175" t="s">
        <v>1121</v>
      </c>
      <c r="B314" s="175" t="s">
        <v>4239</v>
      </c>
      <c r="C314" s="175">
        <v>2022</v>
      </c>
      <c r="D314" s="175" t="s">
        <v>4215</v>
      </c>
      <c r="E314" s="175">
        <v>90.923076922999996</v>
      </c>
    </row>
    <row r="315" spans="1:5" ht="10.5" hidden="1">
      <c r="A315" s="175" t="s">
        <v>1121</v>
      </c>
      <c r="B315" s="175" t="s">
        <v>4240</v>
      </c>
      <c r="C315" s="175">
        <v>2022</v>
      </c>
      <c r="D315" s="175" t="s">
        <v>4215</v>
      </c>
      <c r="E315" s="175">
        <v>98.565217391000004</v>
      </c>
    </row>
    <row r="316" spans="1:5" ht="10.5" hidden="1">
      <c r="A316" s="175" t="s">
        <v>1121</v>
      </c>
      <c r="B316" s="175" t="s">
        <v>4237</v>
      </c>
      <c r="C316" s="175">
        <v>2023</v>
      </c>
      <c r="D316" s="175" t="s">
        <v>4195</v>
      </c>
      <c r="E316" s="175">
        <v>126.52693315400001</v>
      </c>
    </row>
    <row r="317" spans="1:5" ht="10.5" hidden="1">
      <c r="A317" s="175" t="s">
        <v>1121</v>
      </c>
      <c r="B317" s="175" t="s">
        <v>4238</v>
      </c>
      <c r="C317" s="175">
        <v>2023</v>
      </c>
      <c r="D317" s="175" t="s">
        <v>4195</v>
      </c>
      <c r="E317" s="175">
        <v>91.621548861999997</v>
      </c>
    </row>
    <row r="318" spans="1:5" ht="10.5" hidden="1">
      <c r="A318" s="175" t="s">
        <v>1121</v>
      </c>
      <c r="B318" s="175" t="s">
        <v>4239</v>
      </c>
      <c r="C318" s="175">
        <v>2023</v>
      </c>
      <c r="D318" s="175" t="s">
        <v>4195</v>
      </c>
      <c r="E318" s="175">
        <v>100.496153846</v>
      </c>
    </row>
    <row r="319" spans="1:5" ht="10.5" hidden="1">
      <c r="A319" s="175" t="s">
        <v>1121</v>
      </c>
      <c r="B319" s="175" t="s">
        <v>4240</v>
      </c>
      <c r="C319" s="175">
        <v>2023</v>
      </c>
      <c r="D319" s="175" t="s">
        <v>4195</v>
      </c>
      <c r="E319" s="175">
        <v>104.800288197</v>
      </c>
    </row>
    <row r="320" spans="1:5" ht="10.5" hidden="1">
      <c r="A320" s="175" t="s">
        <v>1121</v>
      </c>
      <c r="B320" s="175" t="s">
        <v>4237</v>
      </c>
      <c r="C320" s="175">
        <v>2023</v>
      </c>
      <c r="D320" s="175" t="s">
        <v>4196</v>
      </c>
      <c r="E320" s="175">
        <v>124.037149387</v>
      </c>
    </row>
    <row r="321" spans="1:5" ht="10.5" hidden="1">
      <c r="A321" s="175" t="s">
        <v>1121</v>
      </c>
      <c r="B321" s="175" t="s">
        <v>4238</v>
      </c>
      <c r="C321" s="175">
        <v>2023</v>
      </c>
      <c r="D321" s="175" t="s">
        <v>4196</v>
      </c>
      <c r="E321" s="175">
        <v>98.732479807999994</v>
      </c>
    </row>
    <row r="322" spans="1:5" ht="10.5" hidden="1">
      <c r="A322" s="175" t="s">
        <v>1121</v>
      </c>
      <c r="B322" s="175" t="s">
        <v>4239</v>
      </c>
      <c r="C322" s="175">
        <v>2023</v>
      </c>
      <c r="D322" s="175" t="s">
        <v>4196</v>
      </c>
      <c r="E322" s="175">
        <v>96.065246665000004</v>
      </c>
    </row>
    <row r="323" spans="1:5" ht="10.5" hidden="1">
      <c r="A323" s="175" t="s">
        <v>1121</v>
      </c>
      <c r="B323" s="175" t="s">
        <v>4240</v>
      </c>
      <c r="C323" s="175">
        <v>2023</v>
      </c>
      <c r="D323" s="175" t="s">
        <v>4196</v>
      </c>
      <c r="E323" s="175">
        <v>104.25813407299999</v>
      </c>
    </row>
    <row r="324" spans="1:5" ht="10.5" hidden="1">
      <c r="A324" s="175" t="s">
        <v>1121</v>
      </c>
      <c r="B324" s="175" t="s">
        <v>4237</v>
      </c>
      <c r="C324" s="175">
        <v>2023</v>
      </c>
      <c r="D324" s="175" t="s">
        <v>4197</v>
      </c>
      <c r="E324" s="175">
        <v>135.067789463</v>
      </c>
    </row>
    <row r="325" spans="1:5" ht="10.5" hidden="1">
      <c r="A325" s="175" t="s">
        <v>1121</v>
      </c>
      <c r="B325" s="175" t="s">
        <v>4238</v>
      </c>
      <c r="C325" s="175">
        <v>2023</v>
      </c>
      <c r="D325" s="175" t="s">
        <v>4197</v>
      </c>
      <c r="E325" s="175">
        <v>104.084757885</v>
      </c>
    </row>
    <row r="326" spans="1:5" ht="10.5" hidden="1">
      <c r="A326" s="175" t="s">
        <v>1121</v>
      </c>
      <c r="B326" s="175" t="s">
        <v>4239</v>
      </c>
      <c r="C326" s="175">
        <v>2023</v>
      </c>
      <c r="D326" s="175" t="s">
        <v>4197</v>
      </c>
      <c r="E326" s="175">
        <v>89.912453013999993</v>
      </c>
    </row>
    <row r="327" spans="1:5" ht="10.5" hidden="1">
      <c r="A327" s="175" t="s">
        <v>1121</v>
      </c>
      <c r="B327" s="175" t="s">
        <v>4240</v>
      </c>
      <c r="C327" s="175">
        <v>2023</v>
      </c>
      <c r="D327" s="175" t="s">
        <v>4197</v>
      </c>
      <c r="E327" s="175">
        <v>101.973855528</v>
      </c>
    </row>
    <row r="328" spans="1:5" ht="10.5" hidden="1">
      <c r="A328" s="175" t="s">
        <v>1121</v>
      </c>
      <c r="B328" s="175" t="s">
        <v>4237</v>
      </c>
      <c r="C328" s="175">
        <v>2023</v>
      </c>
      <c r="D328" s="175" t="s">
        <v>4198</v>
      </c>
      <c r="E328" s="175">
        <v>131.03122043499999</v>
      </c>
    </row>
    <row r="329" spans="1:5" ht="10.5" hidden="1">
      <c r="A329" s="175" t="s">
        <v>1121</v>
      </c>
      <c r="B329" s="175" t="s">
        <v>4238</v>
      </c>
      <c r="C329" s="175">
        <v>2023</v>
      </c>
      <c r="D329" s="175" t="s">
        <v>4198</v>
      </c>
      <c r="E329" s="175">
        <v>95.387123922000001</v>
      </c>
    </row>
    <row r="330" spans="1:5" ht="10.5" hidden="1">
      <c r="A330" s="175" t="s">
        <v>1121</v>
      </c>
      <c r="B330" s="175" t="s">
        <v>4239</v>
      </c>
      <c r="C330" s="175">
        <v>2023</v>
      </c>
      <c r="D330" s="175" t="s">
        <v>4198</v>
      </c>
      <c r="E330" s="175">
        <v>93.636534368</v>
      </c>
    </row>
    <row r="331" spans="1:5" ht="10.5" hidden="1">
      <c r="A331" s="175" t="s">
        <v>1121</v>
      </c>
      <c r="B331" s="175" t="s">
        <v>4240</v>
      </c>
      <c r="C331" s="175">
        <v>2023</v>
      </c>
      <c r="D331" s="175" t="s">
        <v>4198</v>
      </c>
      <c r="E331" s="175">
        <v>95.422740524999995</v>
      </c>
    </row>
    <row r="332" spans="1:5" ht="10.5" hidden="1">
      <c r="A332" s="175" t="s">
        <v>1121</v>
      </c>
      <c r="B332" s="175" t="s">
        <v>4237</v>
      </c>
      <c r="C332" s="175">
        <v>2023</v>
      </c>
      <c r="D332" s="175" t="s">
        <v>4199</v>
      </c>
      <c r="E332" s="175">
        <v>142.62995594700001</v>
      </c>
    </row>
    <row r="333" spans="1:5" ht="10.5" hidden="1">
      <c r="A333" s="175" t="s">
        <v>1121</v>
      </c>
      <c r="B333" s="175" t="s">
        <v>4238</v>
      </c>
      <c r="C333" s="175">
        <v>2023</v>
      </c>
      <c r="D333" s="175" t="s">
        <v>4199</v>
      </c>
      <c r="E333" s="175">
        <v>85.465972144000006</v>
      </c>
    </row>
    <row r="334" spans="1:5" ht="10.5" hidden="1">
      <c r="A334" s="175" t="s">
        <v>1121</v>
      </c>
      <c r="B334" s="175" t="s">
        <v>4239</v>
      </c>
      <c r="C334" s="175">
        <v>2023</v>
      </c>
      <c r="D334" s="175" t="s">
        <v>4199</v>
      </c>
      <c r="E334" s="175">
        <v>87.023766562000006</v>
      </c>
    </row>
    <row r="335" spans="1:5" ht="10.5" hidden="1">
      <c r="A335" s="175" t="s">
        <v>1121</v>
      </c>
      <c r="B335" s="175" t="s">
        <v>4240</v>
      </c>
      <c r="C335" s="175">
        <v>2023</v>
      </c>
      <c r="D335" s="175" t="s">
        <v>4199</v>
      </c>
      <c r="E335" s="175">
        <v>104.27006043900001</v>
      </c>
    </row>
    <row r="336" spans="1:5" ht="10.5" hidden="1">
      <c r="A336" s="175" t="s">
        <v>1121</v>
      </c>
      <c r="B336" s="175" t="s">
        <v>4237</v>
      </c>
      <c r="C336" s="175">
        <v>2023</v>
      </c>
      <c r="D336" s="175" t="s">
        <v>4200</v>
      </c>
      <c r="E336" s="175">
        <v>142.66884596400001</v>
      </c>
    </row>
    <row r="337" spans="1:5" ht="10.5" hidden="1">
      <c r="A337" s="175" t="s">
        <v>1121</v>
      </c>
      <c r="B337" s="175" t="s">
        <v>4238</v>
      </c>
      <c r="C337" s="175">
        <v>2023</v>
      </c>
      <c r="D337" s="175" t="s">
        <v>4200</v>
      </c>
      <c r="E337" s="175">
        <v>93.131394103000005</v>
      </c>
    </row>
    <row r="338" spans="1:5" ht="10.5" hidden="1">
      <c r="A338" s="175" t="s">
        <v>1121</v>
      </c>
      <c r="B338" s="175" t="s">
        <v>4239</v>
      </c>
      <c r="C338" s="175">
        <v>2023</v>
      </c>
      <c r="D338" s="175" t="s">
        <v>4200</v>
      </c>
      <c r="E338" s="175">
        <v>96.522540984000003</v>
      </c>
    </row>
    <row r="339" spans="1:5" ht="10.5" hidden="1">
      <c r="A339" s="175" t="s">
        <v>1121</v>
      </c>
      <c r="B339" s="175" t="s">
        <v>4240</v>
      </c>
      <c r="C339" s="175">
        <v>2023</v>
      </c>
      <c r="D339" s="175" t="s">
        <v>4200</v>
      </c>
      <c r="E339" s="175">
        <v>104.829010658</v>
      </c>
    </row>
    <row r="340" spans="1:5" ht="10.5" hidden="1">
      <c r="A340" s="175" t="s">
        <v>1121</v>
      </c>
      <c r="B340" s="175" t="s">
        <v>4237</v>
      </c>
      <c r="C340" s="175">
        <v>2023</v>
      </c>
      <c r="D340" s="175" t="s">
        <v>4201</v>
      </c>
      <c r="E340" s="175">
        <v>136.18777411900001</v>
      </c>
    </row>
    <row r="341" spans="1:5" ht="10.5" hidden="1">
      <c r="A341" s="175" t="s">
        <v>1121</v>
      </c>
      <c r="B341" s="175" t="s">
        <v>4238</v>
      </c>
      <c r="C341" s="175">
        <v>2023</v>
      </c>
      <c r="D341" s="175" t="s">
        <v>4201</v>
      </c>
      <c r="E341" s="175">
        <v>88.794816588000003</v>
      </c>
    </row>
    <row r="342" spans="1:5" ht="10.5" hidden="1">
      <c r="A342" s="175" t="s">
        <v>1121</v>
      </c>
      <c r="B342" s="175" t="s">
        <v>4239</v>
      </c>
      <c r="C342" s="175">
        <v>2023</v>
      </c>
      <c r="D342" s="175" t="s">
        <v>4201</v>
      </c>
      <c r="E342" s="175">
        <v>87.875940389999997</v>
      </c>
    </row>
    <row r="343" spans="1:5" ht="10.5" hidden="1">
      <c r="A343" s="175" t="s">
        <v>1121</v>
      </c>
      <c r="B343" s="175" t="s">
        <v>4240</v>
      </c>
      <c r="C343" s="175">
        <v>2023</v>
      </c>
      <c r="D343" s="175" t="s">
        <v>4201</v>
      </c>
      <c r="E343" s="175">
        <v>107.083333333</v>
      </c>
    </row>
    <row r="344" spans="1:5" ht="10.5" hidden="1">
      <c r="A344" s="175" t="s">
        <v>1121</v>
      </c>
      <c r="B344" s="175" t="s">
        <v>4237</v>
      </c>
      <c r="C344" s="175">
        <v>2023</v>
      </c>
      <c r="D344" s="175" t="s">
        <v>4202</v>
      </c>
      <c r="E344" s="175">
        <v>136.33204695800001</v>
      </c>
    </row>
    <row r="345" spans="1:5" ht="10.5" hidden="1">
      <c r="A345" s="175" t="s">
        <v>1121</v>
      </c>
      <c r="B345" s="175" t="s">
        <v>4238</v>
      </c>
      <c r="C345" s="175">
        <v>2023</v>
      </c>
      <c r="D345" s="175" t="s">
        <v>4202</v>
      </c>
      <c r="E345" s="175">
        <v>92.542150174</v>
      </c>
    </row>
    <row r="346" spans="1:5" ht="10.5" hidden="1">
      <c r="A346" s="175" t="s">
        <v>1121</v>
      </c>
      <c r="B346" s="175" t="s">
        <v>4239</v>
      </c>
      <c r="C346" s="175">
        <v>2023</v>
      </c>
      <c r="D346" s="175" t="s">
        <v>4202</v>
      </c>
      <c r="E346" s="175">
        <v>94.944951313999994</v>
      </c>
    </row>
    <row r="347" spans="1:5" ht="10.5" hidden="1">
      <c r="A347" s="175" t="s">
        <v>1121</v>
      </c>
      <c r="B347" s="175" t="s">
        <v>4240</v>
      </c>
      <c r="C347" s="175">
        <v>2023</v>
      </c>
      <c r="D347" s="175" t="s">
        <v>4202</v>
      </c>
      <c r="E347" s="175">
        <v>94.311975844000003</v>
      </c>
    </row>
    <row r="348" spans="1:5" ht="10.5" hidden="1">
      <c r="A348" s="175" t="s">
        <v>1121</v>
      </c>
      <c r="B348" s="175" t="s">
        <v>4237</v>
      </c>
      <c r="C348" s="175">
        <v>2023</v>
      </c>
      <c r="D348" s="175" t="s">
        <v>4203</v>
      </c>
      <c r="E348" s="175">
        <v>135.24416127800001</v>
      </c>
    </row>
    <row r="349" spans="1:5" ht="10.5" hidden="1">
      <c r="A349" s="175" t="s">
        <v>1121</v>
      </c>
      <c r="B349" s="175" t="s">
        <v>4238</v>
      </c>
      <c r="C349" s="175">
        <v>2023</v>
      </c>
      <c r="D349" s="175" t="s">
        <v>4203</v>
      </c>
      <c r="E349" s="175">
        <v>94.101029077000007</v>
      </c>
    </row>
    <row r="350" spans="1:5" ht="10.5" hidden="1">
      <c r="A350" s="175" t="s">
        <v>1121</v>
      </c>
      <c r="B350" s="175" t="s">
        <v>4239</v>
      </c>
      <c r="C350" s="175">
        <v>2023</v>
      </c>
      <c r="D350" s="175" t="s">
        <v>4203</v>
      </c>
      <c r="E350" s="175">
        <v>87.201068593000002</v>
      </c>
    </row>
    <row r="351" spans="1:5" ht="10.5" hidden="1">
      <c r="A351" s="175" t="s">
        <v>1121</v>
      </c>
      <c r="B351" s="175" t="s">
        <v>4240</v>
      </c>
      <c r="C351" s="175">
        <v>2023</v>
      </c>
      <c r="D351" s="175" t="s">
        <v>4203</v>
      </c>
      <c r="E351" s="175">
        <v>90.539542269999998</v>
      </c>
    </row>
    <row r="352" spans="1:5" ht="10.5" hidden="1">
      <c r="A352" s="175" t="s">
        <v>1121</v>
      </c>
      <c r="B352" s="175" t="s">
        <v>4237</v>
      </c>
      <c r="C352" s="175">
        <v>2023</v>
      </c>
      <c r="D352" s="175" t="s">
        <v>4204</v>
      </c>
      <c r="E352" s="175">
        <v>130.971723758</v>
      </c>
    </row>
    <row r="353" spans="1:5" ht="10.5" hidden="1">
      <c r="A353" s="175" t="s">
        <v>1121</v>
      </c>
      <c r="B353" s="175" t="s">
        <v>4238</v>
      </c>
      <c r="C353" s="175">
        <v>2023</v>
      </c>
      <c r="D353" s="175" t="s">
        <v>4204</v>
      </c>
      <c r="E353" s="175">
        <v>83.431137724999999</v>
      </c>
    </row>
    <row r="354" spans="1:5" ht="10.5" hidden="1">
      <c r="A354" s="175" t="s">
        <v>1121</v>
      </c>
      <c r="B354" s="175" t="s">
        <v>4239</v>
      </c>
      <c r="C354" s="175">
        <v>2023</v>
      </c>
      <c r="D354" s="175" t="s">
        <v>4204</v>
      </c>
      <c r="E354" s="175">
        <v>92.319430534000006</v>
      </c>
    </row>
    <row r="355" spans="1:5" ht="10.5" hidden="1">
      <c r="A355" s="175" t="s">
        <v>1121</v>
      </c>
      <c r="B355" s="175" t="s">
        <v>4240</v>
      </c>
      <c r="C355" s="175">
        <v>2023</v>
      </c>
      <c r="D355" s="175" t="s">
        <v>4204</v>
      </c>
      <c r="E355" s="175">
        <v>88.722418759999996</v>
      </c>
    </row>
    <row r="356" spans="1:5" ht="10.5" hidden="1">
      <c r="A356" s="175" t="s">
        <v>1121</v>
      </c>
      <c r="B356" s="175" t="s">
        <v>4241</v>
      </c>
      <c r="C356" s="175">
        <v>2022</v>
      </c>
      <c r="D356" s="175" t="s">
        <v>4214</v>
      </c>
      <c r="E356" s="175">
        <v>99.993792682000006</v>
      </c>
    </row>
    <row r="357" spans="1:5" ht="10.5" hidden="1">
      <c r="A357" s="175" t="s">
        <v>1121</v>
      </c>
      <c r="B357" s="175" t="s">
        <v>4242</v>
      </c>
      <c r="C357" s="175">
        <v>2022</v>
      </c>
      <c r="D357" s="175" t="s">
        <v>4214</v>
      </c>
      <c r="E357" s="175">
        <v>98.705702680000002</v>
      </c>
    </row>
    <row r="358" spans="1:5" ht="10.5" hidden="1">
      <c r="A358" s="175" t="s">
        <v>1121</v>
      </c>
      <c r="B358" s="175" t="s">
        <v>4243</v>
      </c>
      <c r="C358" s="175">
        <v>2022</v>
      </c>
      <c r="D358" s="175" t="s">
        <v>4214</v>
      </c>
      <c r="E358" s="175">
        <v>105.31635595500001</v>
      </c>
    </row>
    <row r="359" spans="1:5" ht="10.5" hidden="1">
      <c r="A359" s="175" t="s">
        <v>1121</v>
      </c>
      <c r="B359" s="175" t="s">
        <v>4244</v>
      </c>
      <c r="C359" s="175">
        <v>2022</v>
      </c>
      <c r="D359" s="175" t="s">
        <v>4214</v>
      </c>
      <c r="E359" s="175">
        <v>105.850946542</v>
      </c>
    </row>
    <row r="360" spans="1:5" ht="10.5" hidden="1">
      <c r="A360" s="175" t="s">
        <v>1121</v>
      </c>
      <c r="B360" s="175" t="s">
        <v>4241</v>
      </c>
      <c r="C360" s="175">
        <v>2022</v>
      </c>
      <c r="D360" s="175" t="s">
        <v>4215</v>
      </c>
      <c r="E360" s="175">
        <v>98.718259105000001</v>
      </c>
    </row>
    <row r="361" spans="1:5" ht="10.5" hidden="1">
      <c r="A361" s="175" t="s">
        <v>1121</v>
      </c>
      <c r="B361" s="175" t="s">
        <v>4242</v>
      </c>
      <c r="C361" s="175">
        <v>2022</v>
      </c>
      <c r="D361" s="175" t="s">
        <v>4215</v>
      </c>
      <c r="E361" s="175">
        <v>95.425555438000004</v>
      </c>
    </row>
    <row r="362" spans="1:5" ht="10.5" hidden="1">
      <c r="A362" s="175" t="s">
        <v>1121</v>
      </c>
      <c r="B362" s="175" t="s">
        <v>4243</v>
      </c>
      <c r="C362" s="175">
        <v>2022</v>
      </c>
      <c r="D362" s="175" t="s">
        <v>4215</v>
      </c>
      <c r="E362" s="175">
        <v>105.193825058</v>
      </c>
    </row>
    <row r="363" spans="1:5" ht="10.5" hidden="1">
      <c r="A363" s="175" t="s">
        <v>1121</v>
      </c>
      <c r="B363" s="175" t="s">
        <v>4244</v>
      </c>
      <c r="C363" s="175">
        <v>2022</v>
      </c>
      <c r="D363" s="175" t="s">
        <v>4215</v>
      </c>
      <c r="E363" s="175">
        <v>103.81900235000001</v>
      </c>
    </row>
    <row r="364" spans="1:5" ht="10.5" hidden="1">
      <c r="A364" s="175" t="s">
        <v>1121</v>
      </c>
      <c r="B364" s="175" t="s">
        <v>4241</v>
      </c>
      <c r="C364" s="175">
        <v>2023</v>
      </c>
      <c r="D364" s="175" t="s">
        <v>4195</v>
      </c>
      <c r="E364" s="175">
        <v>103.357769934</v>
      </c>
    </row>
    <row r="365" spans="1:5" ht="10.5" hidden="1">
      <c r="A365" s="175" t="s">
        <v>1121</v>
      </c>
      <c r="B365" s="175" t="s">
        <v>4243</v>
      </c>
      <c r="C365" s="175">
        <v>2023</v>
      </c>
      <c r="D365" s="175" t="s">
        <v>4195</v>
      </c>
      <c r="E365" s="175">
        <v>106.326723324</v>
      </c>
    </row>
    <row r="366" spans="1:5" ht="10.5" hidden="1">
      <c r="A366" s="175" t="s">
        <v>1121</v>
      </c>
      <c r="B366" s="175" t="s">
        <v>4244</v>
      </c>
      <c r="C366" s="175">
        <v>2023</v>
      </c>
      <c r="D366" s="175" t="s">
        <v>4195</v>
      </c>
      <c r="E366" s="175">
        <v>104.189632749</v>
      </c>
    </row>
    <row r="367" spans="1:5" ht="10.5" hidden="1">
      <c r="A367" s="175" t="s">
        <v>1121</v>
      </c>
      <c r="B367" s="175" t="s">
        <v>4241</v>
      </c>
      <c r="C367" s="175">
        <v>2023</v>
      </c>
      <c r="D367" s="175" t="s">
        <v>4196</v>
      </c>
      <c r="E367" s="175">
        <v>99.646766169000003</v>
      </c>
    </row>
    <row r="368" spans="1:5" ht="10.5" hidden="1">
      <c r="A368" s="175" t="s">
        <v>1121</v>
      </c>
      <c r="B368" s="175" t="s">
        <v>4243</v>
      </c>
      <c r="C368" s="175">
        <v>2023</v>
      </c>
      <c r="D368" s="175" t="s">
        <v>4196</v>
      </c>
      <c r="E368" s="175">
        <v>103.277413205</v>
      </c>
    </row>
    <row r="369" spans="1:5" ht="10.5" hidden="1">
      <c r="A369" s="175" t="s">
        <v>1121</v>
      </c>
      <c r="B369" s="175" t="s">
        <v>4244</v>
      </c>
      <c r="C369" s="175">
        <v>2023</v>
      </c>
      <c r="D369" s="175" t="s">
        <v>4196</v>
      </c>
      <c r="E369" s="175">
        <v>105.19132400300001</v>
      </c>
    </row>
    <row r="370" spans="1:5" ht="10.5" hidden="1">
      <c r="A370" s="175" t="s">
        <v>1121</v>
      </c>
      <c r="B370" s="175" t="s">
        <v>4241</v>
      </c>
      <c r="C370" s="175">
        <v>2023</v>
      </c>
      <c r="D370" s="175" t="s">
        <v>4197</v>
      </c>
      <c r="E370" s="175">
        <v>107.531975367</v>
      </c>
    </row>
    <row r="371" spans="1:5" ht="10.5" hidden="1">
      <c r="A371" s="175" t="s">
        <v>1121</v>
      </c>
      <c r="B371" s="175" t="s">
        <v>4242</v>
      </c>
      <c r="C371" s="175">
        <v>2023</v>
      </c>
      <c r="D371" s="175" t="s">
        <v>4197</v>
      </c>
      <c r="E371" s="175">
        <v>96.753246752999999</v>
      </c>
    </row>
    <row r="372" spans="1:5" ht="10.5" hidden="1">
      <c r="A372" s="175" t="s">
        <v>1121</v>
      </c>
      <c r="B372" s="175" t="s">
        <v>4243</v>
      </c>
      <c r="C372" s="175">
        <v>2023</v>
      </c>
      <c r="D372" s="175" t="s">
        <v>4197</v>
      </c>
      <c r="E372" s="175">
        <v>109.154535181</v>
      </c>
    </row>
    <row r="373" spans="1:5" ht="10.5" hidden="1">
      <c r="A373" s="175" t="s">
        <v>1121</v>
      </c>
      <c r="B373" s="175" t="s">
        <v>4244</v>
      </c>
      <c r="C373" s="175">
        <v>2023</v>
      </c>
      <c r="D373" s="175" t="s">
        <v>4197</v>
      </c>
      <c r="E373" s="175">
        <v>111.00999323400001</v>
      </c>
    </row>
    <row r="374" spans="1:5" ht="10.5" hidden="1">
      <c r="A374" s="175" t="s">
        <v>1121</v>
      </c>
      <c r="B374" s="175" t="s">
        <v>4241</v>
      </c>
      <c r="C374" s="175">
        <v>2023</v>
      </c>
      <c r="D374" s="175" t="s">
        <v>4198</v>
      </c>
      <c r="E374" s="175">
        <v>96.359079773999994</v>
      </c>
    </row>
    <row r="375" spans="1:5" ht="10.5" hidden="1">
      <c r="A375" s="175" t="s">
        <v>1121</v>
      </c>
      <c r="B375" s="175" t="s">
        <v>4242</v>
      </c>
      <c r="C375" s="175">
        <v>2023</v>
      </c>
      <c r="D375" s="175" t="s">
        <v>4198</v>
      </c>
      <c r="E375" s="175">
        <v>102.040816327</v>
      </c>
    </row>
    <row r="376" spans="1:5" ht="10.5" hidden="1">
      <c r="A376" s="175" t="s">
        <v>1121</v>
      </c>
      <c r="B376" s="175" t="s">
        <v>4243</v>
      </c>
      <c r="C376" s="175">
        <v>2023</v>
      </c>
      <c r="D376" s="175" t="s">
        <v>4198</v>
      </c>
      <c r="E376" s="175">
        <v>110.00305903899999</v>
      </c>
    </row>
    <row r="377" spans="1:5" ht="10.5" hidden="1">
      <c r="A377" s="175" t="s">
        <v>1121</v>
      </c>
      <c r="B377" s="175" t="s">
        <v>4244</v>
      </c>
      <c r="C377" s="175">
        <v>2023</v>
      </c>
      <c r="D377" s="175" t="s">
        <v>4198</v>
      </c>
      <c r="E377" s="175">
        <v>111.35180253599999</v>
      </c>
    </row>
    <row r="378" spans="1:5" ht="10.5" hidden="1">
      <c r="A378" s="175" t="s">
        <v>1121</v>
      </c>
      <c r="B378" s="175" t="s">
        <v>4241</v>
      </c>
      <c r="C378" s="175">
        <v>2023</v>
      </c>
      <c r="D378" s="175" t="s">
        <v>4199</v>
      </c>
      <c r="E378" s="175">
        <v>106.777593595</v>
      </c>
    </row>
    <row r="379" spans="1:5" ht="10.5" hidden="1">
      <c r="A379" s="175" t="s">
        <v>1121</v>
      </c>
      <c r="B379" s="175" t="s">
        <v>4242</v>
      </c>
      <c r="C379" s="175">
        <v>2023</v>
      </c>
      <c r="D379" s="175" t="s">
        <v>4199</v>
      </c>
      <c r="E379" s="175">
        <v>107.354535598</v>
      </c>
    </row>
    <row r="380" spans="1:5" ht="10.5" hidden="1">
      <c r="A380" s="175" t="s">
        <v>1121</v>
      </c>
      <c r="B380" s="175" t="s">
        <v>4243</v>
      </c>
      <c r="C380" s="175">
        <v>2023</v>
      </c>
      <c r="D380" s="175" t="s">
        <v>4199</v>
      </c>
      <c r="E380" s="175">
        <v>109.31928952299999</v>
      </c>
    </row>
    <row r="381" spans="1:5" ht="10.5" hidden="1">
      <c r="A381" s="175" t="s">
        <v>1121</v>
      </c>
      <c r="B381" s="175" t="s">
        <v>4244</v>
      </c>
      <c r="C381" s="175">
        <v>2023</v>
      </c>
      <c r="D381" s="175" t="s">
        <v>4199</v>
      </c>
      <c r="E381" s="175">
        <v>104.911676457</v>
      </c>
    </row>
    <row r="382" spans="1:5" ht="10.5" hidden="1">
      <c r="A382" s="175" t="s">
        <v>1121</v>
      </c>
      <c r="B382" s="175" t="s">
        <v>4241</v>
      </c>
      <c r="C382" s="175">
        <v>2023</v>
      </c>
      <c r="D382" s="175" t="s">
        <v>4200</v>
      </c>
      <c r="E382" s="175">
        <v>99.988197780999997</v>
      </c>
    </row>
    <row r="383" spans="1:5" ht="10.5" hidden="1">
      <c r="A383" s="175" t="s">
        <v>1121</v>
      </c>
      <c r="B383" s="175" t="s">
        <v>4242</v>
      </c>
      <c r="C383" s="175">
        <v>2023</v>
      </c>
      <c r="D383" s="175" t="s">
        <v>4200</v>
      </c>
      <c r="E383" s="175">
        <v>97.868354042999997</v>
      </c>
    </row>
    <row r="384" spans="1:5" ht="10.5" hidden="1">
      <c r="A384" s="175" t="s">
        <v>1121</v>
      </c>
      <c r="B384" s="175" t="s">
        <v>4243</v>
      </c>
      <c r="C384" s="175">
        <v>2023</v>
      </c>
      <c r="D384" s="175" t="s">
        <v>4200</v>
      </c>
      <c r="E384" s="175">
        <v>102.770464187</v>
      </c>
    </row>
    <row r="385" spans="1:5" ht="10.5" hidden="1">
      <c r="A385" s="175" t="s">
        <v>1121</v>
      </c>
      <c r="B385" s="175" t="s">
        <v>4244</v>
      </c>
      <c r="C385" s="175">
        <v>2023</v>
      </c>
      <c r="D385" s="175" t="s">
        <v>4200</v>
      </c>
      <c r="E385" s="175">
        <v>105.134633177</v>
      </c>
    </row>
    <row r="386" spans="1:5" ht="10.5" hidden="1">
      <c r="A386" s="175" t="s">
        <v>1121</v>
      </c>
      <c r="B386" s="175" t="s">
        <v>4241</v>
      </c>
      <c r="C386" s="175">
        <v>2023</v>
      </c>
      <c r="D386" s="175" t="s">
        <v>4201</v>
      </c>
      <c r="E386" s="175">
        <v>97.825475533000002</v>
      </c>
    </row>
    <row r="387" spans="1:5" ht="10.5" hidden="1">
      <c r="A387" s="175" t="s">
        <v>1121</v>
      </c>
      <c r="B387" s="175" t="s">
        <v>4242</v>
      </c>
      <c r="C387" s="175">
        <v>2023</v>
      </c>
      <c r="D387" s="175" t="s">
        <v>4201</v>
      </c>
      <c r="E387" s="175">
        <v>105.029584218</v>
      </c>
    </row>
    <row r="388" spans="1:5" ht="10.5" hidden="1">
      <c r="A388" s="175" t="s">
        <v>1121</v>
      </c>
      <c r="B388" s="175" t="s">
        <v>4243</v>
      </c>
      <c r="C388" s="175">
        <v>2023</v>
      </c>
      <c r="D388" s="175" t="s">
        <v>4201</v>
      </c>
      <c r="E388" s="175">
        <v>103.099814499</v>
      </c>
    </row>
    <row r="389" spans="1:5" ht="10.5" hidden="1">
      <c r="A389" s="175" t="s">
        <v>1121</v>
      </c>
      <c r="B389" s="175" t="s">
        <v>4244</v>
      </c>
      <c r="C389" s="175">
        <v>2023</v>
      </c>
      <c r="D389" s="175" t="s">
        <v>4201</v>
      </c>
      <c r="E389" s="175">
        <v>104.57620462600001</v>
      </c>
    </row>
    <row r="390" spans="1:5" ht="10.5" hidden="1">
      <c r="A390" s="175" t="s">
        <v>1121</v>
      </c>
      <c r="B390" s="175" t="s">
        <v>4241</v>
      </c>
      <c r="C390" s="175">
        <v>2023</v>
      </c>
      <c r="D390" s="175" t="s">
        <v>4202</v>
      </c>
      <c r="E390" s="175">
        <v>110.34196387199999</v>
      </c>
    </row>
    <row r="391" spans="1:5" ht="10.5" hidden="1">
      <c r="A391" s="175" t="s">
        <v>1121</v>
      </c>
      <c r="B391" s="175" t="s">
        <v>4242</v>
      </c>
      <c r="C391" s="175">
        <v>2023</v>
      </c>
      <c r="D391" s="175" t="s">
        <v>4202</v>
      </c>
      <c r="E391" s="175">
        <v>101.11882439999999</v>
      </c>
    </row>
    <row r="392" spans="1:5" ht="10.5" hidden="1">
      <c r="A392" s="175" t="s">
        <v>1121</v>
      </c>
      <c r="B392" s="175" t="s">
        <v>4243</v>
      </c>
      <c r="C392" s="175">
        <v>2023</v>
      </c>
      <c r="D392" s="175" t="s">
        <v>4202</v>
      </c>
      <c r="E392" s="175">
        <v>89.826029396999999</v>
      </c>
    </row>
    <row r="393" spans="1:5" ht="10.5" hidden="1">
      <c r="A393" s="175" t="s">
        <v>1121</v>
      </c>
      <c r="B393" s="175" t="s">
        <v>4244</v>
      </c>
      <c r="C393" s="175">
        <v>2023</v>
      </c>
      <c r="D393" s="175" t="s">
        <v>4202</v>
      </c>
      <c r="E393" s="175">
        <v>99.234971455999997</v>
      </c>
    </row>
    <row r="394" spans="1:5" ht="10.5" hidden="1">
      <c r="A394" s="175" t="s">
        <v>1121</v>
      </c>
      <c r="B394" s="175" t="s">
        <v>4241</v>
      </c>
      <c r="C394" s="175">
        <v>2023</v>
      </c>
      <c r="D394" s="175" t="s">
        <v>4203</v>
      </c>
      <c r="E394" s="175">
        <v>107.85</v>
      </c>
    </row>
    <row r="395" spans="1:5" ht="10.5" hidden="1">
      <c r="A395" s="175" t="s">
        <v>1121</v>
      </c>
      <c r="B395" s="175" t="s">
        <v>4242</v>
      </c>
      <c r="C395" s="175">
        <v>2023</v>
      </c>
      <c r="D395" s="175" t="s">
        <v>4203</v>
      </c>
      <c r="E395" s="175">
        <v>91.725583344</v>
      </c>
    </row>
    <row r="396" spans="1:5" ht="10.5" hidden="1">
      <c r="A396" s="175" t="s">
        <v>1121</v>
      </c>
      <c r="B396" s="175" t="s">
        <v>4243</v>
      </c>
      <c r="C396" s="175">
        <v>2023</v>
      </c>
      <c r="D396" s="175" t="s">
        <v>4203</v>
      </c>
      <c r="E396" s="175">
        <v>94.711832048000005</v>
      </c>
    </row>
    <row r="397" spans="1:5" ht="10.5" hidden="1">
      <c r="A397" s="175" t="s">
        <v>1121</v>
      </c>
      <c r="B397" s="175" t="s">
        <v>4244</v>
      </c>
      <c r="C397" s="175">
        <v>2023</v>
      </c>
      <c r="D397" s="175" t="s">
        <v>4203</v>
      </c>
      <c r="E397" s="175">
        <v>107.334625192</v>
      </c>
    </row>
    <row r="398" spans="1:5" ht="10.5" hidden="1">
      <c r="A398" s="175" t="s">
        <v>1121</v>
      </c>
      <c r="B398" s="175" t="s">
        <v>4241</v>
      </c>
      <c r="C398" s="175">
        <v>2023</v>
      </c>
      <c r="D398" s="175" t="s">
        <v>4204</v>
      </c>
      <c r="E398" s="175">
        <v>106.123065525</v>
      </c>
    </row>
    <row r="399" spans="1:5" ht="10.5" hidden="1">
      <c r="A399" s="175" t="s">
        <v>1121</v>
      </c>
      <c r="B399" s="175" t="s">
        <v>4242</v>
      </c>
      <c r="C399" s="175">
        <v>2023</v>
      </c>
      <c r="D399" s="175" t="s">
        <v>4204</v>
      </c>
      <c r="E399" s="175">
        <v>95.283884732999994</v>
      </c>
    </row>
    <row r="400" spans="1:5" ht="10.5" hidden="1">
      <c r="A400" s="175" t="s">
        <v>1121</v>
      </c>
      <c r="B400" s="175" t="s">
        <v>4243</v>
      </c>
      <c r="C400" s="175">
        <v>2023</v>
      </c>
      <c r="D400" s="175" t="s">
        <v>4204</v>
      </c>
      <c r="E400" s="175">
        <v>95.947217534000004</v>
      </c>
    </row>
    <row r="401" spans="1:5" ht="10.5" hidden="1">
      <c r="A401" s="175" t="s">
        <v>1121</v>
      </c>
      <c r="B401" s="175" t="s">
        <v>4244</v>
      </c>
      <c r="C401" s="175">
        <v>2023</v>
      </c>
      <c r="D401" s="175" t="s">
        <v>4204</v>
      </c>
      <c r="E401" s="175">
        <v>106.36508556299999</v>
      </c>
    </row>
    <row r="402" spans="1:5" ht="10.5" hidden="1">
      <c r="A402" s="175" t="s">
        <v>1121</v>
      </c>
      <c r="B402" s="175" t="s">
        <v>4245</v>
      </c>
      <c r="C402" s="175">
        <v>2022</v>
      </c>
      <c r="D402" s="175" t="s">
        <v>4215</v>
      </c>
      <c r="E402" s="175">
        <v>95.694722581999997</v>
      </c>
    </row>
    <row r="403" spans="1:5" ht="10.5" hidden="1">
      <c r="A403" s="175" t="s">
        <v>1121</v>
      </c>
      <c r="B403" s="175" t="s">
        <v>4245</v>
      </c>
      <c r="C403" s="175">
        <v>2023</v>
      </c>
      <c r="D403" s="175" t="s">
        <v>4195</v>
      </c>
      <c r="E403" s="175">
        <v>98.931285623999997</v>
      </c>
    </row>
    <row r="404" spans="1:5" ht="10.5" hidden="1">
      <c r="A404" s="175" t="s">
        <v>1121</v>
      </c>
      <c r="B404" s="175" t="s">
        <v>4245</v>
      </c>
      <c r="C404" s="175">
        <v>2023</v>
      </c>
      <c r="D404" s="175" t="s">
        <v>4196</v>
      </c>
      <c r="E404" s="175">
        <v>96.121019963999998</v>
      </c>
    </row>
    <row r="405" spans="1:5" ht="10.5" hidden="1">
      <c r="A405" s="175" t="s">
        <v>1121</v>
      </c>
      <c r="B405" s="175" t="s">
        <v>4245</v>
      </c>
      <c r="C405" s="175">
        <v>2023</v>
      </c>
      <c r="D405" s="175" t="s">
        <v>4197</v>
      </c>
      <c r="E405" s="175">
        <v>95.459690585000004</v>
      </c>
    </row>
    <row r="406" spans="1:5" ht="10.5" hidden="1">
      <c r="A406" s="175" t="s">
        <v>1121</v>
      </c>
      <c r="B406" s="175" t="s">
        <v>4245</v>
      </c>
      <c r="C406" s="175">
        <v>2023</v>
      </c>
      <c r="D406" s="175" t="s">
        <v>4198</v>
      </c>
      <c r="E406" s="175">
        <v>94.767657608999997</v>
      </c>
    </row>
    <row r="407" spans="1:5" ht="10.5" hidden="1">
      <c r="A407" s="175" t="s">
        <v>1121</v>
      </c>
      <c r="B407" s="175" t="s">
        <v>4245</v>
      </c>
      <c r="C407" s="175">
        <v>2023</v>
      </c>
      <c r="D407" s="175" t="s">
        <v>4199</v>
      </c>
      <c r="E407" s="175">
        <v>106.180057461</v>
      </c>
    </row>
    <row r="408" spans="1:5" ht="10.5" hidden="1">
      <c r="A408" s="175" t="s">
        <v>1121</v>
      </c>
      <c r="B408" s="175" t="s">
        <v>4245</v>
      </c>
      <c r="C408" s="175">
        <v>2023</v>
      </c>
      <c r="D408" s="175" t="s">
        <v>4200</v>
      </c>
      <c r="E408" s="175">
        <v>93.252385437000001</v>
      </c>
    </row>
    <row r="409" spans="1:5" ht="10.5" hidden="1">
      <c r="A409" s="175" t="s">
        <v>1121</v>
      </c>
      <c r="B409" s="175" t="s">
        <v>4245</v>
      </c>
      <c r="C409" s="175">
        <v>2023</v>
      </c>
      <c r="D409" s="175" t="s">
        <v>4201</v>
      </c>
      <c r="E409" s="175">
        <v>95.289099526000001</v>
      </c>
    </row>
    <row r="410" spans="1:5" ht="10.5" hidden="1">
      <c r="A410" s="175" t="s">
        <v>1121</v>
      </c>
      <c r="B410" s="175" t="s">
        <v>4245</v>
      </c>
      <c r="C410" s="175">
        <v>2023</v>
      </c>
      <c r="D410" s="175" t="s">
        <v>4202</v>
      </c>
      <c r="E410" s="175">
        <v>97.610599078999996</v>
      </c>
    </row>
    <row r="411" spans="1:5" ht="10.5" hidden="1">
      <c r="A411" s="175" t="s">
        <v>1121</v>
      </c>
      <c r="B411" s="175" t="s">
        <v>4245</v>
      </c>
      <c r="C411" s="175">
        <v>2023</v>
      </c>
      <c r="D411" s="175" t="s">
        <v>4203</v>
      </c>
      <c r="E411" s="175">
        <v>82.370408271000002</v>
      </c>
    </row>
    <row r="412" spans="1:5" ht="10.5" hidden="1">
      <c r="A412" s="175" t="s">
        <v>1121</v>
      </c>
      <c r="B412" s="175" t="s">
        <v>4245</v>
      </c>
      <c r="C412" s="175">
        <v>2023</v>
      </c>
      <c r="D412" s="175" t="s">
        <v>4204</v>
      </c>
      <c r="E412" s="175">
        <v>84.162935963999999</v>
      </c>
    </row>
    <row r="413" spans="1:5" ht="10.5" hidden="1">
      <c r="A413" s="175" t="s">
        <v>1121</v>
      </c>
      <c r="B413" s="175" t="s">
        <v>4246</v>
      </c>
      <c r="C413" s="175">
        <v>2022</v>
      </c>
      <c r="D413" s="175" t="s">
        <v>4214</v>
      </c>
      <c r="E413" s="175">
        <v>111.04332765700001</v>
      </c>
    </row>
    <row r="414" spans="1:5" ht="10.5" hidden="1">
      <c r="A414" s="175" t="s">
        <v>1121</v>
      </c>
      <c r="B414" s="175" t="s">
        <v>4246</v>
      </c>
      <c r="C414" s="175">
        <v>2022</v>
      </c>
      <c r="D414" s="175" t="s">
        <v>4215</v>
      </c>
      <c r="E414" s="175">
        <v>116.193658067</v>
      </c>
    </row>
    <row r="415" spans="1:5" ht="10.5" hidden="1">
      <c r="A415" s="175" t="s">
        <v>1121</v>
      </c>
      <c r="B415" s="175" t="s">
        <v>4246</v>
      </c>
      <c r="C415" s="175">
        <v>2023</v>
      </c>
      <c r="D415" s="175" t="s">
        <v>4195</v>
      </c>
      <c r="E415" s="175">
        <v>112.152675606</v>
      </c>
    </row>
    <row r="416" spans="1:5" ht="10.5" hidden="1">
      <c r="A416" s="175" t="s">
        <v>1121</v>
      </c>
      <c r="B416" s="175" t="s">
        <v>4246</v>
      </c>
      <c r="C416" s="175">
        <v>2023</v>
      </c>
      <c r="D416" s="175" t="s">
        <v>4196</v>
      </c>
      <c r="E416" s="175">
        <v>112.929399946</v>
      </c>
    </row>
    <row r="417" spans="1:8" ht="10.5" hidden="1">
      <c r="A417" s="175" t="s">
        <v>1121</v>
      </c>
      <c r="B417" s="175" t="s">
        <v>4246</v>
      </c>
      <c r="C417" s="175">
        <v>2023</v>
      </c>
      <c r="D417" s="175" t="s">
        <v>4197</v>
      </c>
      <c r="E417" s="175">
        <v>111.826698814</v>
      </c>
    </row>
    <row r="418" spans="1:8" ht="10.5" hidden="1">
      <c r="A418" s="175" t="s">
        <v>1121</v>
      </c>
      <c r="B418" s="175" t="s">
        <v>4246</v>
      </c>
      <c r="C418" s="175">
        <v>2023</v>
      </c>
      <c r="D418" s="175" t="s">
        <v>4198</v>
      </c>
      <c r="E418" s="175">
        <v>128.00751879699999</v>
      </c>
    </row>
    <row r="419" spans="1:8" ht="10.5" hidden="1">
      <c r="A419" s="175" t="s">
        <v>1121</v>
      </c>
      <c r="B419" s="175" t="s">
        <v>4246</v>
      </c>
      <c r="C419" s="175">
        <v>2023</v>
      </c>
      <c r="D419" s="175" t="s">
        <v>4199</v>
      </c>
      <c r="E419" s="175">
        <v>109.420353748</v>
      </c>
    </row>
    <row r="420" spans="1:8" ht="10.5" hidden="1">
      <c r="A420" s="175" t="s">
        <v>1121</v>
      </c>
      <c r="B420" s="175" t="s">
        <v>4246</v>
      </c>
      <c r="C420" s="175">
        <v>2023</v>
      </c>
      <c r="D420" s="175" t="s">
        <v>4200</v>
      </c>
      <c r="E420" s="175">
        <v>130.83547686099999</v>
      </c>
    </row>
    <row r="421" spans="1:8" ht="10.5" hidden="1">
      <c r="A421" s="175" t="s">
        <v>1121</v>
      </c>
      <c r="B421" s="175" t="s">
        <v>4246</v>
      </c>
      <c r="C421" s="175">
        <v>2023</v>
      </c>
      <c r="D421" s="175" t="s">
        <v>4201</v>
      </c>
      <c r="E421" s="175">
        <v>116.875187604</v>
      </c>
    </row>
    <row r="422" spans="1:8" ht="10.5" hidden="1">
      <c r="A422" s="175" t="s">
        <v>1121</v>
      </c>
      <c r="B422" s="175" t="s">
        <v>4246</v>
      </c>
      <c r="C422" s="175">
        <v>2023</v>
      </c>
      <c r="D422" s="175" t="s">
        <v>4202</v>
      </c>
      <c r="E422" s="175">
        <v>114.23623779499999</v>
      </c>
    </row>
    <row r="423" spans="1:8" ht="10.5" hidden="1">
      <c r="A423" s="175" t="s">
        <v>1121</v>
      </c>
      <c r="B423" s="175" t="s">
        <v>4246</v>
      </c>
      <c r="C423" s="175">
        <v>2023</v>
      </c>
      <c r="D423" s="175" t="s">
        <v>4203</v>
      </c>
      <c r="E423" s="175">
        <v>111.081894353</v>
      </c>
    </row>
    <row r="424" spans="1:8" ht="10.5" hidden="1">
      <c r="A424" s="175" t="s">
        <v>1121</v>
      </c>
      <c r="B424" s="175" t="s">
        <v>4246</v>
      </c>
      <c r="C424" s="175">
        <v>2023</v>
      </c>
      <c r="D424" s="175" t="s">
        <v>4204</v>
      </c>
      <c r="E424" s="175">
        <v>109.687223722</v>
      </c>
    </row>
    <row r="425" spans="1:8" ht="10" customHeight="1">
      <c r="A425" s="175" t="s">
        <v>155</v>
      </c>
      <c r="B425" s="175" t="s">
        <v>4247</v>
      </c>
      <c r="C425" s="175">
        <v>2022</v>
      </c>
      <c r="D425" s="175" t="s">
        <v>4214</v>
      </c>
      <c r="E425" s="175">
        <v>46.375641563999999</v>
      </c>
      <c r="H425" s="175" t="s">
        <v>4247</v>
      </c>
    </row>
    <row r="426" spans="1:8" ht="10" customHeight="1">
      <c r="A426" s="175" t="s">
        <v>155</v>
      </c>
      <c r="B426" s="175" t="s">
        <v>4248</v>
      </c>
      <c r="C426" s="175">
        <v>2022</v>
      </c>
      <c r="D426" s="175" t="s">
        <v>4215</v>
      </c>
      <c r="E426" s="175">
        <v>50.928021377999997</v>
      </c>
      <c r="H426" s="175" t="s">
        <v>4249</v>
      </c>
    </row>
    <row r="427" spans="1:8" ht="10" customHeight="1">
      <c r="A427" s="175" t="s">
        <v>155</v>
      </c>
      <c r="B427" s="175" t="s">
        <v>4249</v>
      </c>
      <c r="C427" s="175">
        <v>2022</v>
      </c>
      <c r="D427" s="175" t="s">
        <v>4215</v>
      </c>
      <c r="E427" s="175">
        <v>45.601154854999997</v>
      </c>
      <c r="H427" s="175" t="s">
        <v>4250</v>
      </c>
    </row>
    <row r="428" spans="1:8" ht="10" customHeight="1">
      <c r="A428" s="175" t="s">
        <v>155</v>
      </c>
      <c r="B428" s="175" t="s">
        <v>4248</v>
      </c>
      <c r="C428" s="175">
        <v>2023</v>
      </c>
      <c r="D428" s="175" t="s">
        <v>4195</v>
      </c>
      <c r="E428" s="175">
        <v>47.343074035000001</v>
      </c>
      <c r="H428" s="175" t="s">
        <v>4251</v>
      </c>
    </row>
    <row r="429" spans="1:8" ht="10" customHeight="1">
      <c r="A429" s="175" t="s">
        <v>155</v>
      </c>
      <c r="B429" s="175" t="s">
        <v>4248</v>
      </c>
      <c r="C429" s="175">
        <v>2023</v>
      </c>
      <c r="D429" s="175" t="s">
        <v>4196</v>
      </c>
      <c r="E429" s="175">
        <v>45.931028439000002</v>
      </c>
      <c r="H429" s="176" t="s">
        <v>4252</v>
      </c>
    </row>
    <row r="430" spans="1:8" ht="10" customHeight="1">
      <c r="A430" s="175" t="s">
        <v>155</v>
      </c>
      <c r="B430" s="175" t="s">
        <v>4248</v>
      </c>
      <c r="C430" s="175">
        <v>2023</v>
      </c>
      <c r="D430" s="175" t="s">
        <v>4197</v>
      </c>
      <c r="E430" s="175">
        <v>48.496604998000002</v>
      </c>
      <c r="H430" s="175" t="s">
        <v>4253</v>
      </c>
    </row>
    <row r="431" spans="1:8" ht="10" customHeight="1">
      <c r="A431" s="175" t="s">
        <v>155</v>
      </c>
      <c r="B431" s="175" t="s">
        <v>4248</v>
      </c>
      <c r="C431" s="175">
        <v>2023</v>
      </c>
      <c r="D431" s="175" t="s">
        <v>4198</v>
      </c>
      <c r="E431" s="175">
        <v>51.971528640999999</v>
      </c>
      <c r="H431" s="175" t="s">
        <v>4254</v>
      </c>
    </row>
    <row r="432" spans="1:8" ht="10" customHeight="1">
      <c r="A432" s="175" t="s">
        <v>155</v>
      </c>
      <c r="B432" s="175" t="s">
        <v>4249</v>
      </c>
      <c r="C432" s="175">
        <v>2023</v>
      </c>
      <c r="D432" s="175" t="s">
        <v>4198</v>
      </c>
      <c r="E432" s="175">
        <v>46.79144385</v>
      </c>
      <c r="H432" s="176" t="s">
        <v>4255</v>
      </c>
    </row>
    <row r="433" spans="1:8" ht="10" customHeight="1">
      <c r="A433" s="175" t="s">
        <v>155</v>
      </c>
      <c r="B433" s="175" t="s">
        <v>4248</v>
      </c>
      <c r="C433" s="175">
        <v>2023</v>
      </c>
      <c r="D433" s="175" t="s">
        <v>4200</v>
      </c>
      <c r="E433" s="175">
        <v>46.347383278999999</v>
      </c>
      <c r="H433" s="176" t="s">
        <v>4257</v>
      </c>
    </row>
    <row r="434" spans="1:8" ht="10" customHeight="1">
      <c r="A434" s="175" t="s">
        <v>155</v>
      </c>
      <c r="B434" s="175" t="s">
        <v>4248</v>
      </c>
      <c r="C434" s="175">
        <v>2023</v>
      </c>
      <c r="D434" s="175" t="s">
        <v>4201</v>
      </c>
      <c r="E434" s="175">
        <v>54.957131408000002</v>
      </c>
      <c r="H434" s="175" t="s">
        <v>633</v>
      </c>
    </row>
    <row r="435" spans="1:8" ht="10" customHeight="1">
      <c r="A435" s="175" t="s">
        <v>155</v>
      </c>
      <c r="B435" s="175" t="s">
        <v>4248</v>
      </c>
      <c r="C435" s="175">
        <v>2023</v>
      </c>
      <c r="D435" s="175" t="s">
        <v>4202</v>
      </c>
      <c r="E435" s="175">
        <v>48.924759006000002</v>
      </c>
      <c r="H435" s="175" t="s">
        <v>4288</v>
      </c>
    </row>
    <row r="436" spans="1:8" ht="10" customHeight="1">
      <c r="A436" s="175" t="s">
        <v>155</v>
      </c>
      <c r="B436" s="175" t="s">
        <v>4248</v>
      </c>
      <c r="C436" s="175">
        <v>2023</v>
      </c>
      <c r="D436" s="175" t="s">
        <v>4203</v>
      </c>
      <c r="E436" s="175">
        <v>47.450892404000001</v>
      </c>
      <c r="H436" s="175" t="s">
        <v>4289</v>
      </c>
    </row>
    <row r="437" spans="1:8" ht="10" customHeight="1">
      <c r="A437" s="175" t="s">
        <v>155</v>
      </c>
      <c r="B437" s="175" t="s">
        <v>4249</v>
      </c>
      <c r="C437" s="175">
        <v>2023</v>
      </c>
      <c r="D437" s="175" t="s">
        <v>4203</v>
      </c>
      <c r="E437" s="175">
        <v>50.217609299999999</v>
      </c>
      <c r="H437" s="175" t="s">
        <v>4290</v>
      </c>
    </row>
    <row r="438" spans="1:8" ht="10" customHeight="1">
      <c r="A438" s="175" t="s">
        <v>155</v>
      </c>
      <c r="B438" s="175" t="s">
        <v>4248</v>
      </c>
      <c r="C438" s="175">
        <v>2023</v>
      </c>
      <c r="D438" s="175" t="s">
        <v>4204</v>
      </c>
      <c r="E438" s="175">
        <v>47.866327230000003</v>
      </c>
      <c r="H438" s="175" t="s">
        <v>4292</v>
      </c>
    </row>
    <row r="439" spans="1:8" ht="10" customHeight="1">
      <c r="A439" s="175" t="s">
        <v>155</v>
      </c>
      <c r="B439" s="175" t="s">
        <v>4250</v>
      </c>
      <c r="C439" s="175">
        <v>2022</v>
      </c>
      <c r="D439" s="175" t="s">
        <v>4214</v>
      </c>
      <c r="E439" s="175">
        <v>56.496861662000001</v>
      </c>
      <c r="H439" s="175" t="s">
        <v>4293</v>
      </c>
    </row>
    <row r="440" spans="1:8" ht="10" customHeight="1">
      <c r="A440" s="175" t="s">
        <v>155</v>
      </c>
      <c r="B440" s="175" t="s">
        <v>4250</v>
      </c>
      <c r="C440" s="175">
        <v>2022</v>
      </c>
      <c r="D440" s="175" t="s">
        <v>4215</v>
      </c>
      <c r="E440" s="175">
        <v>58.619961478</v>
      </c>
      <c r="H440" s="175" t="s">
        <v>4294</v>
      </c>
    </row>
    <row r="441" spans="1:8" ht="10" customHeight="1">
      <c r="A441" s="175" t="s">
        <v>155</v>
      </c>
      <c r="B441" s="175" t="s">
        <v>4250</v>
      </c>
      <c r="C441" s="175">
        <v>2023</v>
      </c>
      <c r="D441" s="175" t="s">
        <v>4195</v>
      </c>
      <c r="E441" s="175">
        <v>62.304034858000001</v>
      </c>
      <c r="H441" s="175" t="s">
        <v>4295</v>
      </c>
    </row>
    <row r="442" spans="1:8" ht="10" customHeight="1">
      <c r="A442" s="175" t="s">
        <v>155</v>
      </c>
      <c r="B442" s="175" t="s">
        <v>4250</v>
      </c>
      <c r="C442" s="175">
        <v>2023</v>
      </c>
      <c r="D442" s="175" t="s">
        <v>4196</v>
      </c>
      <c r="E442" s="175">
        <v>58.213277167999998</v>
      </c>
      <c r="H442" s="175" t="s">
        <v>4296</v>
      </c>
    </row>
    <row r="443" spans="1:8" ht="10" customHeight="1">
      <c r="A443" s="175" t="s">
        <v>155</v>
      </c>
      <c r="B443" s="175" t="s">
        <v>4250</v>
      </c>
      <c r="C443" s="175">
        <v>2023</v>
      </c>
      <c r="D443" s="175" t="s">
        <v>4197</v>
      </c>
      <c r="E443" s="175">
        <v>57.436552503999998</v>
      </c>
      <c r="H443" s="175" t="s">
        <v>4298</v>
      </c>
    </row>
    <row r="444" spans="1:8" ht="10" customHeight="1">
      <c r="A444" s="175" t="s">
        <v>155</v>
      </c>
      <c r="B444" s="175" t="s">
        <v>4250</v>
      </c>
      <c r="C444" s="175">
        <v>2023</v>
      </c>
      <c r="D444" s="175" t="s">
        <v>4198</v>
      </c>
      <c r="E444" s="175">
        <v>56.345058940000001</v>
      </c>
      <c r="H444" s="177" t="s">
        <v>4299</v>
      </c>
    </row>
    <row r="445" spans="1:8" ht="10" customHeight="1">
      <c r="A445" s="175" t="s">
        <v>155</v>
      </c>
      <c r="B445" s="175" t="s">
        <v>4250</v>
      </c>
      <c r="C445" s="175">
        <v>2023</v>
      </c>
      <c r="D445" s="175" t="s">
        <v>4199</v>
      </c>
      <c r="E445" s="175">
        <v>58.511986641</v>
      </c>
      <c r="H445" s="175" t="s">
        <v>4300</v>
      </c>
    </row>
    <row r="446" spans="1:8" ht="10" customHeight="1">
      <c r="A446" s="175" t="s">
        <v>155</v>
      </c>
      <c r="B446" s="175" t="s">
        <v>4250</v>
      </c>
      <c r="C446" s="175">
        <v>2023</v>
      </c>
      <c r="D446" s="175" t="s">
        <v>4200</v>
      </c>
      <c r="E446" s="175">
        <v>59.962201614000001</v>
      </c>
      <c r="H446" s="175" t="s">
        <v>4302</v>
      </c>
    </row>
    <row r="447" spans="1:8" ht="10" customHeight="1">
      <c r="A447" s="175" t="s">
        <v>155</v>
      </c>
      <c r="B447" s="175" t="s">
        <v>4250</v>
      </c>
      <c r="C447" s="175">
        <v>2023</v>
      </c>
      <c r="D447" s="175" t="s">
        <v>4201</v>
      </c>
      <c r="E447" s="175">
        <v>55.620146632000001</v>
      </c>
      <c r="H447" s="175" t="s">
        <v>4303</v>
      </c>
    </row>
    <row r="448" spans="1:8" ht="10" customHeight="1">
      <c r="A448" s="175" t="s">
        <v>155</v>
      </c>
      <c r="B448" s="175" t="s">
        <v>4250</v>
      </c>
      <c r="C448" s="175">
        <v>2023</v>
      </c>
      <c r="D448" s="175" t="s">
        <v>4202</v>
      </c>
      <c r="E448" s="175">
        <v>59.162578998999997</v>
      </c>
      <c r="H448" s="175" t="s">
        <v>4304</v>
      </c>
    </row>
    <row r="449" spans="1:8" ht="10" customHeight="1">
      <c r="A449" s="175" t="s">
        <v>155</v>
      </c>
      <c r="B449" s="175" t="s">
        <v>4250</v>
      </c>
      <c r="C449" s="175">
        <v>2023</v>
      </c>
      <c r="D449" s="175" t="s">
        <v>4203</v>
      </c>
      <c r="E449" s="175">
        <v>61.750399856999998</v>
      </c>
      <c r="H449" s="175" t="s">
        <v>4305</v>
      </c>
    </row>
    <row r="450" spans="1:8" ht="10" customHeight="1">
      <c r="A450" s="175" t="s">
        <v>155</v>
      </c>
      <c r="B450" s="175" t="s">
        <v>4250</v>
      </c>
      <c r="C450" s="175">
        <v>2023</v>
      </c>
      <c r="D450" s="175" t="s">
        <v>4204</v>
      </c>
      <c r="E450" s="175">
        <v>58.707212959000003</v>
      </c>
      <c r="H450"/>
    </row>
    <row r="451" spans="1:8" ht="10" customHeight="1">
      <c r="A451" s="175" t="s">
        <v>155</v>
      </c>
      <c r="B451" s="175" t="s">
        <v>4251</v>
      </c>
      <c r="C451" s="175">
        <v>2022</v>
      </c>
      <c r="D451" s="175" t="s">
        <v>4214</v>
      </c>
      <c r="E451" s="175">
        <v>59.676450670000001</v>
      </c>
      <c r="H451"/>
    </row>
    <row r="452" spans="1:8" ht="10" customHeight="1">
      <c r="A452" s="175" t="s">
        <v>155</v>
      </c>
      <c r="B452" s="175" t="s">
        <v>4251</v>
      </c>
      <c r="C452" s="175">
        <v>2022</v>
      </c>
      <c r="D452" s="175" t="s">
        <v>4215</v>
      </c>
      <c r="E452" s="175">
        <v>75.885079220999998</v>
      </c>
      <c r="H452"/>
    </row>
    <row r="453" spans="1:8" ht="10" customHeight="1">
      <c r="A453" s="175" t="s">
        <v>155</v>
      </c>
      <c r="B453" s="175" t="s">
        <v>4251</v>
      </c>
      <c r="C453" s="175">
        <v>2023</v>
      </c>
      <c r="D453" s="175" t="s">
        <v>4195</v>
      </c>
      <c r="E453" s="175">
        <v>66.660888577999998</v>
      </c>
      <c r="H453"/>
    </row>
    <row r="454" spans="1:8" ht="10" customHeight="1">
      <c r="A454" s="175" t="s">
        <v>155</v>
      </c>
      <c r="B454" s="175" t="s">
        <v>4251</v>
      </c>
      <c r="C454" s="175">
        <v>2023</v>
      </c>
      <c r="D454" s="175" t="s">
        <v>4196</v>
      </c>
      <c r="E454" s="175">
        <v>68.525028762000005</v>
      </c>
      <c r="H454"/>
    </row>
    <row r="455" spans="1:8" ht="10" customHeight="1">
      <c r="A455" s="175" t="s">
        <v>155</v>
      </c>
      <c r="B455" s="175" t="s">
        <v>4251</v>
      </c>
      <c r="C455" s="175">
        <v>2023</v>
      </c>
      <c r="D455" s="175" t="s">
        <v>4197</v>
      </c>
      <c r="E455" s="175">
        <v>66.437735380999996</v>
      </c>
      <c r="H455"/>
    </row>
    <row r="456" spans="1:8" ht="10" customHeight="1">
      <c r="A456" s="175" t="s">
        <v>155</v>
      </c>
      <c r="B456" s="175" t="s">
        <v>4251</v>
      </c>
      <c r="C456" s="175">
        <v>2023</v>
      </c>
      <c r="D456" s="175" t="s">
        <v>4198</v>
      </c>
      <c r="E456" s="175">
        <v>67.364213546000002</v>
      </c>
      <c r="H456"/>
    </row>
    <row r="457" spans="1:8" ht="10" customHeight="1">
      <c r="A457" s="175" t="s">
        <v>155</v>
      </c>
      <c r="B457" s="175" t="s">
        <v>4251</v>
      </c>
      <c r="C457" s="175">
        <v>2023</v>
      </c>
      <c r="D457" s="175" t="s">
        <v>4199</v>
      </c>
      <c r="E457" s="175">
        <v>59.153722008999999</v>
      </c>
      <c r="H457"/>
    </row>
    <row r="458" spans="1:8" ht="10" customHeight="1">
      <c r="A458" s="175" t="s">
        <v>155</v>
      </c>
      <c r="B458" s="175" t="s">
        <v>4251</v>
      </c>
      <c r="C458" s="175">
        <v>2023</v>
      </c>
      <c r="D458" s="175" t="s">
        <v>4200</v>
      </c>
      <c r="E458" s="175">
        <v>57.888090161000001</v>
      </c>
      <c r="H458"/>
    </row>
    <row r="459" spans="1:8" ht="10" customHeight="1">
      <c r="A459" s="175" t="s">
        <v>155</v>
      </c>
      <c r="B459" s="175" t="s">
        <v>4251</v>
      </c>
      <c r="C459" s="175">
        <v>2023</v>
      </c>
      <c r="D459" s="175" t="s">
        <v>4201</v>
      </c>
      <c r="E459" s="175">
        <v>57.327062189999999</v>
      </c>
      <c r="H459"/>
    </row>
    <row r="460" spans="1:8" ht="10" customHeight="1">
      <c r="A460" s="175" t="s">
        <v>155</v>
      </c>
      <c r="B460" s="175" t="s">
        <v>4251</v>
      </c>
      <c r="C460" s="175">
        <v>2023</v>
      </c>
      <c r="D460" s="175" t="s">
        <v>4202</v>
      </c>
      <c r="E460" s="175">
        <v>64.801820626999998</v>
      </c>
      <c r="H460"/>
    </row>
    <row r="461" spans="1:8" ht="10" customHeight="1">
      <c r="A461" s="175" t="s">
        <v>155</v>
      </c>
      <c r="B461" s="175" t="s">
        <v>4251</v>
      </c>
      <c r="C461" s="175">
        <v>2023</v>
      </c>
      <c r="D461" s="175" t="s">
        <v>4203</v>
      </c>
      <c r="E461" s="175">
        <v>68.153709164999995</v>
      </c>
      <c r="H461"/>
    </row>
    <row r="462" spans="1:8" ht="10" customHeight="1">
      <c r="A462" s="175" t="s">
        <v>155</v>
      </c>
      <c r="B462" s="175" t="s">
        <v>4251</v>
      </c>
      <c r="C462" s="175">
        <v>2023</v>
      </c>
      <c r="D462" s="175" t="s">
        <v>4204</v>
      </c>
      <c r="E462" s="175">
        <v>66.100579123000003</v>
      </c>
      <c r="H462"/>
    </row>
    <row r="463" spans="1:8" ht="10" customHeight="1">
      <c r="A463" s="175" t="s">
        <v>155</v>
      </c>
      <c r="B463" s="175" t="s">
        <v>4252</v>
      </c>
      <c r="C463" s="175">
        <v>2022</v>
      </c>
      <c r="D463" s="175" t="s">
        <v>4214</v>
      </c>
      <c r="E463" s="175">
        <v>48.665090561</v>
      </c>
      <c r="H463"/>
    </row>
    <row r="464" spans="1:8" ht="10" customHeight="1">
      <c r="A464" s="175" t="s">
        <v>155</v>
      </c>
      <c r="B464" s="175" t="s">
        <v>4252</v>
      </c>
      <c r="C464" s="175">
        <v>2022</v>
      </c>
      <c r="D464" s="175" t="s">
        <v>4215</v>
      </c>
      <c r="E464" s="175">
        <v>52.188319536999998</v>
      </c>
      <c r="H464"/>
    </row>
    <row r="465" spans="1:8" ht="10" customHeight="1">
      <c r="A465" s="175" t="s">
        <v>155</v>
      </c>
      <c r="B465" s="175" t="s">
        <v>4252</v>
      </c>
      <c r="C465" s="175">
        <v>2023</v>
      </c>
      <c r="D465" s="175" t="s">
        <v>4195</v>
      </c>
      <c r="E465" s="175">
        <v>46.565683352999997</v>
      </c>
      <c r="H465"/>
    </row>
    <row r="466" spans="1:8" ht="10" customHeight="1">
      <c r="A466" s="175" t="s">
        <v>155</v>
      </c>
      <c r="B466" s="175" t="s">
        <v>4252</v>
      </c>
      <c r="C466" s="175">
        <v>2023</v>
      </c>
      <c r="D466" s="175" t="s">
        <v>4196</v>
      </c>
      <c r="E466" s="175">
        <v>48.625511371000002</v>
      </c>
      <c r="H466"/>
    </row>
    <row r="467" spans="1:8" ht="10" customHeight="1">
      <c r="A467" s="175" t="s">
        <v>155</v>
      </c>
      <c r="B467" s="175" t="s">
        <v>4252</v>
      </c>
      <c r="C467" s="175">
        <v>2023</v>
      </c>
      <c r="D467" s="175" t="s">
        <v>4197</v>
      </c>
      <c r="E467" s="175">
        <v>49.149063738000002</v>
      </c>
      <c r="H467"/>
    </row>
    <row r="468" spans="1:8" ht="10" customHeight="1">
      <c r="A468" s="175" t="s">
        <v>155</v>
      </c>
      <c r="B468" s="175" t="s">
        <v>4252</v>
      </c>
      <c r="C468" s="175">
        <v>2023</v>
      </c>
      <c r="D468" s="175" t="s">
        <v>4198</v>
      </c>
      <c r="E468" s="175">
        <v>49.724456832000001</v>
      </c>
      <c r="H468"/>
    </row>
    <row r="469" spans="1:8" ht="10" customHeight="1">
      <c r="A469" s="175" t="s">
        <v>155</v>
      </c>
      <c r="B469" s="175" t="s">
        <v>4252</v>
      </c>
      <c r="C469" s="175">
        <v>2023</v>
      </c>
      <c r="D469" s="175" t="s">
        <v>4199</v>
      </c>
      <c r="E469" s="175">
        <v>52.944759406000003</v>
      </c>
      <c r="H469"/>
    </row>
    <row r="470" spans="1:8" ht="10" customHeight="1">
      <c r="A470" s="175" t="s">
        <v>155</v>
      </c>
      <c r="B470" s="175" t="s">
        <v>4252</v>
      </c>
      <c r="C470" s="175">
        <v>2023</v>
      </c>
      <c r="D470" s="175" t="s">
        <v>4200</v>
      </c>
      <c r="E470" s="175">
        <v>46.989813595000001</v>
      </c>
      <c r="H470"/>
    </row>
    <row r="471" spans="1:8" ht="10" customHeight="1">
      <c r="A471" s="175" t="s">
        <v>155</v>
      </c>
      <c r="B471" s="175" t="s">
        <v>4253</v>
      </c>
      <c r="C471" s="175">
        <v>2023</v>
      </c>
      <c r="D471" s="175" t="s">
        <v>4201</v>
      </c>
      <c r="E471" s="175">
        <v>90.465572808000005</v>
      </c>
      <c r="H471"/>
    </row>
    <row r="472" spans="1:8" ht="10" customHeight="1">
      <c r="A472" s="175" t="s">
        <v>155</v>
      </c>
      <c r="B472" s="175" t="s">
        <v>4252</v>
      </c>
      <c r="C472" s="175">
        <v>2023</v>
      </c>
      <c r="D472" s="175" t="s">
        <v>4201</v>
      </c>
      <c r="E472" s="175">
        <v>49.005880799000003</v>
      </c>
      <c r="H472"/>
    </row>
    <row r="473" spans="1:8" ht="10" customHeight="1">
      <c r="A473" s="175" t="s">
        <v>155</v>
      </c>
      <c r="B473" s="175" t="s">
        <v>4252</v>
      </c>
      <c r="C473" s="175">
        <v>2023</v>
      </c>
      <c r="D473" s="175" t="s">
        <v>4202</v>
      </c>
      <c r="E473" s="175">
        <v>49.161123703000001</v>
      </c>
      <c r="H473"/>
    </row>
    <row r="474" spans="1:8" ht="10" customHeight="1">
      <c r="A474" s="175" t="s">
        <v>155</v>
      </c>
      <c r="B474" s="175" t="s">
        <v>4252</v>
      </c>
      <c r="C474" s="175">
        <v>2023</v>
      </c>
      <c r="D474" s="175" t="s">
        <v>4203</v>
      </c>
      <c r="E474" s="175">
        <v>47.161451497000002</v>
      </c>
      <c r="H474"/>
    </row>
    <row r="475" spans="1:8" ht="10" customHeight="1">
      <c r="A475" s="175" t="s">
        <v>155</v>
      </c>
      <c r="B475" s="175" t="s">
        <v>4252</v>
      </c>
      <c r="C475" s="175">
        <v>2023</v>
      </c>
      <c r="D475" s="175" t="s">
        <v>4204</v>
      </c>
      <c r="E475" s="175">
        <v>48.409699365000002</v>
      </c>
      <c r="H475"/>
    </row>
    <row r="476" spans="1:8" ht="10" customHeight="1">
      <c r="A476" s="175" t="s">
        <v>155</v>
      </c>
      <c r="B476" s="175" t="s">
        <v>4254</v>
      </c>
      <c r="C476" s="175">
        <v>2023</v>
      </c>
      <c r="D476" s="175" t="s">
        <v>4197</v>
      </c>
      <c r="E476" s="175">
        <v>44.222654982000002</v>
      </c>
      <c r="H476"/>
    </row>
    <row r="477" spans="1:8" ht="10" customHeight="1">
      <c r="A477" s="175" t="s">
        <v>155</v>
      </c>
      <c r="B477" s="175" t="s">
        <v>4255</v>
      </c>
      <c r="C477" s="175">
        <v>2023</v>
      </c>
      <c r="D477" s="175" t="s">
        <v>4198</v>
      </c>
      <c r="E477" s="175">
        <v>45.463401961000002</v>
      </c>
      <c r="H477"/>
    </row>
    <row r="478" spans="1:8" ht="10" customHeight="1">
      <c r="A478" s="175" t="s">
        <v>155</v>
      </c>
      <c r="B478" s="175" t="s">
        <v>4255</v>
      </c>
      <c r="C478" s="175">
        <v>2023</v>
      </c>
      <c r="D478" s="175" t="s">
        <v>4199</v>
      </c>
      <c r="E478" s="175">
        <v>43.379243031999998</v>
      </c>
      <c r="H478"/>
    </row>
    <row r="479" spans="1:8" ht="10" customHeight="1">
      <c r="A479" s="175" t="s">
        <v>155</v>
      </c>
      <c r="B479" s="175" t="s">
        <v>4255</v>
      </c>
      <c r="C479" s="175">
        <v>2023</v>
      </c>
      <c r="D479" s="175" t="s">
        <v>4201</v>
      </c>
      <c r="E479" s="175">
        <v>46.728974184000002</v>
      </c>
      <c r="H479"/>
    </row>
    <row r="480" spans="1:8" ht="10" customHeight="1">
      <c r="A480" s="175" t="s">
        <v>155</v>
      </c>
      <c r="B480" s="175" t="s">
        <v>4256</v>
      </c>
      <c r="C480" s="175">
        <v>2023</v>
      </c>
      <c r="D480" s="175" t="s">
        <v>4201</v>
      </c>
      <c r="E480" s="175">
        <v>45.680399342999998</v>
      </c>
      <c r="H480"/>
    </row>
    <row r="481" spans="1:8" ht="10" customHeight="1">
      <c r="A481" s="175" t="s">
        <v>155</v>
      </c>
      <c r="B481" s="175" t="s">
        <v>4255</v>
      </c>
      <c r="C481" s="175">
        <v>2023</v>
      </c>
      <c r="D481" s="175" t="s">
        <v>4204</v>
      </c>
      <c r="E481" s="175">
        <v>46.867675361000003</v>
      </c>
      <c r="H481"/>
    </row>
    <row r="482" spans="1:8" ht="10" customHeight="1">
      <c r="A482" s="175" t="s">
        <v>155</v>
      </c>
      <c r="B482" s="175" t="s">
        <v>4257</v>
      </c>
      <c r="C482" s="175">
        <v>2022</v>
      </c>
      <c r="D482" s="175" t="s">
        <v>4214</v>
      </c>
      <c r="E482" s="175">
        <v>42.688852605999998</v>
      </c>
      <c r="H482"/>
    </row>
    <row r="483" spans="1:8" ht="10" customHeight="1">
      <c r="A483" s="175" t="s">
        <v>155</v>
      </c>
      <c r="B483" s="175" t="s">
        <v>4257</v>
      </c>
      <c r="C483" s="175">
        <v>2022</v>
      </c>
      <c r="D483" s="175" t="s">
        <v>4215</v>
      </c>
      <c r="E483" s="175">
        <v>37.313433308</v>
      </c>
      <c r="H483"/>
    </row>
    <row r="484" spans="1:8" ht="10" customHeight="1">
      <c r="A484" s="175" t="s">
        <v>155</v>
      </c>
      <c r="B484" s="175" t="s">
        <v>4257</v>
      </c>
      <c r="C484" s="175">
        <v>2023</v>
      </c>
      <c r="D484" s="175" t="s">
        <v>4195</v>
      </c>
      <c r="E484" s="175">
        <v>36.706919685999999</v>
      </c>
      <c r="H484"/>
    </row>
    <row r="485" spans="1:8" ht="10" customHeight="1">
      <c r="A485" s="175" t="s">
        <v>155</v>
      </c>
      <c r="B485" s="175" t="s">
        <v>4257</v>
      </c>
      <c r="C485" s="175">
        <v>2023</v>
      </c>
      <c r="D485" s="175" t="s">
        <v>4196</v>
      </c>
      <c r="E485" s="175">
        <v>45.060676374000003</v>
      </c>
      <c r="H485"/>
    </row>
    <row r="486" spans="1:8" ht="10" customHeight="1">
      <c r="A486" s="175" t="s">
        <v>155</v>
      </c>
      <c r="B486" s="175" t="s">
        <v>4257</v>
      </c>
      <c r="C486" s="175">
        <v>2023</v>
      </c>
      <c r="D486" s="175" t="s">
        <v>4197</v>
      </c>
      <c r="E486" s="175">
        <v>39.474940334000003</v>
      </c>
      <c r="H486"/>
    </row>
    <row r="487" spans="1:8" ht="10" customHeight="1">
      <c r="A487" s="175" t="s">
        <v>155</v>
      </c>
      <c r="B487" s="175" t="s">
        <v>4257</v>
      </c>
      <c r="C487" s="175">
        <v>2023</v>
      </c>
      <c r="D487" s="175" t="s">
        <v>4198</v>
      </c>
      <c r="E487" s="175">
        <v>41.048653754999997</v>
      </c>
      <c r="H487"/>
    </row>
    <row r="488" spans="1:8" ht="10" customHeight="1">
      <c r="A488" s="175" t="s">
        <v>155</v>
      </c>
      <c r="B488" s="175" t="s">
        <v>4257</v>
      </c>
      <c r="C488" s="175">
        <v>2023</v>
      </c>
      <c r="D488" s="175" t="s">
        <v>4199</v>
      </c>
      <c r="E488" s="175">
        <v>36.466667958000002</v>
      </c>
      <c r="H488"/>
    </row>
    <row r="489" spans="1:8" ht="10" customHeight="1">
      <c r="A489" s="175" t="s">
        <v>155</v>
      </c>
      <c r="B489" s="175" t="s">
        <v>4257</v>
      </c>
      <c r="C489" s="175">
        <v>2023</v>
      </c>
      <c r="D489" s="175" t="s">
        <v>4201</v>
      </c>
      <c r="E489" s="175">
        <v>34.976966023999999</v>
      </c>
      <c r="H489"/>
    </row>
    <row r="490" spans="1:8" ht="10" customHeight="1">
      <c r="A490" s="175" t="s">
        <v>155</v>
      </c>
      <c r="B490" s="175" t="s">
        <v>4257</v>
      </c>
      <c r="C490" s="175">
        <v>2023</v>
      </c>
      <c r="D490" s="175" t="s">
        <v>4202</v>
      </c>
      <c r="E490" s="175">
        <v>40.109616189999997</v>
      </c>
      <c r="H490"/>
    </row>
    <row r="491" spans="1:8" ht="10" customHeight="1">
      <c r="A491" s="175" t="s">
        <v>155</v>
      </c>
      <c r="B491" s="175" t="s">
        <v>4257</v>
      </c>
      <c r="C491" s="175">
        <v>2023</v>
      </c>
      <c r="D491" s="175" t="s">
        <v>4203</v>
      </c>
      <c r="E491" s="175">
        <v>46.248959360000001</v>
      </c>
      <c r="H491"/>
    </row>
    <row r="492" spans="1:8" ht="10" customHeight="1">
      <c r="A492" s="175" t="s">
        <v>155</v>
      </c>
      <c r="B492" s="175" t="s">
        <v>4257</v>
      </c>
      <c r="C492" s="175">
        <v>2023</v>
      </c>
      <c r="D492" s="175" t="s">
        <v>4204</v>
      </c>
      <c r="E492" s="175">
        <v>32.470933510999998</v>
      </c>
      <c r="H492"/>
    </row>
    <row r="493" spans="1:8" ht="14" hidden="1">
      <c r="A493" s="175" t="s">
        <v>1121</v>
      </c>
      <c r="B493" s="175" t="s">
        <v>4258</v>
      </c>
      <c r="C493" s="175">
        <v>2022</v>
      </c>
      <c r="D493" s="175" t="s">
        <v>4214</v>
      </c>
      <c r="E493" s="175">
        <v>105.05836264</v>
      </c>
      <c r="H493"/>
    </row>
    <row r="494" spans="1:8" ht="14" hidden="1">
      <c r="A494" s="175" t="s">
        <v>1121</v>
      </c>
      <c r="B494" s="175" t="s">
        <v>4259</v>
      </c>
      <c r="C494" s="175">
        <v>2022</v>
      </c>
      <c r="D494" s="175" t="s">
        <v>4214</v>
      </c>
      <c r="E494" s="175">
        <v>103.994928632</v>
      </c>
      <c r="H494"/>
    </row>
    <row r="495" spans="1:8" ht="14" hidden="1">
      <c r="A495" s="175" t="s">
        <v>1121</v>
      </c>
      <c r="B495" s="175" t="s">
        <v>4260</v>
      </c>
      <c r="C495" s="175">
        <v>2022</v>
      </c>
      <c r="D495" s="175" t="s">
        <v>4214</v>
      </c>
      <c r="E495" s="175">
        <v>100.47095641</v>
      </c>
      <c r="H495"/>
    </row>
    <row r="496" spans="1:8" ht="14" hidden="1">
      <c r="A496" s="175" t="s">
        <v>1121</v>
      </c>
      <c r="B496" s="175" t="s">
        <v>4261</v>
      </c>
      <c r="C496" s="175">
        <v>2022</v>
      </c>
      <c r="D496" s="175" t="s">
        <v>4215</v>
      </c>
      <c r="E496" s="175">
        <v>135.71660900500001</v>
      </c>
      <c r="H496"/>
    </row>
    <row r="497" spans="1:8" ht="14" hidden="1">
      <c r="A497" s="175" t="s">
        <v>1121</v>
      </c>
      <c r="B497" s="175" t="s">
        <v>4259</v>
      </c>
      <c r="C497" s="175">
        <v>2022</v>
      </c>
      <c r="D497" s="175" t="s">
        <v>4215</v>
      </c>
      <c r="E497" s="175">
        <v>106.26596791199999</v>
      </c>
      <c r="H497"/>
    </row>
    <row r="498" spans="1:8" ht="14" hidden="1">
      <c r="A498" s="175" t="s">
        <v>1121</v>
      </c>
      <c r="B498" s="175" t="s">
        <v>4260</v>
      </c>
      <c r="C498" s="175">
        <v>2022</v>
      </c>
      <c r="D498" s="175" t="s">
        <v>4215</v>
      </c>
      <c r="E498" s="175">
        <v>104.961829005</v>
      </c>
      <c r="H498"/>
    </row>
    <row r="499" spans="1:8" ht="14" hidden="1">
      <c r="A499" s="175" t="s">
        <v>1121</v>
      </c>
      <c r="B499" s="175" t="s">
        <v>4261</v>
      </c>
      <c r="C499" s="175">
        <v>2023</v>
      </c>
      <c r="D499" s="175" t="s">
        <v>4195</v>
      </c>
      <c r="E499" s="175">
        <v>104.642719856</v>
      </c>
      <c r="H499"/>
    </row>
    <row r="500" spans="1:8" ht="14" hidden="1">
      <c r="A500" s="175" t="s">
        <v>1121</v>
      </c>
      <c r="B500" s="175" t="s">
        <v>4259</v>
      </c>
      <c r="C500" s="175">
        <v>2023</v>
      </c>
      <c r="D500" s="175" t="s">
        <v>4195</v>
      </c>
      <c r="E500" s="175">
        <v>100.302485643</v>
      </c>
      <c r="H500"/>
    </row>
    <row r="501" spans="1:8" ht="14" hidden="1">
      <c r="A501" s="175" t="s">
        <v>1121</v>
      </c>
      <c r="B501" s="175" t="s">
        <v>4258</v>
      </c>
      <c r="C501" s="175">
        <v>2023</v>
      </c>
      <c r="D501" s="175" t="s">
        <v>4196</v>
      </c>
      <c r="E501" s="175">
        <v>133.75895359699999</v>
      </c>
      <c r="H501"/>
    </row>
    <row r="502" spans="1:8" ht="14" hidden="1">
      <c r="A502" s="175" t="s">
        <v>1121</v>
      </c>
      <c r="B502" s="175" t="s">
        <v>4261</v>
      </c>
      <c r="C502" s="175">
        <v>2023</v>
      </c>
      <c r="D502" s="175" t="s">
        <v>4196</v>
      </c>
      <c r="E502" s="175">
        <v>123.428345855</v>
      </c>
      <c r="H502"/>
    </row>
    <row r="503" spans="1:8" ht="14" hidden="1">
      <c r="A503" s="175" t="s">
        <v>1121</v>
      </c>
      <c r="B503" s="175" t="s">
        <v>4259</v>
      </c>
      <c r="C503" s="175">
        <v>2023</v>
      </c>
      <c r="D503" s="175" t="s">
        <v>4196</v>
      </c>
      <c r="E503" s="175">
        <v>99.318135944999995</v>
      </c>
      <c r="H503"/>
    </row>
    <row r="504" spans="1:8" ht="14" hidden="1">
      <c r="A504" s="175" t="s">
        <v>1121</v>
      </c>
      <c r="B504" s="175" t="s">
        <v>4260</v>
      </c>
      <c r="C504" s="175">
        <v>2023</v>
      </c>
      <c r="D504" s="175" t="s">
        <v>4196</v>
      </c>
      <c r="E504" s="175">
        <v>90.322580645000002</v>
      </c>
      <c r="H504"/>
    </row>
    <row r="505" spans="1:8" ht="14" hidden="1">
      <c r="A505" s="175" t="s">
        <v>1121</v>
      </c>
      <c r="B505" s="175" t="s">
        <v>4261</v>
      </c>
      <c r="C505" s="175">
        <v>2023</v>
      </c>
      <c r="D505" s="175" t="s">
        <v>4197</v>
      </c>
      <c r="E505" s="175">
        <v>135.06815365599999</v>
      </c>
      <c r="H505"/>
    </row>
    <row r="506" spans="1:8" ht="14" hidden="1">
      <c r="A506" s="175" t="s">
        <v>1121</v>
      </c>
      <c r="B506" s="175" t="s">
        <v>4259</v>
      </c>
      <c r="C506" s="175">
        <v>2023</v>
      </c>
      <c r="D506" s="175" t="s">
        <v>4197</v>
      </c>
      <c r="E506" s="175">
        <v>98.766776144000005</v>
      </c>
      <c r="H506"/>
    </row>
    <row r="507" spans="1:8" ht="14" hidden="1">
      <c r="A507" s="175" t="s">
        <v>1121</v>
      </c>
      <c r="B507" s="175" t="s">
        <v>4260</v>
      </c>
      <c r="C507" s="175">
        <v>2023</v>
      </c>
      <c r="D507" s="175" t="s">
        <v>4197</v>
      </c>
      <c r="E507" s="175">
        <v>101.93050193099999</v>
      </c>
      <c r="H507"/>
    </row>
    <row r="508" spans="1:8" ht="14" hidden="1">
      <c r="A508" s="175" t="s">
        <v>1121</v>
      </c>
      <c r="B508" s="175" t="s">
        <v>4258</v>
      </c>
      <c r="C508" s="175">
        <v>2023</v>
      </c>
      <c r="D508" s="175" t="s">
        <v>4198</v>
      </c>
      <c r="E508" s="175">
        <v>145.92874330500001</v>
      </c>
      <c r="H508"/>
    </row>
    <row r="509" spans="1:8" ht="14" hidden="1">
      <c r="A509" s="175" t="s">
        <v>1121</v>
      </c>
      <c r="B509" s="175" t="s">
        <v>4259</v>
      </c>
      <c r="C509" s="175">
        <v>2023</v>
      </c>
      <c r="D509" s="175" t="s">
        <v>4198</v>
      </c>
      <c r="E509" s="175">
        <v>99.781877484000006</v>
      </c>
      <c r="H509"/>
    </row>
    <row r="510" spans="1:8" ht="14" hidden="1">
      <c r="A510" s="175" t="s">
        <v>1121</v>
      </c>
      <c r="B510" s="175" t="s">
        <v>4260</v>
      </c>
      <c r="C510" s="175">
        <v>2023</v>
      </c>
      <c r="D510" s="175" t="s">
        <v>4198</v>
      </c>
      <c r="E510" s="175">
        <v>94.10043881</v>
      </c>
      <c r="H510"/>
    </row>
    <row r="511" spans="1:8" ht="14" hidden="1">
      <c r="A511" s="175" t="s">
        <v>1121</v>
      </c>
      <c r="B511" s="175" t="s">
        <v>4261</v>
      </c>
      <c r="C511" s="175">
        <v>2023</v>
      </c>
      <c r="D511" s="175" t="s">
        <v>4199</v>
      </c>
      <c r="E511" s="175">
        <v>123.090518874</v>
      </c>
      <c r="H511"/>
    </row>
    <row r="512" spans="1:8" ht="14" hidden="1">
      <c r="A512" s="175" t="s">
        <v>1121</v>
      </c>
      <c r="B512" s="175" t="s">
        <v>4259</v>
      </c>
      <c r="C512" s="175">
        <v>2023</v>
      </c>
      <c r="D512" s="175" t="s">
        <v>4199</v>
      </c>
      <c r="E512" s="175">
        <v>102.80507927399999</v>
      </c>
      <c r="H512"/>
    </row>
    <row r="513" spans="1:8" ht="14" hidden="1">
      <c r="A513" s="175" t="s">
        <v>1121</v>
      </c>
      <c r="B513" s="175" t="s">
        <v>4260</v>
      </c>
      <c r="C513" s="175">
        <v>2023</v>
      </c>
      <c r="D513" s="175" t="s">
        <v>4199</v>
      </c>
      <c r="E513" s="175">
        <v>99.642569382000005</v>
      </c>
      <c r="H513"/>
    </row>
    <row r="514" spans="1:8" ht="14" hidden="1">
      <c r="A514" s="175" t="s">
        <v>1121</v>
      </c>
      <c r="B514" s="175" t="s">
        <v>4258</v>
      </c>
      <c r="C514" s="175">
        <v>2023</v>
      </c>
      <c r="D514" s="175" t="s">
        <v>4200</v>
      </c>
      <c r="E514" s="175">
        <v>139.719007562</v>
      </c>
      <c r="H514"/>
    </row>
    <row r="515" spans="1:8" ht="14" hidden="1">
      <c r="A515" s="175" t="s">
        <v>1121</v>
      </c>
      <c r="B515" s="175" t="s">
        <v>4259</v>
      </c>
      <c r="C515" s="175">
        <v>2023</v>
      </c>
      <c r="D515" s="175" t="s">
        <v>4200</v>
      </c>
      <c r="E515" s="175">
        <v>102.61420678099999</v>
      </c>
      <c r="H515"/>
    </row>
    <row r="516" spans="1:8" ht="14" hidden="1">
      <c r="A516" s="175" t="s">
        <v>1121</v>
      </c>
      <c r="B516" s="175" t="s">
        <v>4260</v>
      </c>
      <c r="C516" s="175">
        <v>2023</v>
      </c>
      <c r="D516" s="175" t="s">
        <v>4200</v>
      </c>
      <c r="E516" s="175">
        <v>110.687019678</v>
      </c>
      <c r="H516"/>
    </row>
    <row r="517" spans="1:8" ht="14" hidden="1">
      <c r="A517" s="175" t="s">
        <v>1121</v>
      </c>
      <c r="B517" s="175" t="s">
        <v>4261</v>
      </c>
      <c r="C517" s="175">
        <v>2023</v>
      </c>
      <c r="D517" s="175" t="s">
        <v>4201</v>
      </c>
      <c r="E517" s="175">
        <v>137.688596195</v>
      </c>
      <c r="H517"/>
    </row>
    <row r="518" spans="1:8" ht="14" hidden="1">
      <c r="A518" s="175" t="s">
        <v>1121</v>
      </c>
      <c r="B518" s="175" t="s">
        <v>4259</v>
      </c>
      <c r="C518" s="175">
        <v>2023</v>
      </c>
      <c r="D518" s="175" t="s">
        <v>4201</v>
      </c>
      <c r="E518" s="175">
        <v>92.593017682999999</v>
      </c>
      <c r="H518"/>
    </row>
    <row r="519" spans="1:8" ht="14" hidden="1">
      <c r="A519" s="175" t="s">
        <v>1121</v>
      </c>
      <c r="B519" s="175" t="s">
        <v>4260</v>
      </c>
      <c r="C519" s="175">
        <v>2023</v>
      </c>
      <c r="D519" s="175" t="s">
        <v>4201</v>
      </c>
      <c r="E519" s="175">
        <v>87.044283836999995</v>
      </c>
      <c r="H519"/>
    </row>
    <row r="520" spans="1:8" ht="14" hidden="1">
      <c r="A520" s="175" t="s">
        <v>1121</v>
      </c>
      <c r="B520" s="175" t="s">
        <v>4261</v>
      </c>
      <c r="C520" s="175">
        <v>2023</v>
      </c>
      <c r="D520" s="175" t="s">
        <v>4202</v>
      </c>
      <c r="E520" s="175">
        <v>139.456921134</v>
      </c>
      <c r="H520"/>
    </row>
    <row r="521" spans="1:8" ht="14" hidden="1">
      <c r="A521" s="175" t="s">
        <v>1121</v>
      </c>
      <c r="B521" s="175" t="s">
        <v>4259</v>
      </c>
      <c r="C521" s="175">
        <v>2023</v>
      </c>
      <c r="D521" s="175" t="s">
        <v>4202</v>
      </c>
      <c r="E521" s="175">
        <v>101.399811117</v>
      </c>
      <c r="H521"/>
    </row>
    <row r="522" spans="1:8" ht="14" hidden="1">
      <c r="A522" s="175" t="s">
        <v>1121</v>
      </c>
      <c r="B522" s="175" t="s">
        <v>4260</v>
      </c>
      <c r="C522" s="175">
        <v>2023</v>
      </c>
      <c r="D522" s="175" t="s">
        <v>4202</v>
      </c>
      <c r="E522" s="175">
        <v>120.458892771</v>
      </c>
      <c r="H522"/>
    </row>
    <row r="523" spans="1:8" ht="14" hidden="1">
      <c r="A523" s="175" t="s">
        <v>1121</v>
      </c>
      <c r="B523" s="175" t="s">
        <v>4261</v>
      </c>
      <c r="C523" s="175">
        <v>2023</v>
      </c>
      <c r="D523" s="175" t="s">
        <v>4203</v>
      </c>
      <c r="E523" s="175">
        <v>133.053223777</v>
      </c>
      <c r="H523"/>
    </row>
    <row r="524" spans="1:8" ht="14" hidden="1">
      <c r="A524" s="175" t="s">
        <v>1121</v>
      </c>
      <c r="B524" s="175" t="s">
        <v>4259</v>
      </c>
      <c r="C524" s="175">
        <v>2023</v>
      </c>
      <c r="D524" s="175" t="s">
        <v>4203</v>
      </c>
      <c r="E524" s="175">
        <v>104.62836713199999</v>
      </c>
      <c r="H524"/>
    </row>
    <row r="525" spans="1:8" ht="14" hidden="1">
      <c r="A525" s="175" t="s">
        <v>1121</v>
      </c>
      <c r="B525" s="175" t="s">
        <v>4260</v>
      </c>
      <c r="C525" s="175">
        <v>2023</v>
      </c>
      <c r="D525" s="175" t="s">
        <v>4203</v>
      </c>
      <c r="E525" s="175">
        <v>103.69068590400001</v>
      </c>
      <c r="H525"/>
    </row>
    <row r="526" spans="1:8" ht="14" hidden="1">
      <c r="A526" s="175" t="s">
        <v>1121</v>
      </c>
      <c r="B526" s="175" t="s">
        <v>4259</v>
      </c>
      <c r="C526" s="175">
        <v>2023</v>
      </c>
      <c r="D526" s="175" t="s">
        <v>4204</v>
      </c>
      <c r="E526" s="175">
        <v>91.954019404999997</v>
      </c>
      <c r="H526"/>
    </row>
    <row r="527" spans="1:8" ht="14" hidden="1">
      <c r="A527" s="175" t="s">
        <v>1121</v>
      </c>
      <c r="B527" s="175" t="s">
        <v>4260</v>
      </c>
      <c r="C527" s="175">
        <v>2023</v>
      </c>
      <c r="D527" s="175" t="s">
        <v>4204</v>
      </c>
      <c r="E527" s="175">
        <v>101.404052541</v>
      </c>
      <c r="H527"/>
    </row>
    <row r="528" spans="1:8" ht="14" hidden="1">
      <c r="A528" s="175" t="s">
        <v>1121</v>
      </c>
      <c r="B528" s="175" t="s">
        <v>4262</v>
      </c>
      <c r="C528" s="175">
        <v>2022</v>
      </c>
      <c r="D528" s="175" t="s">
        <v>4214</v>
      </c>
      <c r="E528" s="175">
        <v>103.898181818</v>
      </c>
      <c r="H528"/>
    </row>
    <row r="529" spans="1:8" ht="14" hidden="1">
      <c r="A529" s="175" t="s">
        <v>1121</v>
      </c>
      <c r="B529" s="175" t="s">
        <v>4262</v>
      </c>
      <c r="C529" s="175">
        <v>2022</v>
      </c>
      <c r="D529" s="175" t="s">
        <v>4215</v>
      </c>
      <c r="E529" s="175">
        <v>114.60783804</v>
      </c>
      <c r="H529"/>
    </row>
    <row r="530" spans="1:8" ht="14" hidden="1">
      <c r="A530" s="175" t="s">
        <v>1121</v>
      </c>
      <c r="B530" s="175" t="s">
        <v>4262</v>
      </c>
      <c r="C530" s="175">
        <v>2023</v>
      </c>
      <c r="D530" s="175" t="s">
        <v>4195</v>
      </c>
      <c r="E530" s="175">
        <v>116.338225835</v>
      </c>
      <c r="H530"/>
    </row>
    <row r="531" spans="1:8" ht="14" hidden="1">
      <c r="A531" s="175" t="s">
        <v>1121</v>
      </c>
      <c r="B531" s="175" t="s">
        <v>4262</v>
      </c>
      <c r="C531" s="175">
        <v>2023</v>
      </c>
      <c r="D531" s="175" t="s">
        <v>4196</v>
      </c>
      <c r="E531" s="175">
        <v>116.29811486200001</v>
      </c>
      <c r="H531"/>
    </row>
    <row r="532" spans="1:8" ht="14" hidden="1">
      <c r="A532" s="175" t="s">
        <v>1121</v>
      </c>
      <c r="B532" s="175" t="s">
        <v>4262</v>
      </c>
      <c r="C532" s="175">
        <v>2023</v>
      </c>
      <c r="D532" s="175" t="s">
        <v>4197</v>
      </c>
      <c r="E532" s="175">
        <v>111.35541127899999</v>
      </c>
      <c r="H532"/>
    </row>
    <row r="533" spans="1:8" ht="14" hidden="1">
      <c r="A533" s="175" t="s">
        <v>1121</v>
      </c>
      <c r="B533" s="175" t="s">
        <v>4262</v>
      </c>
      <c r="C533" s="175">
        <v>2023</v>
      </c>
      <c r="D533" s="175" t="s">
        <v>4198</v>
      </c>
      <c r="E533" s="175">
        <v>108.52626123</v>
      </c>
      <c r="H533"/>
    </row>
    <row r="534" spans="1:8" ht="14" hidden="1">
      <c r="A534" s="175" t="s">
        <v>1121</v>
      </c>
      <c r="B534" s="175" t="s">
        <v>4262</v>
      </c>
      <c r="C534" s="175">
        <v>2023</v>
      </c>
      <c r="D534" s="175" t="s">
        <v>4199</v>
      </c>
      <c r="E534" s="175">
        <v>120.494245487</v>
      </c>
      <c r="H534"/>
    </row>
    <row r="535" spans="1:8" ht="14" hidden="1">
      <c r="A535" s="175" t="s">
        <v>1121</v>
      </c>
      <c r="B535" s="175" t="s">
        <v>4262</v>
      </c>
      <c r="C535" s="175">
        <v>2023</v>
      </c>
      <c r="D535" s="175" t="s">
        <v>4200</v>
      </c>
      <c r="E535" s="175">
        <v>109.144828413</v>
      </c>
      <c r="H535"/>
    </row>
    <row r="536" spans="1:8" ht="14" hidden="1">
      <c r="A536" s="175" t="s">
        <v>1121</v>
      </c>
      <c r="B536" s="175" t="s">
        <v>4262</v>
      </c>
      <c r="C536" s="175">
        <v>2023</v>
      </c>
      <c r="D536" s="175" t="s">
        <v>4201</v>
      </c>
      <c r="E536" s="175">
        <v>116.67326554100001</v>
      </c>
      <c r="H536"/>
    </row>
    <row r="537" spans="1:8" ht="14" hidden="1">
      <c r="A537" s="175" t="s">
        <v>1121</v>
      </c>
      <c r="B537" s="175" t="s">
        <v>4262</v>
      </c>
      <c r="C537" s="175">
        <v>2023</v>
      </c>
      <c r="D537" s="175" t="s">
        <v>4202</v>
      </c>
      <c r="E537" s="175">
        <v>107.731254357</v>
      </c>
      <c r="H537"/>
    </row>
    <row r="538" spans="1:8" ht="14" hidden="1">
      <c r="A538" s="175" t="s">
        <v>1121</v>
      </c>
      <c r="B538" s="175" t="s">
        <v>4262</v>
      </c>
      <c r="C538" s="175">
        <v>2023</v>
      </c>
      <c r="D538" s="175" t="s">
        <v>4203</v>
      </c>
      <c r="E538" s="175">
        <v>101.53363443800001</v>
      </c>
      <c r="H538"/>
    </row>
    <row r="539" spans="1:8" ht="14" hidden="1">
      <c r="A539" s="175" t="s">
        <v>1121</v>
      </c>
      <c r="B539" s="175" t="s">
        <v>4262</v>
      </c>
      <c r="C539" s="175">
        <v>2023</v>
      </c>
      <c r="D539" s="175" t="s">
        <v>4204</v>
      </c>
      <c r="E539" s="175">
        <v>110.997480774</v>
      </c>
      <c r="H539"/>
    </row>
    <row r="540" spans="1:8" ht="14" hidden="1">
      <c r="A540" s="175" t="s">
        <v>1121</v>
      </c>
      <c r="B540" s="175" t="s">
        <v>4263</v>
      </c>
      <c r="C540" s="175">
        <v>2022</v>
      </c>
      <c r="D540" s="175" t="s">
        <v>4214</v>
      </c>
      <c r="E540" s="175">
        <v>96.839617270999995</v>
      </c>
      <c r="H540"/>
    </row>
    <row r="541" spans="1:8" ht="14" hidden="1">
      <c r="A541" s="175" t="s">
        <v>1121</v>
      </c>
      <c r="B541" s="175" t="s">
        <v>4263</v>
      </c>
      <c r="C541" s="175">
        <v>2022</v>
      </c>
      <c r="D541" s="175" t="s">
        <v>4215</v>
      </c>
      <c r="E541" s="175">
        <v>100.018806172</v>
      </c>
      <c r="H541"/>
    </row>
    <row r="542" spans="1:8" ht="14" hidden="1">
      <c r="A542" s="175" t="s">
        <v>1121</v>
      </c>
      <c r="B542" s="175" t="s">
        <v>4263</v>
      </c>
      <c r="C542" s="175">
        <v>2023</v>
      </c>
      <c r="D542" s="175" t="s">
        <v>4195</v>
      </c>
      <c r="E542" s="175">
        <v>97.684334426000007</v>
      </c>
      <c r="H542"/>
    </row>
    <row r="543" spans="1:8" ht="14" hidden="1">
      <c r="A543" s="175" t="s">
        <v>1121</v>
      </c>
      <c r="B543" s="175" t="s">
        <v>4263</v>
      </c>
      <c r="C543" s="175">
        <v>2023</v>
      </c>
      <c r="D543" s="175" t="s">
        <v>4196</v>
      </c>
      <c r="E543" s="175">
        <v>96.793602812000003</v>
      </c>
      <c r="H543"/>
    </row>
    <row r="544" spans="1:8" ht="14" hidden="1">
      <c r="A544" s="175" t="s">
        <v>1121</v>
      </c>
      <c r="B544" s="175" t="s">
        <v>4263</v>
      </c>
      <c r="C544" s="175">
        <v>2023</v>
      </c>
      <c r="D544" s="175" t="s">
        <v>4197</v>
      </c>
      <c r="E544" s="175">
        <v>96.933325404000001</v>
      </c>
      <c r="H544"/>
    </row>
    <row r="545" spans="1:8" ht="14" hidden="1">
      <c r="A545" s="175" t="s">
        <v>1121</v>
      </c>
      <c r="B545" s="175" t="s">
        <v>4263</v>
      </c>
      <c r="C545" s="175">
        <v>2023</v>
      </c>
      <c r="D545" s="175" t="s">
        <v>4198</v>
      </c>
      <c r="E545" s="175">
        <v>94.921742025</v>
      </c>
      <c r="H545"/>
    </row>
    <row r="546" spans="1:8" ht="14" hidden="1">
      <c r="A546" s="175" t="s">
        <v>1121</v>
      </c>
      <c r="B546" s="175" t="s">
        <v>4263</v>
      </c>
      <c r="C546" s="175">
        <v>2023</v>
      </c>
      <c r="D546" s="175" t="s">
        <v>4199</v>
      </c>
      <c r="E546" s="175">
        <v>100.263488897</v>
      </c>
      <c r="H546"/>
    </row>
    <row r="547" spans="1:8" ht="14" hidden="1">
      <c r="A547" s="175" t="s">
        <v>1121</v>
      </c>
      <c r="B547" s="175" t="s">
        <v>4263</v>
      </c>
      <c r="C547" s="175">
        <v>2023</v>
      </c>
      <c r="D547" s="175" t="s">
        <v>4200</v>
      </c>
      <c r="E547" s="175">
        <v>95.437360820999999</v>
      </c>
      <c r="H547"/>
    </row>
    <row r="548" spans="1:8" ht="14" hidden="1">
      <c r="A548" s="175" t="s">
        <v>1121</v>
      </c>
      <c r="B548" s="175" t="s">
        <v>4263</v>
      </c>
      <c r="C548" s="175">
        <v>2023</v>
      </c>
      <c r="D548" s="175" t="s">
        <v>4201</v>
      </c>
      <c r="E548" s="175">
        <v>97.786649065000006</v>
      </c>
      <c r="H548"/>
    </row>
    <row r="549" spans="1:8" ht="14" hidden="1">
      <c r="A549" s="175" t="s">
        <v>1121</v>
      </c>
      <c r="B549" s="175" t="s">
        <v>4263</v>
      </c>
      <c r="C549" s="175">
        <v>2023</v>
      </c>
      <c r="D549" s="175" t="s">
        <v>4202</v>
      </c>
      <c r="E549" s="175">
        <v>98.314871588000003</v>
      </c>
      <c r="H549"/>
    </row>
    <row r="550" spans="1:8" ht="14" hidden="1">
      <c r="A550" s="175" t="s">
        <v>1121</v>
      </c>
      <c r="B550" s="175" t="s">
        <v>4263</v>
      </c>
      <c r="C550" s="175">
        <v>2023</v>
      </c>
      <c r="D550" s="175" t="s">
        <v>4203</v>
      </c>
      <c r="E550" s="175">
        <v>90.126989120999994</v>
      </c>
      <c r="H550"/>
    </row>
    <row r="551" spans="1:8" ht="14" hidden="1">
      <c r="A551" s="175" t="s">
        <v>1121</v>
      </c>
      <c r="B551" s="175" t="s">
        <v>4263</v>
      </c>
      <c r="C551" s="175">
        <v>2023</v>
      </c>
      <c r="D551" s="175" t="s">
        <v>4204</v>
      </c>
      <c r="E551" s="175">
        <v>92.907806652999994</v>
      </c>
      <c r="H551"/>
    </row>
    <row r="552" spans="1:8" ht="14" hidden="1">
      <c r="A552" s="175" t="s">
        <v>1121</v>
      </c>
      <c r="B552" s="175" t="s">
        <v>4264</v>
      </c>
      <c r="C552" s="175">
        <v>2022</v>
      </c>
      <c r="D552" s="175" t="s">
        <v>4214</v>
      </c>
      <c r="E552" s="175">
        <v>73.749683802999996</v>
      </c>
      <c r="H552"/>
    </row>
    <row r="553" spans="1:8" ht="14" hidden="1">
      <c r="A553" s="175" t="s">
        <v>1121</v>
      </c>
      <c r="B553" s="175" t="s">
        <v>4264</v>
      </c>
      <c r="C553" s="175">
        <v>2022</v>
      </c>
      <c r="D553" s="175" t="s">
        <v>4215</v>
      </c>
      <c r="E553" s="175">
        <v>85.620912898</v>
      </c>
      <c r="H553"/>
    </row>
    <row r="554" spans="1:8" ht="14" hidden="1">
      <c r="A554" s="175" t="s">
        <v>1121</v>
      </c>
      <c r="B554" s="175" t="s">
        <v>4264</v>
      </c>
      <c r="C554" s="175">
        <v>2023</v>
      </c>
      <c r="D554" s="175" t="s">
        <v>4195</v>
      </c>
      <c r="E554" s="175">
        <v>91.777777778000001</v>
      </c>
      <c r="H554"/>
    </row>
    <row r="555" spans="1:8" ht="14" hidden="1">
      <c r="A555" s="175" t="s">
        <v>1121</v>
      </c>
      <c r="B555" s="175" t="s">
        <v>4264</v>
      </c>
      <c r="C555" s="175">
        <v>2023</v>
      </c>
      <c r="D555" s="175" t="s">
        <v>4196</v>
      </c>
      <c r="E555" s="175">
        <v>79.989844263999998</v>
      </c>
      <c r="H555"/>
    </row>
    <row r="556" spans="1:8" ht="14" hidden="1">
      <c r="A556" s="175" t="s">
        <v>1121</v>
      </c>
      <c r="B556" s="175" t="s">
        <v>4264</v>
      </c>
      <c r="C556" s="175">
        <v>2023</v>
      </c>
      <c r="D556" s="175" t="s">
        <v>4197</v>
      </c>
      <c r="E556" s="175">
        <v>86.031242925000001</v>
      </c>
      <c r="H556"/>
    </row>
    <row r="557" spans="1:8" ht="14" hidden="1">
      <c r="A557" s="175" t="s">
        <v>1121</v>
      </c>
      <c r="B557" s="175" t="s">
        <v>4264</v>
      </c>
      <c r="C557" s="175">
        <v>2023</v>
      </c>
      <c r="D557" s="175" t="s">
        <v>4198</v>
      </c>
      <c r="E557" s="175">
        <v>90.610249494000001</v>
      </c>
      <c r="H557"/>
    </row>
    <row r="558" spans="1:8" ht="14" hidden="1">
      <c r="A558" s="175" t="s">
        <v>1121</v>
      </c>
      <c r="B558" s="175" t="s">
        <v>4264</v>
      </c>
      <c r="C558" s="175">
        <v>2023</v>
      </c>
      <c r="D558" s="175" t="s">
        <v>4201</v>
      </c>
      <c r="E558" s="175">
        <v>89.040011505999999</v>
      </c>
      <c r="H558"/>
    </row>
    <row r="559" spans="1:8" ht="14" hidden="1">
      <c r="A559" s="175" t="s">
        <v>1121</v>
      </c>
      <c r="B559" s="175" t="s">
        <v>4264</v>
      </c>
      <c r="C559" s="175">
        <v>2023</v>
      </c>
      <c r="D559" s="175" t="s">
        <v>4202</v>
      </c>
      <c r="E559" s="175">
        <v>92.031500172999998</v>
      </c>
      <c r="H559"/>
    </row>
    <row r="560" spans="1:8" ht="14" hidden="1">
      <c r="A560" s="175" t="s">
        <v>1121</v>
      </c>
      <c r="B560" s="175" t="s">
        <v>4265</v>
      </c>
      <c r="C560" s="175">
        <v>2022</v>
      </c>
      <c r="D560" s="175" t="s">
        <v>4214</v>
      </c>
      <c r="E560" s="175">
        <v>73.051907474999993</v>
      </c>
      <c r="H560"/>
    </row>
    <row r="561" spans="1:8" ht="14" hidden="1">
      <c r="A561" s="175" t="s">
        <v>1121</v>
      </c>
      <c r="B561" s="175" t="s">
        <v>4265</v>
      </c>
      <c r="C561" s="175">
        <v>2022</v>
      </c>
      <c r="D561" s="175" t="s">
        <v>4215</v>
      </c>
      <c r="E561" s="175">
        <v>82.891520729999996</v>
      </c>
      <c r="H561"/>
    </row>
    <row r="562" spans="1:8" ht="14" hidden="1">
      <c r="A562" s="175" t="s">
        <v>1121</v>
      </c>
      <c r="B562" s="175" t="s">
        <v>4265</v>
      </c>
      <c r="C562" s="175">
        <v>2023</v>
      </c>
      <c r="D562" s="175" t="s">
        <v>4195</v>
      </c>
      <c r="E562" s="175">
        <v>79.074418386999994</v>
      </c>
      <c r="H562"/>
    </row>
    <row r="563" spans="1:8" ht="14" hidden="1">
      <c r="A563" s="175" t="s">
        <v>1121</v>
      </c>
      <c r="B563" s="175" t="s">
        <v>4265</v>
      </c>
      <c r="C563" s="175">
        <v>2023</v>
      </c>
      <c r="D563" s="175" t="s">
        <v>4196</v>
      </c>
      <c r="E563" s="175">
        <v>75.172385000000006</v>
      </c>
      <c r="H563"/>
    </row>
    <row r="564" spans="1:8" ht="14" hidden="1">
      <c r="A564" s="175" t="s">
        <v>1121</v>
      </c>
      <c r="B564" s="175" t="s">
        <v>4265</v>
      </c>
      <c r="C564" s="175">
        <v>2023</v>
      </c>
      <c r="D564" s="175" t="s">
        <v>4197</v>
      </c>
      <c r="E564" s="175">
        <v>81.445201589999996</v>
      </c>
      <c r="H564"/>
    </row>
    <row r="565" spans="1:8" ht="14" hidden="1">
      <c r="A565" s="175" t="s">
        <v>1121</v>
      </c>
      <c r="B565" s="175" t="s">
        <v>4265</v>
      </c>
      <c r="C565" s="175">
        <v>2023</v>
      </c>
      <c r="D565" s="175" t="s">
        <v>4198</v>
      </c>
      <c r="E565" s="175">
        <v>67.268772596999995</v>
      </c>
      <c r="H565"/>
    </row>
    <row r="566" spans="1:8" ht="14" hidden="1">
      <c r="A566" s="175" t="s">
        <v>1121</v>
      </c>
      <c r="B566" s="175" t="s">
        <v>4265</v>
      </c>
      <c r="C566" s="175">
        <v>2023</v>
      </c>
      <c r="D566" s="175" t="s">
        <v>4199</v>
      </c>
      <c r="E566" s="175">
        <v>65.606361828999994</v>
      </c>
      <c r="H566"/>
    </row>
    <row r="567" spans="1:8" ht="14" hidden="1">
      <c r="A567" s="175" t="s">
        <v>1121</v>
      </c>
      <c r="B567" s="175" t="s">
        <v>4265</v>
      </c>
      <c r="C567" s="175">
        <v>2023</v>
      </c>
      <c r="D567" s="175" t="s">
        <v>4200</v>
      </c>
      <c r="E567" s="175">
        <v>75.482387328000002</v>
      </c>
      <c r="H567"/>
    </row>
    <row r="568" spans="1:8" ht="14" hidden="1">
      <c r="A568" s="175" t="s">
        <v>1121</v>
      </c>
      <c r="B568" s="175" t="s">
        <v>4265</v>
      </c>
      <c r="C568" s="175">
        <v>2023</v>
      </c>
      <c r="D568" s="175" t="s">
        <v>4201</v>
      </c>
      <c r="E568" s="175">
        <v>82.416802802999996</v>
      </c>
      <c r="H568"/>
    </row>
    <row r="569" spans="1:8" ht="14" hidden="1">
      <c r="A569" s="175" t="s">
        <v>1121</v>
      </c>
      <c r="B569" s="175" t="s">
        <v>4265</v>
      </c>
      <c r="C569" s="175">
        <v>2023</v>
      </c>
      <c r="D569" s="175" t="s">
        <v>4202</v>
      </c>
      <c r="E569" s="175">
        <v>95.376143827999996</v>
      </c>
      <c r="H569"/>
    </row>
    <row r="570" spans="1:8" ht="14" hidden="1">
      <c r="A570" s="175" t="s">
        <v>1121</v>
      </c>
      <c r="B570" s="175" t="s">
        <v>4265</v>
      </c>
      <c r="C570" s="175">
        <v>2023</v>
      </c>
      <c r="D570" s="175" t="s">
        <v>4203</v>
      </c>
      <c r="E570" s="175">
        <v>71.590053221000005</v>
      </c>
      <c r="H570"/>
    </row>
    <row r="571" spans="1:8" ht="14" hidden="1">
      <c r="A571" s="175" t="s">
        <v>1121</v>
      </c>
      <c r="B571" s="175" t="s">
        <v>4265</v>
      </c>
      <c r="C571" s="175">
        <v>2023</v>
      </c>
      <c r="D571" s="175" t="s">
        <v>4204</v>
      </c>
      <c r="E571" s="175">
        <v>62.608884912999997</v>
      </c>
      <c r="H571"/>
    </row>
    <row r="572" spans="1:8" ht="14" hidden="1">
      <c r="A572" s="175" t="s">
        <v>1121</v>
      </c>
      <c r="B572" s="175" t="s">
        <v>1122</v>
      </c>
      <c r="C572" s="175">
        <v>2022</v>
      </c>
      <c r="D572" s="175" t="s">
        <v>4214</v>
      </c>
      <c r="E572" s="175">
        <v>70.002899506999995</v>
      </c>
      <c r="H572"/>
    </row>
    <row r="573" spans="1:8" ht="14" hidden="1">
      <c r="A573" s="175" t="s">
        <v>1121</v>
      </c>
      <c r="B573" s="175" t="s">
        <v>1122</v>
      </c>
      <c r="C573" s="175">
        <v>2022</v>
      </c>
      <c r="D573" s="175" t="s">
        <v>4215</v>
      </c>
      <c r="E573" s="175">
        <v>99.552036943000004</v>
      </c>
      <c r="H573"/>
    </row>
    <row r="574" spans="1:8" ht="14" hidden="1">
      <c r="A574" s="175" t="s">
        <v>1121</v>
      </c>
      <c r="B574" s="175" t="s">
        <v>1122</v>
      </c>
      <c r="C574" s="175">
        <v>2023</v>
      </c>
      <c r="D574" s="175" t="s">
        <v>4195</v>
      </c>
      <c r="E574" s="175">
        <v>92.251801560000004</v>
      </c>
      <c r="H574"/>
    </row>
    <row r="575" spans="1:8" ht="14" hidden="1">
      <c r="A575" s="175" t="s">
        <v>1121</v>
      </c>
      <c r="B575" s="175" t="s">
        <v>1122</v>
      </c>
      <c r="C575" s="175">
        <v>2023</v>
      </c>
      <c r="D575" s="175" t="s">
        <v>4196</v>
      </c>
      <c r="E575" s="175">
        <v>94.020836314999997</v>
      </c>
      <c r="H575"/>
    </row>
    <row r="576" spans="1:8" ht="14" hidden="1">
      <c r="A576" s="175" t="s">
        <v>1121</v>
      </c>
      <c r="B576" s="175" t="s">
        <v>1122</v>
      </c>
      <c r="C576" s="175">
        <v>2023</v>
      </c>
      <c r="D576" s="175" t="s">
        <v>4197</v>
      </c>
      <c r="E576" s="175">
        <v>92.229474236000001</v>
      </c>
      <c r="H576"/>
    </row>
    <row r="577" spans="1:8" ht="14" hidden="1">
      <c r="A577" s="175" t="s">
        <v>1121</v>
      </c>
      <c r="B577" s="175" t="s">
        <v>1122</v>
      </c>
      <c r="C577" s="175">
        <v>2023</v>
      </c>
      <c r="D577" s="175" t="s">
        <v>4198</v>
      </c>
      <c r="E577" s="175">
        <v>102.660413842</v>
      </c>
      <c r="H577"/>
    </row>
    <row r="578" spans="1:8" ht="14" hidden="1">
      <c r="A578" s="175" t="s">
        <v>1121</v>
      </c>
      <c r="B578" s="175" t="s">
        <v>1122</v>
      </c>
      <c r="C578" s="175">
        <v>2023</v>
      </c>
      <c r="D578" s="175" t="s">
        <v>4199</v>
      </c>
      <c r="E578" s="175">
        <v>99.783395835999997</v>
      </c>
      <c r="H578"/>
    </row>
    <row r="579" spans="1:8" ht="14" hidden="1">
      <c r="A579" s="175" t="s">
        <v>1121</v>
      </c>
      <c r="B579" s="175" t="s">
        <v>1122</v>
      </c>
      <c r="C579" s="175">
        <v>2023</v>
      </c>
      <c r="D579" s="175" t="s">
        <v>4200</v>
      </c>
      <c r="E579" s="175">
        <v>103.589083419</v>
      </c>
      <c r="H579"/>
    </row>
    <row r="580" spans="1:8" ht="14" hidden="1">
      <c r="A580" s="175" t="s">
        <v>1121</v>
      </c>
      <c r="B580" s="175" t="s">
        <v>1122</v>
      </c>
      <c r="C580" s="175">
        <v>2023</v>
      </c>
      <c r="D580" s="175" t="s">
        <v>4201</v>
      </c>
      <c r="E580" s="175">
        <v>96.125475410999996</v>
      </c>
      <c r="H580"/>
    </row>
    <row r="581" spans="1:8" ht="14" hidden="1">
      <c r="A581" s="175" t="s">
        <v>1121</v>
      </c>
      <c r="B581" s="175" t="s">
        <v>1122</v>
      </c>
      <c r="C581" s="175">
        <v>2023</v>
      </c>
      <c r="D581" s="175" t="s">
        <v>4202</v>
      </c>
      <c r="E581" s="175">
        <v>97.168961452000005</v>
      </c>
      <c r="H581"/>
    </row>
    <row r="582" spans="1:8" ht="14" hidden="1">
      <c r="A582" s="175" t="s">
        <v>1121</v>
      </c>
      <c r="B582" s="175" t="s">
        <v>1122</v>
      </c>
      <c r="C582" s="175">
        <v>2023</v>
      </c>
      <c r="D582" s="175" t="s">
        <v>4203</v>
      </c>
      <c r="E582" s="175">
        <v>88.927089636999995</v>
      </c>
      <c r="H582"/>
    </row>
    <row r="583" spans="1:8" ht="14" hidden="1">
      <c r="A583" s="175" t="s">
        <v>1121</v>
      </c>
      <c r="B583" s="175" t="s">
        <v>1122</v>
      </c>
      <c r="C583" s="175">
        <v>2023</v>
      </c>
      <c r="D583" s="175" t="s">
        <v>4204</v>
      </c>
      <c r="E583" s="175">
        <v>83.700035264999997</v>
      </c>
      <c r="H583"/>
    </row>
    <row r="584" spans="1:8" ht="14" hidden="1">
      <c r="A584" s="175" t="s">
        <v>1121</v>
      </c>
      <c r="B584" s="175" t="s">
        <v>4266</v>
      </c>
      <c r="C584" s="175">
        <v>2022</v>
      </c>
      <c r="D584" s="175" t="s">
        <v>4214</v>
      </c>
      <c r="E584" s="175">
        <v>84.654394338000003</v>
      </c>
      <c r="H584"/>
    </row>
    <row r="585" spans="1:8" ht="14" hidden="1">
      <c r="A585" s="175" t="s">
        <v>1121</v>
      </c>
      <c r="B585" s="175" t="s">
        <v>4266</v>
      </c>
      <c r="C585" s="175">
        <v>2023</v>
      </c>
      <c r="D585" s="175" t="s">
        <v>4195</v>
      </c>
      <c r="E585" s="175">
        <v>73.668936264999999</v>
      </c>
      <c r="H585"/>
    </row>
    <row r="586" spans="1:8" ht="14" hidden="1">
      <c r="A586" s="175" t="s">
        <v>1121</v>
      </c>
      <c r="B586" s="175" t="s">
        <v>4266</v>
      </c>
      <c r="C586" s="175">
        <v>2023</v>
      </c>
      <c r="D586" s="175" t="s">
        <v>4196</v>
      </c>
      <c r="E586" s="175">
        <v>101.78605782699999</v>
      </c>
      <c r="H586"/>
    </row>
    <row r="587" spans="1:8" ht="14" hidden="1">
      <c r="A587" s="175" t="s">
        <v>1121</v>
      </c>
      <c r="B587" s="175" t="s">
        <v>4266</v>
      </c>
      <c r="C587" s="175">
        <v>2023</v>
      </c>
      <c r="D587" s="175" t="s">
        <v>4197</v>
      </c>
      <c r="E587" s="175">
        <v>90.654691997</v>
      </c>
      <c r="H587"/>
    </row>
    <row r="588" spans="1:8" ht="14" hidden="1">
      <c r="A588" s="175" t="s">
        <v>1121</v>
      </c>
      <c r="B588" s="175" t="s">
        <v>4266</v>
      </c>
      <c r="C588" s="175">
        <v>2023</v>
      </c>
      <c r="D588" s="175" t="s">
        <v>4198</v>
      </c>
      <c r="E588" s="175">
        <v>85.369432109000002</v>
      </c>
      <c r="H588"/>
    </row>
    <row r="589" spans="1:8" ht="14" hidden="1">
      <c r="A589" s="175" t="s">
        <v>1121</v>
      </c>
      <c r="B589" s="175" t="s">
        <v>4266</v>
      </c>
      <c r="C589" s="175">
        <v>2023</v>
      </c>
      <c r="D589" s="175" t="s">
        <v>4200</v>
      </c>
      <c r="E589" s="175">
        <v>84.696936266999998</v>
      </c>
      <c r="H589"/>
    </row>
    <row r="590" spans="1:8" ht="14" hidden="1">
      <c r="A590" s="175" t="s">
        <v>1121</v>
      </c>
      <c r="B590" s="175" t="s">
        <v>4266</v>
      </c>
      <c r="C590" s="175">
        <v>2023</v>
      </c>
      <c r="D590" s="175" t="s">
        <v>4201</v>
      </c>
      <c r="E590" s="175">
        <v>95.612144955999995</v>
      </c>
      <c r="H590"/>
    </row>
    <row r="591" spans="1:8" ht="14" hidden="1">
      <c r="A591" s="175" t="s">
        <v>1121</v>
      </c>
      <c r="B591" s="175" t="s">
        <v>4266</v>
      </c>
      <c r="C591" s="175">
        <v>2023</v>
      </c>
      <c r="D591" s="175" t="s">
        <v>4202</v>
      </c>
      <c r="E591" s="175">
        <v>83.082414990000004</v>
      </c>
      <c r="H591"/>
    </row>
    <row r="592" spans="1:8" ht="14" hidden="1">
      <c r="A592" s="175" t="s">
        <v>1121</v>
      </c>
      <c r="B592" s="175" t="s">
        <v>4266</v>
      </c>
      <c r="C592" s="175">
        <v>2023</v>
      </c>
      <c r="D592" s="175" t="s">
        <v>4203</v>
      </c>
      <c r="E592" s="175">
        <v>98.158177236</v>
      </c>
      <c r="H592"/>
    </row>
    <row r="593" spans="1:8" ht="14" hidden="1">
      <c r="A593" s="175" t="s">
        <v>1121</v>
      </c>
      <c r="B593" s="175" t="s">
        <v>4266</v>
      </c>
      <c r="C593" s="175">
        <v>2023</v>
      </c>
      <c r="D593" s="175" t="s">
        <v>4204</v>
      </c>
      <c r="E593" s="175">
        <v>93.731198926999994</v>
      </c>
      <c r="H593"/>
    </row>
    <row r="594" spans="1:8" ht="14" hidden="1">
      <c r="A594" s="175" t="s">
        <v>1121</v>
      </c>
      <c r="B594" s="175" t="s">
        <v>4267</v>
      </c>
      <c r="C594" s="175">
        <v>2022</v>
      </c>
      <c r="D594" s="175" t="s">
        <v>4214</v>
      </c>
      <c r="E594" s="175">
        <v>71.883897446000006</v>
      </c>
      <c r="H594"/>
    </row>
    <row r="595" spans="1:8" ht="14" hidden="1">
      <c r="A595" s="175" t="s">
        <v>1121</v>
      </c>
      <c r="B595" s="175" t="s">
        <v>4267</v>
      </c>
      <c r="C595" s="175">
        <v>2022</v>
      </c>
      <c r="D595" s="175" t="s">
        <v>4215</v>
      </c>
      <c r="E595" s="175">
        <v>81.377997109000006</v>
      </c>
      <c r="H595"/>
    </row>
    <row r="596" spans="1:8" ht="14" hidden="1">
      <c r="A596" s="175" t="s">
        <v>1121</v>
      </c>
      <c r="B596" s="175" t="s">
        <v>4267</v>
      </c>
      <c r="C596" s="175">
        <v>2023</v>
      </c>
      <c r="D596" s="175" t="s">
        <v>4195</v>
      </c>
      <c r="E596" s="175">
        <v>74.054826555999995</v>
      </c>
      <c r="H596"/>
    </row>
    <row r="597" spans="1:8" ht="14" hidden="1">
      <c r="A597" s="175" t="s">
        <v>1121</v>
      </c>
      <c r="B597" s="175" t="s">
        <v>4267</v>
      </c>
      <c r="C597" s="175">
        <v>2023</v>
      </c>
      <c r="D597" s="175" t="s">
        <v>4196</v>
      </c>
      <c r="E597" s="175">
        <v>77.903745936999997</v>
      </c>
      <c r="H597"/>
    </row>
    <row r="598" spans="1:8" ht="14" hidden="1">
      <c r="A598" s="175" t="s">
        <v>1121</v>
      </c>
      <c r="B598" s="175" t="s">
        <v>4267</v>
      </c>
      <c r="C598" s="175">
        <v>2023</v>
      </c>
      <c r="D598" s="175" t="s">
        <v>4197</v>
      </c>
      <c r="E598" s="175">
        <v>82.766324084999994</v>
      </c>
      <c r="H598"/>
    </row>
    <row r="599" spans="1:8" ht="14" hidden="1">
      <c r="A599" s="175" t="s">
        <v>1121</v>
      </c>
      <c r="B599" s="175" t="s">
        <v>4267</v>
      </c>
      <c r="C599" s="175">
        <v>2023</v>
      </c>
      <c r="D599" s="175" t="s">
        <v>4198</v>
      </c>
      <c r="E599" s="175">
        <v>88.665257390999997</v>
      </c>
      <c r="H599"/>
    </row>
    <row r="600" spans="1:8" ht="14" hidden="1">
      <c r="A600" s="175" t="s">
        <v>1121</v>
      </c>
      <c r="B600" s="175" t="s">
        <v>4267</v>
      </c>
      <c r="C600" s="175">
        <v>2023</v>
      </c>
      <c r="D600" s="175" t="s">
        <v>4199</v>
      </c>
      <c r="E600" s="175">
        <v>79.956633690000004</v>
      </c>
      <c r="H600"/>
    </row>
    <row r="601" spans="1:8" ht="14" hidden="1">
      <c r="A601" s="175" t="s">
        <v>1121</v>
      </c>
      <c r="B601" s="175" t="s">
        <v>4267</v>
      </c>
      <c r="C601" s="175">
        <v>2023</v>
      </c>
      <c r="D601" s="175" t="s">
        <v>4200</v>
      </c>
      <c r="E601" s="175">
        <v>86.044286674999995</v>
      </c>
      <c r="H601"/>
    </row>
    <row r="602" spans="1:8" ht="14" hidden="1">
      <c r="A602" s="175" t="s">
        <v>1121</v>
      </c>
      <c r="B602" s="175" t="s">
        <v>4267</v>
      </c>
      <c r="C602" s="175">
        <v>2023</v>
      </c>
      <c r="D602" s="175" t="s">
        <v>4201</v>
      </c>
      <c r="E602" s="175">
        <v>81.054323581999995</v>
      </c>
      <c r="H602"/>
    </row>
    <row r="603" spans="1:8" ht="14" hidden="1">
      <c r="A603" s="175" t="s">
        <v>1121</v>
      </c>
      <c r="B603" s="175" t="s">
        <v>4267</v>
      </c>
      <c r="C603" s="175">
        <v>2023</v>
      </c>
      <c r="D603" s="175" t="s">
        <v>4202</v>
      </c>
      <c r="E603" s="175">
        <v>81.749680663000007</v>
      </c>
      <c r="H603"/>
    </row>
    <row r="604" spans="1:8" ht="14" hidden="1">
      <c r="A604" s="175" t="s">
        <v>1121</v>
      </c>
      <c r="B604" s="175" t="s">
        <v>4267</v>
      </c>
      <c r="C604" s="175">
        <v>2023</v>
      </c>
      <c r="D604" s="175" t="s">
        <v>4203</v>
      </c>
      <c r="E604" s="175">
        <v>75.782978698999997</v>
      </c>
      <c r="H604"/>
    </row>
    <row r="605" spans="1:8" ht="14" hidden="1">
      <c r="A605" s="175" t="s">
        <v>4212</v>
      </c>
      <c r="B605" s="175" t="s">
        <v>4268</v>
      </c>
      <c r="C605" s="175">
        <v>2022</v>
      </c>
      <c r="D605" s="175" t="s">
        <v>4214</v>
      </c>
      <c r="E605" s="175">
        <v>81.885856145000005</v>
      </c>
      <c r="H605"/>
    </row>
    <row r="606" spans="1:8" ht="14" hidden="1">
      <c r="A606" s="175" t="s">
        <v>4212</v>
      </c>
      <c r="B606" s="175" t="s">
        <v>4268</v>
      </c>
      <c r="C606" s="175">
        <v>2022</v>
      </c>
      <c r="D606" s="175" t="s">
        <v>4215</v>
      </c>
      <c r="E606" s="175">
        <v>70.775755403000005</v>
      </c>
      <c r="H606"/>
    </row>
    <row r="607" spans="1:8" ht="14" hidden="1">
      <c r="A607" s="175" t="s">
        <v>4212</v>
      </c>
      <c r="B607" s="175" t="s">
        <v>4268</v>
      </c>
      <c r="C607" s="175">
        <v>2023</v>
      </c>
      <c r="D607" s="175" t="s">
        <v>4195</v>
      </c>
      <c r="E607" s="175">
        <v>61.53228773</v>
      </c>
      <c r="H607"/>
    </row>
    <row r="608" spans="1:8" ht="14" hidden="1">
      <c r="A608" s="175" t="s">
        <v>4212</v>
      </c>
      <c r="B608" s="175" t="s">
        <v>4268</v>
      </c>
      <c r="C608" s="175">
        <v>2023</v>
      </c>
      <c r="D608" s="175" t="s">
        <v>4196</v>
      </c>
      <c r="E608" s="175">
        <v>83.910824938999994</v>
      </c>
      <c r="H608"/>
    </row>
    <row r="609" spans="1:8" ht="14" hidden="1">
      <c r="A609" s="175" t="s">
        <v>4212</v>
      </c>
      <c r="B609" s="175" t="s">
        <v>4268</v>
      </c>
      <c r="C609" s="175">
        <v>2023</v>
      </c>
      <c r="D609" s="175" t="s">
        <v>4197</v>
      </c>
      <c r="E609" s="175">
        <v>68.010487796999996</v>
      </c>
      <c r="H609"/>
    </row>
    <row r="610" spans="1:8" ht="14" hidden="1">
      <c r="A610" s="175" t="s">
        <v>4212</v>
      </c>
      <c r="B610" s="175" t="s">
        <v>4268</v>
      </c>
      <c r="C610" s="175">
        <v>2023</v>
      </c>
      <c r="D610" s="175" t="s">
        <v>4198</v>
      </c>
      <c r="E610" s="175">
        <v>66.823584795000002</v>
      </c>
      <c r="H610"/>
    </row>
    <row r="611" spans="1:8" ht="14" hidden="1">
      <c r="A611" s="175" t="s">
        <v>4212</v>
      </c>
      <c r="B611" s="175" t="s">
        <v>4268</v>
      </c>
      <c r="C611" s="175">
        <v>2023</v>
      </c>
      <c r="D611" s="175" t="s">
        <v>4199</v>
      </c>
      <c r="E611" s="175">
        <v>69.259586964999997</v>
      </c>
      <c r="H611"/>
    </row>
    <row r="612" spans="1:8" ht="14" hidden="1">
      <c r="A612" s="175" t="s">
        <v>4212</v>
      </c>
      <c r="B612" s="175" t="s">
        <v>4268</v>
      </c>
      <c r="C612" s="175">
        <v>2023</v>
      </c>
      <c r="D612" s="175" t="s">
        <v>4200</v>
      </c>
      <c r="E612" s="175">
        <v>68.607996201999995</v>
      </c>
      <c r="H612"/>
    </row>
    <row r="613" spans="1:8" ht="14" hidden="1">
      <c r="A613" s="175" t="s">
        <v>4212</v>
      </c>
      <c r="B613" s="175" t="s">
        <v>4268</v>
      </c>
      <c r="C613" s="175">
        <v>2023</v>
      </c>
      <c r="D613" s="175" t="s">
        <v>4201</v>
      </c>
      <c r="E613" s="175">
        <v>64.783347074000005</v>
      </c>
      <c r="H613"/>
    </row>
    <row r="614" spans="1:8" ht="14" hidden="1">
      <c r="A614" s="175" t="s">
        <v>4212</v>
      </c>
      <c r="B614" s="175" t="s">
        <v>4268</v>
      </c>
      <c r="C614" s="175">
        <v>2023</v>
      </c>
      <c r="D614" s="175" t="s">
        <v>4202</v>
      </c>
      <c r="E614" s="175">
        <v>63.800749932999999</v>
      </c>
      <c r="H614"/>
    </row>
    <row r="615" spans="1:8" ht="14" hidden="1">
      <c r="A615" s="175" t="s">
        <v>4212</v>
      </c>
      <c r="B615" s="175" t="s">
        <v>4268</v>
      </c>
      <c r="C615" s="175">
        <v>2023</v>
      </c>
      <c r="D615" s="175" t="s">
        <v>4203</v>
      </c>
      <c r="E615" s="175">
        <v>61.217501607000003</v>
      </c>
      <c r="H615"/>
    </row>
    <row r="616" spans="1:8" ht="14" hidden="1">
      <c r="A616" s="175" t="s">
        <v>4212</v>
      </c>
      <c r="B616" s="175" t="s">
        <v>4268</v>
      </c>
      <c r="C616" s="175">
        <v>2023</v>
      </c>
      <c r="D616" s="175" t="s">
        <v>4204</v>
      </c>
      <c r="E616" s="175">
        <v>69.344079273999995</v>
      </c>
      <c r="H616"/>
    </row>
    <row r="617" spans="1:8" ht="14" hidden="1">
      <c r="A617" s="175" t="s">
        <v>4212</v>
      </c>
      <c r="B617" s="175" t="s">
        <v>4269</v>
      </c>
      <c r="C617" s="175">
        <v>2022</v>
      </c>
      <c r="D617" s="175" t="s">
        <v>4215</v>
      </c>
      <c r="E617" s="175">
        <v>58.372984877</v>
      </c>
      <c r="H617"/>
    </row>
    <row r="618" spans="1:8" ht="14" hidden="1">
      <c r="A618" s="175" t="s">
        <v>4212</v>
      </c>
      <c r="B618" s="175" t="s">
        <v>4269</v>
      </c>
      <c r="C618" s="175">
        <v>2023</v>
      </c>
      <c r="D618" s="175" t="s">
        <v>4198</v>
      </c>
      <c r="E618" s="175">
        <v>71.436854922999999</v>
      </c>
      <c r="H618"/>
    </row>
    <row r="619" spans="1:8" ht="14" hidden="1">
      <c r="A619" s="175" t="s">
        <v>4212</v>
      </c>
      <c r="B619" s="175" t="s">
        <v>4269</v>
      </c>
      <c r="C619" s="175">
        <v>2023</v>
      </c>
      <c r="D619" s="175" t="s">
        <v>4204</v>
      </c>
      <c r="E619" s="175">
        <v>63.666934781999998</v>
      </c>
      <c r="H619"/>
    </row>
    <row r="620" spans="1:8" ht="14" hidden="1">
      <c r="A620" s="175" t="s">
        <v>4212</v>
      </c>
      <c r="B620" s="175" t="s">
        <v>4270</v>
      </c>
      <c r="C620" s="175">
        <v>2022</v>
      </c>
      <c r="D620" s="175" t="s">
        <v>4214</v>
      </c>
      <c r="E620" s="175">
        <v>72.399927341999998</v>
      </c>
      <c r="H620"/>
    </row>
    <row r="621" spans="1:8" ht="14" hidden="1">
      <c r="A621" s="175" t="s">
        <v>4212</v>
      </c>
      <c r="B621" s="175" t="s">
        <v>4270</v>
      </c>
      <c r="C621" s="175">
        <v>2022</v>
      </c>
      <c r="D621" s="175" t="s">
        <v>4215</v>
      </c>
      <c r="E621" s="175">
        <v>68.214132839000001</v>
      </c>
      <c r="H621"/>
    </row>
    <row r="622" spans="1:8" ht="14" hidden="1">
      <c r="A622" s="175" t="s">
        <v>4212</v>
      </c>
      <c r="B622" s="175" t="s">
        <v>4270</v>
      </c>
      <c r="C622" s="175">
        <v>2023</v>
      </c>
      <c r="D622" s="175" t="s">
        <v>4195</v>
      </c>
      <c r="E622" s="175">
        <v>67.785503191000004</v>
      </c>
      <c r="H622"/>
    </row>
    <row r="623" spans="1:8" ht="14" hidden="1">
      <c r="A623" s="175" t="s">
        <v>4212</v>
      </c>
      <c r="B623" s="175" t="s">
        <v>4270</v>
      </c>
      <c r="C623" s="175">
        <v>2023</v>
      </c>
      <c r="D623" s="175" t="s">
        <v>4196</v>
      </c>
      <c r="E623" s="175">
        <v>73.397847236999993</v>
      </c>
      <c r="H623"/>
    </row>
    <row r="624" spans="1:8" ht="14" hidden="1">
      <c r="A624" s="175" t="s">
        <v>4212</v>
      </c>
      <c r="B624" s="175" t="s">
        <v>4270</v>
      </c>
      <c r="C624" s="175">
        <v>2023</v>
      </c>
      <c r="D624" s="175" t="s">
        <v>4197</v>
      </c>
      <c r="E624" s="175">
        <v>70.284233786000001</v>
      </c>
      <c r="H624"/>
    </row>
    <row r="625" spans="1:8" ht="14" hidden="1">
      <c r="A625" s="175" t="s">
        <v>4212</v>
      </c>
      <c r="B625" s="175" t="s">
        <v>4270</v>
      </c>
      <c r="C625" s="175">
        <v>2023</v>
      </c>
      <c r="D625" s="175" t="s">
        <v>4198</v>
      </c>
      <c r="E625" s="175">
        <v>71.197691653000007</v>
      </c>
      <c r="H625"/>
    </row>
    <row r="626" spans="1:8" ht="14" hidden="1">
      <c r="A626" s="175" t="s">
        <v>4212</v>
      </c>
      <c r="B626" s="175" t="s">
        <v>4270</v>
      </c>
      <c r="C626" s="175">
        <v>2023</v>
      </c>
      <c r="D626" s="175" t="s">
        <v>4199</v>
      </c>
      <c r="E626" s="175">
        <v>71.092575170999993</v>
      </c>
      <c r="H626"/>
    </row>
    <row r="627" spans="1:8" ht="14" hidden="1">
      <c r="A627" s="175" t="s">
        <v>4212</v>
      </c>
      <c r="B627" s="175" t="s">
        <v>4270</v>
      </c>
      <c r="C627" s="175">
        <v>2023</v>
      </c>
      <c r="D627" s="175" t="s">
        <v>4200</v>
      </c>
      <c r="E627" s="175">
        <v>67.784338046000002</v>
      </c>
      <c r="H627"/>
    </row>
    <row r="628" spans="1:8" ht="14" hidden="1">
      <c r="A628" s="175" t="s">
        <v>4212</v>
      </c>
      <c r="B628" s="175" t="s">
        <v>4270</v>
      </c>
      <c r="C628" s="175">
        <v>2023</v>
      </c>
      <c r="D628" s="175" t="s">
        <v>4201</v>
      </c>
      <c r="E628" s="175">
        <v>69.881455449000001</v>
      </c>
      <c r="H628"/>
    </row>
    <row r="629" spans="1:8" ht="14" hidden="1">
      <c r="A629" s="175" t="s">
        <v>4212</v>
      </c>
      <c r="B629" s="175" t="s">
        <v>4270</v>
      </c>
      <c r="C629" s="175">
        <v>2023</v>
      </c>
      <c r="D629" s="175" t="s">
        <v>4202</v>
      </c>
      <c r="E629" s="175">
        <v>69.940099334999999</v>
      </c>
      <c r="H629"/>
    </row>
    <row r="630" spans="1:8" ht="14" hidden="1">
      <c r="A630" s="175" t="s">
        <v>4212</v>
      </c>
      <c r="B630" s="175" t="s">
        <v>4270</v>
      </c>
      <c r="C630" s="175">
        <v>2023</v>
      </c>
      <c r="D630" s="175" t="s">
        <v>4203</v>
      </c>
      <c r="E630" s="175">
        <v>69.745778883</v>
      </c>
      <c r="H630"/>
    </row>
    <row r="631" spans="1:8" ht="14" hidden="1">
      <c r="A631" s="175" t="s">
        <v>4212</v>
      </c>
      <c r="B631" s="175" t="s">
        <v>4270</v>
      </c>
      <c r="C631" s="175">
        <v>2023</v>
      </c>
      <c r="D631" s="175" t="s">
        <v>4204</v>
      </c>
      <c r="E631" s="175">
        <v>65.438185607999998</v>
      </c>
      <c r="H631"/>
    </row>
    <row r="632" spans="1:8" ht="14" hidden="1">
      <c r="A632" s="175" t="s">
        <v>4212</v>
      </c>
      <c r="B632" s="175" t="s">
        <v>4271</v>
      </c>
      <c r="C632" s="175">
        <v>2022</v>
      </c>
      <c r="D632" s="175" t="s">
        <v>4214</v>
      </c>
      <c r="E632" s="175">
        <v>110.203650505</v>
      </c>
      <c r="H632"/>
    </row>
    <row r="633" spans="1:8" ht="14" hidden="1">
      <c r="A633" s="175" t="s">
        <v>4212</v>
      </c>
      <c r="B633" s="175" t="s">
        <v>4272</v>
      </c>
      <c r="C633" s="175">
        <v>2022</v>
      </c>
      <c r="D633" s="175" t="s">
        <v>4214</v>
      </c>
      <c r="E633" s="175">
        <v>57.148125376000003</v>
      </c>
      <c r="H633"/>
    </row>
    <row r="634" spans="1:8" ht="14" hidden="1">
      <c r="A634" s="175" t="s">
        <v>4212</v>
      </c>
      <c r="B634" s="175" t="s">
        <v>4271</v>
      </c>
      <c r="C634" s="175">
        <v>2022</v>
      </c>
      <c r="D634" s="175" t="s">
        <v>4215</v>
      </c>
      <c r="E634" s="175">
        <v>77.567567568000001</v>
      </c>
      <c r="H634"/>
    </row>
    <row r="635" spans="1:8" ht="14" hidden="1">
      <c r="A635" s="175" t="s">
        <v>4212</v>
      </c>
      <c r="B635" s="175" t="s">
        <v>4272</v>
      </c>
      <c r="C635" s="175">
        <v>2022</v>
      </c>
      <c r="D635" s="175" t="s">
        <v>4215</v>
      </c>
      <c r="E635" s="175">
        <v>133.58140350900001</v>
      </c>
      <c r="H635"/>
    </row>
    <row r="636" spans="1:8" ht="14" hidden="1">
      <c r="A636" s="175" t="s">
        <v>4212</v>
      </c>
      <c r="B636" s="175" t="s">
        <v>4271</v>
      </c>
      <c r="C636" s="175">
        <v>2023</v>
      </c>
      <c r="D636" s="175" t="s">
        <v>4195</v>
      </c>
      <c r="E636" s="175">
        <v>65.088427277999998</v>
      </c>
      <c r="H636"/>
    </row>
    <row r="637" spans="1:8" ht="14" hidden="1">
      <c r="A637" s="175" t="s">
        <v>4212</v>
      </c>
      <c r="B637" s="175" t="s">
        <v>4272</v>
      </c>
      <c r="C637" s="175">
        <v>2023</v>
      </c>
      <c r="D637" s="175" t="s">
        <v>4195</v>
      </c>
      <c r="E637" s="175">
        <v>64.991754776999997</v>
      </c>
      <c r="H637"/>
    </row>
    <row r="638" spans="1:8" ht="14" hidden="1">
      <c r="A638" s="175" t="s">
        <v>4212</v>
      </c>
      <c r="B638" s="175" t="s">
        <v>4271</v>
      </c>
      <c r="C638" s="175">
        <v>2023</v>
      </c>
      <c r="D638" s="175" t="s">
        <v>4196</v>
      </c>
      <c r="E638" s="175">
        <v>68.600549497000003</v>
      </c>
      <c r="H638"/>
    </row>
    <row r="639" spans="1:8" ht="14" hidden="1">
      <c r="A639" s="175" t="s">
        <v>4212</v>
      </c>
      <c r="B639" s="175" t="s">
        <v>4272</v>
      </c>
      <c r="C639" s="175">
        <v>2023</v>
      </c>
      <c r="D639" s="175" t="s">
        <v>4196</v>
      </c>
      <c r="E639" s="175">
        <v>83.446277933999994</v>
      </c>
      <c r="H639"/>
    </row>
    <row r="640" spans="1:8" ht="14" hidden="1">
      <c r="A640" s="175" t="s">
        <v>4212</v>
      </c>
      <c r="B640" s="175" t="s">
        <v>4271</v>
      </c>
      <c r="C640" s="175">
        <v>2023</v>
      </c>
      <c r="D640" s="175" t="s">
        <v>4197</v>
      </c>
      <c r="E640" s="175">
        <v>70.868449243000001</v>
      </c>
      <c r="H640"/>
    </row>
    <row r="641" spans="1:8" ht="14" hidden="1">
      <c r="A641" s="175" t="s">
        <v>4212</v>
      </c>
      <c r="B641" s="175" t="s">
        <v>4272</v>
      </c>
      <c r="C641" s="175">
        <v>2023</v>
      </c>
      <c r="D641" s="175" t="s">
        <v>4197</v>
      </c>
      <c r="E641" s="175">
        <v>91.090130826000006</v>
      </c>
      <c r="H641"/>
    </row>
    <row r="642" spans="1:8" ht="14" hidden="1">
      <c r="A642" s="175" t="s">
        <v>4212</v>
      </c>
      <c r="B642" s="175" t="s">
        <v>4271</v>
      </c>
      <c r="C642" s="175">
        <v>2023</v>
      </c>
      <c r="D642" s="175" t="s">
        <v>4198</v>
      </c>
      <c r="E642" s="175">
        <v>67.113116902000002</v>
      </c>
      <c r="H642"/>
    </row>
    <row r="643" spans="1:8" ht="14" hidden="1">
      <c r="A643" s="175" t="s">
        <v>4212</v>
      </c>
      <c r="B643" s="175" t="s">
        <v>4272</v>
      </c>
      <c r="C643" s="175">
        <v>2023</v>
      </c>
      <c r="D643" s="175" t="s">
        <v>4198</v>
      </c>
      <c r="E643" s="175">
        <v>93.443914887000005</v>
      </c>
      <c r="H643"/>
    </row>
    <row r="644" spans="1:8" ht="14" hidden="1">
      <c r="A644" s="175" t="s">
        <v>4212</v>
      </c>
      <c r="B644" s="175" t="s">
        <v>4271</v>
      </c>
      <c r="C644" s="175">
        <v>2023</v>
      </c>
      <c r="D644" s="175" t="s">
        <v>4199</v>
      </c>
      <c r="E644" s="175">
        <v>61.524557684000001</v>
      </c>
      <c r="H644"/>
    </row>
    <row r="645" spans="1:8" ht="14" hidden="1">
      <c r="A645" s="175" t="s">
        <v>4212</v>
      </c>
      <c r="B645" s="175" t="s">
        <v>4272</v>
      </c>
      <c r="C645" s="175">
        <v>2023</v>
      </c>
      <c r="D645" s="175" t="s">
        <v>4199</v>
      </c>
      <c r="E645" s="175">
        <v>65.488132641999997</v>
      </c>
      <c r="H645"/>
    </row>
    <row r="646" spans="1:8" ht="14" hidden="1">
      <c r="A646" s="175" t="s">
        <v>4212</v>
      </c>
      <c r="B646" s="175" t="s">
        <v>4271</v>
      </c>
      <c r="C646" s="175">
        <v>2023</v>
      </c>
      <c r="D646" s="175" t="s">
        <v>4200</v>
      </c>
      <c r="E646" s="175">
        <v>66.649869551999998</v>
      </c>
      <c r="H646"/>
    </row>
    <row r="647" spans="1:8" ht="14" hidden="1">
      <c r="A647" s="175" t="s">
        <v>4212</v>
      </c>
      <c r="B647" s="175" t="s">
        <v>4272</v>
      </c>
      <c r="C647" s="175">
        <v>2023</v>
      </c>
      <c r="D647" s="175" t="s">
        <v>4200</v>
      </c>
      <c r="E647" s="175">
        <v>101.25889182500001</v>
      </c>
      <c r="H647"/>
    </row>
    <row r="648" spans="1:8" ht="14" hidden="1">
      <c r="A648" s="175" t="s">
        <v>4212</v>
      </c>
      <c r="B648" s="175" t="s">
        <v>4271</v>
      </c>
      <c r="C648" s="175">
        <v>2023</v>
      </c>
      <c r="D648" s="175" t="s">
        <v>4201</v>
      </c>
      <c r="E648" s="175">
        <v>67.077226494000001</v>
      </c>
      <c r="H648"/>
    </row>
    <row r="649" spans="1:8" ht="14" hidden="1">
      <c r="A649" s="175" t="s">
        <v>4212</v>
      </c>
      <c r="B649" s="175" t="s">
        <v>4272</v>
      </c>
      <c r="C649" s="175">
        <v>2023</v>
      </c>
      <c r="D649" s="175" t="s">
        <v>4201</v>
      </c>
      <c r="E649" s="175">
        <v>66.832917706000003</v>
      </c>
      <c r="H649"/>
    </row>
    <row r="650" spans="1:8" ht="14" hidden="1">
      <c r="A650" s="175" t="s">
        <v>4212</v>
      </c>
      <c r="B650" s="175" t="s">
        <v>4271</v>
      </c>
      <c r="C650" s="175">
        <v>2023</v>
      </c>
      <c r="D650" s="175" t="s">
        <v>4202</v>
      </c>
      <c r="E650" s="175">
        <v>64.347106769000007</v>
      </c>
      <c r="H650"/>
    </row>
    <row r="651" spans="1:8" ht="14" hidden="1">
      <c r="A651" s="175" t="s">
        <v>4212</v>
      </c>
      <c r="B651" s="175" t="s">
        <v>4271</v>
      </c>
      <c r="C651" s="175">
        <v>2023</v>
      </c>
      <c r="D651" s="175" t="s">
        <v>4203</v>
      </c>
      <c r="E651" s="175">
        <v>59.085862638000002</v>
      </c>
      <c r="H651"/>
    </row>
    <row r="652" spans="1:8" ht="14" hidden="1">
      <c r="A652" s="175" t="s">
        <v>4212</v>
      </c>
      <c r="B652" s="175" t="s">
        <v>4271</v>
      </c>
      <c r="C652" s="175">
        <v>2023</v>
      </c>
      <c r="D652" s="175" t="s">
        <v>4204</v>
      </c>
      <c r="E652" s="175">
        <v>61.717958025999998</v>
      </c>
      <c r="H652"/>
    </row>
    <row r="653" spans="1:8" ht="14" hidden="1">
      <c r="A653" s="175" t="s">
        <v>4212</v>
      </c>
      <c r="B653" s="175" t="s">
        <v>4272</v>
      </c>
      <c r="C653" s="175">
        <v>2023</v>
      </c>
      <c r="D653" s="175" t="s">
        <v>4204</v>
      </c>
      <c r="E653" s="175">
        <v>60.687796437000003</v>
      </c>
      <c r="H653"/>
    </row>
    <row r="654" spans="1:8" ht="14" hidden="1">
      <c r="A654" s="175" t="s">
        <v>4212</v>
      </c>
      <c r="B654" s="175" t="s">
        <v>4273</v>
      </c>
      <c r="C654" s="175">
        <v>2022</v>
      </c>
      <c r="D654" s="175" t="s">
        <v>4214</v>
      </c>
      <c r="E654" s="175">
        <v>82.524271248000005</v>
      </c>
      <c r="H654"/>
    </row>
    <row r="655" spans="1:8" ht="14" hidden="1">
      <c r="A655" s="175" t="s">
        <v>4212</v>
      </c>
      <c r="B655" s="175" t="s">
        <v>4274</v>
      </c>
      <c r="C655" s="175">
        <v>2022</v>
      </c>
      <c r="D655" s="175" t="s">
        <v>4214</v>
      </c>
      <c r="E655" s="175">
        <v>66.899055919000006</v>
      </c>
      <c r="H655"/>
    </row>
    <row r="656" spans="1:8" ht="14" hidden="1">
      <c r="A656" s="175" t="s">
        <v>4212</v>
      </c>
      <c r="B656" s="175" t="s">
        <v>4273</v>
      </c>
      <c r="C656" s="175">
        <v>2022</v>
      </c>
      <c r="D656" s="175" t="s">
        <v>4215</v>
      </c>
      <c r="E656" s="175">
        <v>70.539133800000002</v>
      </c>
      <c r="H656"/>
    </row>
    <row r="657" spans="1:8" ht="14" hidden="1">
      <c r="A657" s="175" t="s">
        <v>4212</v>
      </c>
      <c r="B657" s="175" t="s">
        <v>4274</v>
      </c>
      <c r="C657" s="175">
        <v>2022</v>
      </c>
      <c r="D657" s="175" t="s">
        <v>4215</v>
      </c>
      <c r="E657" s="175">
        <v>72.403603287999999</v>
      </c>
      <c r="H657"/>
    </row>
    <row r="658" spans="1:8" ht="14" hidden="1">
      <c r="A658" s="175" t="s">
        <v>4212</v>
      </c>
      <c r="B658" s="175" t="s">
        <v>4273</v>
      </c>
      <c r="C658" s="175">
        <v>2023</v>
      </c>
      <c r="D658" s="175" t="s">
        <v>4195</v>
      </c>
      <c r="E658" s="175">
        <v>86.378378377999994</v>
      </c>
      <c r="H658"/>
    </row>
    <row r="659" spans="1:8" ht="14" hidden="1">
      <c r="A659" s="175" t="s">
        <v>4212</v>
      </c>
      <c r="B659" s="175" t="s">
        <v>4274</v>
      </c>
      <c r="C659" s="175">
        <v>2023</v>
      </c>
      <c r="D659" s="175" t="s">
        <v>4195</v>
      </c>
      <c r="E659" s="175">
        <v>79.372090602</v>
      </c>
      <c r="H659"/>
    </row>
    <row r="660" spans="1:8" ht="10.5" hidden="1">
      <c r="A660" s="175" t="s">
        <v>4212</v>
      </c>
      <c r="B660" s="175" t="s">
        <v>4273</v>
      </c>
      <c r="C660" s="175">
        <v>2023</v>
      </c>
      <c r="D660" s="175" t="s">
        <v>4196</v>
      </c>
      <c r="E660" s="175">
        <v>70.135135134999999</v>
      </c>
    </row>
    <row r="661" spans="1:8" ht="10.5" hidden="1">
      <c r="A661" s="175" t="s">
        <v>4212</v>
      </c>
      <c r="B661" s="175" t="s">
        <v>4274</v>
      </c>
      <c r="C661" s="175">
        <v>2023</v>
      </c>
      <c r="D661" s="175" t="s">
        <v>4196</v>
      </c>
      <c r="E661" s="175">
        <v>77.429694511999998</v>
      </c>
    </row>
    <row r="662" spans="1:8" ht="10.5" hidden="1">
      <c r="A662" s="175" t="s">
        <v>4212</v>
      </c>
      <c r="B662" s="175" t="s">
        <v>4273</v>
      </c>
      <c r="C662" s="175">
        <v>2023</v>
      </c>
      <c r="D662" s="175" t="s">
        <v>4197</v>
      </c>
      <c r="E662" s="175">
        <v>85.690581425999994</v>
      </c>
    </row>
    <row r="663" spans="1:8" ht="10.5" hidden="1">
      <c r="A663" s="175" t="s">
        <v>4212</v>
      </c>
      <c r="B663" s="175" t="s">
        <v>4274</v>
      </c>
      <c r="C663" s="175">
        <v>2023</v>
      </c>
      <c r="D663" s="175" t="s">
        <v>4197</v>
      </c>
      <c r="E663" s="175">
        <v>81.023090854000003</v>
      </c>
    </row>
    <row r="664" spans="1:8" ht="10.5" hidden="1">
      <c r="A664" s="175" t="s">
        <v>4212</v>
      </c>
      <c r="B664" s="175" t="s">
        <v>4273</v>
      </c>
      <c r="C664" s="175">
        <v>2023</v>
      </c>
      <c r="D664" s="175" t="s">
        <v>4198</v>
      </c>
      <c r="E664" s="175">
        <v>81.606200306999995</v>
      </c>
    </row>
    <row r="665" spans="1:8" ht="10.5" hidden="1">
      <c r="A665" s="175" t="s">
        <v>4212</v>
      </c>
      <c r="B665" s="175" t="s">
        <v>4274</v>
      </c>
      <c r="C665" s="175">
        <v>2023</v>
      </c>
      <c r="D665" s="175" t="s">
        <v>4198</v>
      </c>
      <c r="E665" s="175">
        <v>73.656551461999996</v>
      </c>
    </row>
    <row r="666" spans="1:8" ht="10.5" hidden="1">
      <c r="A666" s="175" t="s">
        <v>4212</v>
      </c>
      <c r="B666" s="175" t="s">
        <v>4273</v>
      </c>
      <c r="C666" s="175">
        <v>2023</v>
      </c>
      <c r="D666" s="175" t="s">
        <v>4199</v>
      </c>
      <c r="E666" s="175">
        <v>72.641865537000001</v>
      </c>
    </row>
    <row r="667" spans="1:8" ht="10.5" hidden="1">
      <c r="A667" s="175" t="s">
        <v>4212</v>
      </c>
      <c r="B667" s="175" t="s">
        <v>4274</v>
      </c>
      <c r="C667" s="175">
        <v>2023</v>
      </c>
      <c r="D667" s="175" t="s">
        <v>4199</v>
      </c>
      <c r="E667" s="175">
        <v>73.371300829999996</v>
      </c>
    </row>
    <row r="668" spans="1:8" ht="10.5" hidden="1">
      <c r="A668" s="175" t="s">
        <v>4212</v>
      </c>
      <c r="B668" s="175" t="s">
        <v>4273</v>
      </c>
      <c r="C668" s="175">
        <v>2023</v>
      </c>
      <c r="D668" s="175" t="s">
        <v>4200</v>
      </c>
      <c r="E668" s="175">
        <v>80.899055415000007</v>
      </c>
    </row>
    <row r="669" spans="1:8" ht="10.5" hidden="1">
      <c r="A669" s="175" t="s">
        <v>4212</v>
      </c>
      <c r="B669" s="175" t="s">
        <v>4274</v>
      </c>
      <c r="C669" s="175">
        <v>2023</v>
      </c>
      <c r="D669" s="175" t="s">
        <v>4200</v>
      </c>
      <c r="E669" s="175">
        <v>83.514777265999996</v>
      </c>
    </row>
    <row r="670" spans="1:8" ht="10.5" hidden="1">
      <c r="A670" s="175" t="s">
        <v>4212</v>
      </c>
      <c r="B670" s="175" t="s">
        <v>4273</v>
      </c>
      <c r="C670" s="175">
        <v>2023</v>
      </c>
      <c r="D670" s="175" t="s">
        <v>4201</v>
      </c>
      <c r="E670" s="175">
        <v>88.570861604000001</v>
      </c>
    </row>
    <row r="671" spans="1:8" ht="10.5" hidden="1">
      <c r="A671" s="175" t="s">
        <v>4212</v>
      </c>
      <c r="B671" s="175" t="s">
        <v>4274</v>
      </c>
      <c r="C671" s="175">
        <v>2023</v>
      </c>
      <c r="D671" s="175" t="s">
        <v>4201</v>
      </c>
      <c r="E671" s="175">
        <v>69.240313182999998</v>
      </c>
    </row>
    <row r="672" spans="1:8" ht="10.5" hidden="1">
      <c r="A672" s="175" t="s">
        <v>4212</v>
      </c>
      <c r="B672" s="175" t="s">
        <v>4273</v>
      </c>
      <c r="C672" s="175">
        <v>2023</v>
      </c>
      <c r="D672" s="175" t="s">
        <v>4202</v>
      </c>
      <c r="E672" s="175">
        <v>71.443830031000005</v>
      </c>
    </row>
    <row r="673" spans="1:5" ht="10.5" hidden="1">
      <c r="A673" s="175" t="s">
        <v>4212</v>
      </c>
      <c r="B673" s="175" t="s">
        <v>4274</v>
      </c>
      <c r="C673" s="175">
        <v>2023</v>
      </c>
      <c r="D673" s="175" t="s">
        <v>4202</v>
      </c>
      <c r="E673" s="175">
        <v>71.431518662000002</v>
      </c>
    </row>
    <row r="674" spans="1:5" ht="10.5" hidden="1">
      <c r="A674" s="175" t="s">
        <v>4212</v>
      </c>
      <c r="B674" s="175" t="s">
        <v>4273</v>
      </c>
      <c r="C674" s="175">
        <v>2023</v>
      </c>
      <c r="D674" s="175" t="s">
        <v>4203</v>
      </c>
      <c r="E674" s="175">
        <v>86.343234045000003</v>
      </c>
    </row>
    <row r="675" spans="1:5" ht="10.5" hidden="1">
      <c r="A675" s="175" t="s">
        <v>4212</v>
      </c>
      <c r="B675" s="175" t="s">
        <v>4274</v>
      </c>
      <c r="C675" s="175">
        <v>2023</v>
      </c>
      <c r="D675" s="175" t="s">
        <v>4203</v>
      </c>
      <c r="E675" s="175">
        <v>70.881949024999997</v>
      </c>
    </row>
    <row r="676" spans="1:5" ht="10.5" hidden="1">
      <c r="A676" s="175" t="s">
        <v>4212</v>
      </c>
      <c r="B676" s="175" t="s">
        <v>4273</v>
      </c>
      <c r="C676" s="175">
        <v>2023</v>
      </c>
      <c r="D676" s="175" t="s">
        <v>4204</v>
      </c>
      <c r="E676" s="175">
        <v>81.053172641000003</v>
      </c>
    </row>
    <row r="677" spans="1:5" ht="10.5" hidden="1">
      <c r="A677" s="175" t="s">
        <v>4212</v>
      </c>
      <c r="B677" s="175" t="s">
        <v>4274</v>
      </c>
      <c r="C677" s="175">
        <v>2023</v>
      </c>
      <c r="D677" s="175" t="s">
        <v>4204</v>
      </c>
      <c r="E677" s="175">
        <v>67.45928911</v>
      </c>
    </row>
    <row r="678" spans="1:5" ht="10.5" hidden="1">
      <c r="A678" s="175" t="s">
        <v>4212</v>
      </c>
      <c r="B678" s="175" t="s">
        <v>4275</v>
      </c>
      <c r="C678" s="175">
        <v>2022</v>
      </c>
      <c r="D678" s="175" t="s">
        <v>4214</v>
      </c>
      <c r="E678" s="175">
        <v>84.600842224999994</v>
      </c>
    </row>
    <row r="679" spans="1:5" ht="10.5" hidden="1">
      <c r="A679" s="175" t="s">
        <v>4212</v>
      </c>
      <c r="B679" s="175" t="s">
        <v>4275</v>
      </c>
      <c r="C679" s="175">
        <v>2022</v>
      </c>
      <c r="D679" s="175" t="s">
        <v>4215</v>
      </c>
      <c r="E679" s="175">
        <v>68.602959136999999</v>
      </c>
    </row>
    <row r="680" spans="1:5" ht="10.5" hidden="1">
      <c r="A680" s="175" t="s">
        <v>4212</v>
      </c>
      <c r="B680" s="175" t="s">
        <v>4275</v>
      </c>
      <c r="C680" s="175">
        <v>2023</v>
      </c>
      <c r="D680" s="175" t="s">
        <v>4195</v>
      </c>
      <c r="E680" s="175">
        <v>73.003252619999998</v>
      </c>
    </row>
    <row r="681" spans="1:5" ht="10.5" hidden="1">
      <c r="A681" s="175" t="s">
        <v>4212</v>
      </c>
      <c r="B681" s="175" t="s">
        <v>4275</v>
      </c>
      <c r="C681" s="175">
        <v>2023</v>
      </c>
      <c r="D681" s="175" t="s">
        <v>4196</v>
      </c>
      <c r="E681" s="175">
        <v>65.465738744000006</v>
      </c>
    </row>
    <row r="682" spans="1:5" ht="10.5" hidden="1">
      <c r="A682" s="175" t="s">
        <v>4212</v>
      </c>
      <c r="B682" s="175" t="s">
        <v>4275</v>
      </c>
      <c r="C682" s="175">
        <v>2023</v>
      </c>
      <c r="D682" s="175" t="s">
        <v>4197</v>
      </c>
      <c r="E682" s="175">
        <v>66.369120065000004</v>
      </c>
    </row>
    <row r="683" spans="1:5" ht="10.5" hidden="1">
      <c r="A683" s="175" t="s">
        <v>4212</v>
      </c>
      <c r="B683" s="175" t="s">
        <v>4275</v>
      </c>
      <c r="C683" s="175">
        <v>2023</v>
      </c>
      <c r="D683" s="175" t="s">
        <v>4198</v>
      </c>
      <c r="E683" s="175">
        <v>67.712838254999994</v>
      </c>
    </row>
    <row r="684" spans="1:5" ht="10.5" hidden="1">
      <c r="A684" s="175" t="s">
        <v>4212</v>
      </c>
      <c r="B684" s="175" t="s">
        <v>4275</v>
      </c>
      <c r="C684" s="175">
        <v>2023</v>
      </c>
      <c r="D684" s="175" t="s">
        <v>4199</v>
      </c>
      <c r="E684" s="175">
        <v>70.529046956000002</v>
      </c>
    </row>
    <row r="685" spans="1:5" ht="10.5" hidden="1">
      <c r="A685" s="175" t="s">
        <v>4212</v>
      </c>
      <c r="B685" s="175" t="s">
        <v>4275</v>
      </c>
      <c r="C685" s="175">
        <v>2023</v>
      </c>
      <c r="D685" s="175" t="s">
        <v>4200</v>
      </c>
      <c r="E685" s="175">
        <v>74.575753410999994</v>
      </c>
    </row>
    <row r="686" spans="1:5" ht="10.5" hidden="1">
      <c r="A686" s="175" t="s">
        <v>4212</v>
      </c>
      <c r="B686" s="175" t="s">
        <v>4275</v>
      </c>
      <c r="C686" s="175">
        <v>2023</v>
      </c>
      <c r="D686" s="175" t="s">
        <v>4201</v>
      </c>
      <c r="E686" s="175">
        <v>58.700622264000003</v>
      </c>
    </row>
    <row r="687" spans="1:5" ht="10.5" hidden="1">
      <c r="A687" s="175" t="s">
        <v>4212</v>
      </c>
      <c r="B687" s="175" t="s">
        <v>4275</v>
      </c>
      <c r="C687" s="175">
        <v>2023</v>
      </c>
      <c r="D687" s="175" t="s">
        <v>4202</v>
      </c>
      <c r="E687" s="175">
        <v>69.745747335999994</v>
      </c>
    </row>
    <row r="688" spans="1:5" ht="10.5" hidden="1">
      <c r="A688" s="175" t="s">
        <v>4212</v>
      </c>
      <c r="B688" s="175" t="s">
        <v>4275</v>
      </c>
      <c r="C688" s="175">
        <v>2023</v>
      </c>
      <c r="D688" s="175" t="s">
        <v>4203</v>
      </c>
      <c r="E688" s="175">
        <v>63.013698036000001</v>
      </c>
    </row>
    <row r="689" spans="1:5" ht="10.5" hidden="1">
      <c r="A689" s="175" t="s">
        <v>4212</v>
      </c>
      <c r="B689" s="175" t="s">
        <v>4275</v>
      </c>
      <c r="C689" s="175">
        <v>2023</v>
      </c>
      <c r="D689" s="175" t="s">
        <v>4204</v>
      </c>
      <c r="E689" s="175">
        <v>63.432194134</v>
      </c>
    </row>
    <row r="690" spans="1:5" ht="10.5" hidden="1">
      <c r="A690" s="175" t="s">
        <v>1123</v>
      </c>
      <c r="B690" s="175" t="s">
        <v>4276</v>
      </c>
      <c r="C690" s="175">
        <v>2022</v>
      </c>
      <c r="D690" s="175" t="s">
        <v>4214</v>
      </c>
      <c r="E690" s="175">
        <v>64.473826492000001</v>
      </c>
    </row>
    <row r="691" spans="1:5" ht="10.5" hidden="1">
      <c r="A691" s="175" t="s">
        <v>1123</v>
      </c>
      <c r="B691" s="175" t="s">
        <v>4276</v>
      </c>
      <c r="C691" s="175">
        <v>2022</v>
      </c>
      <c r="D691" s="175" t="s">
        <v>4215</v>
      </c>
      <c r="E691" s="175">
        <v>70.241952308999998</v>
      </c>
    </row>
    <row r="692" spans="1:5" ht="10.5" hidden="1">
      <c r="A692" s="175" t="s">
        <v>1123</v>
      </c>
      <c r="B692" s="175" t="s">
        <v>4276</v>
      </c>
      <c r="C692" s="175">
        <v>2023</v>
      </c>
      <c r="D692" s="175" t="s">
        <v>4195</v>
      </c>
      <c r="E692" s="175">
        <v>66.115702479000007</v>
      </c>
    </row>
    <row r="693" spans="1:5" ht="10.5" hidden="1">
      <c r="A693" s="175" t="s">
        <v>1123</v>
      </c>
      <c r="B693" s="175" t="s">
        <v>4276</v>
      </c>
      <c r="C693" s="175">
        <v>2023</v>
      </c>
      <c r="D693" s="175" t="s">
        <v>4196</v>
      </c>
      <c r="E693" s="175">
        <v>62.842892767999999</v>
      </c>
    </row>
    <row r="694" spans="1:5" ht="10.5" hidden="1">
      <c r="A694" s="175" t="s">
        <v>1123</v>
      </c>
      <c r="B694" s="175" t="s">
        <v>4276</v>
      </c>
      <c r="C694" s="175">
        <v>2023</v>
      </c>
      <c r="D694" s="175" t="s">
        <v>4197</v>
      </c>
      <c r="E694" s="175">
        <v>67.424063648000001</v>
      </c>
    </row>
    <row r="695" spans="1:5" ht="10.5" hidden="1">
      <c r="A695" s="175" t="s">
        <v>1123</v>
      </c>
      <c r="B695" s="175" t="s">
        <v>4276</v>
      </c>
      <c r="C695" s="175">
        <v>2023</v>
      </c>
      <c r="D695" s="175" t="s">
        <v>4198</v>
      </c>
      <c r="E695" s="175">
        <v>58.337672597999997</v>
      </c>
    </row>
    <row r="696" spans="1:5" ht="10.5" hidden="1">
      <c r="A696" s="175" t="s">
        <v>1123</v>
      </c>
      <c r="B696" s="175" t="s">
        <v>4276</v>
      </c>
      <c r="C696" s="175">
        <v>2023</v>
      </c>
      <c r="D696" s="175" t="s">
        <v>4199</v>
      </c>
      <c r="E696" s="175">
        <v>65.862201061999997</v>
      </c>
    </row>
    <row r="697" spans="1:5" ht="10.5" hidden="1">
      <c r="A697" s="175" t="s">
        <v>1123</v>
      </c>
      <c r="B697" s="175" t="s">
        <v>4276</v>
      </c>
      <c r="C697" s="175">
        <v>2023</v>
      </c>
      <c r="D697" s="175" t="s">
        <v>4200</v>
      </c>
      <c r="E697" s="175">
        <v>68.220858895999996</v>
      </c>
    </row>
    <row r="698" spans="1:5" ht="10.5" hidden="1">
      <c r="A698" s="175" t="s">
        <v>1123</v>
      </c>
      <c r="B698" s="175" t="s">
        <v>4276</v>
      </c>
      <c r="C698" s="175">
        <v>2023</v>
      </c>
      <c r="D698" s="175" t="s">
        <v>4201</v>
      </c>
      <c r="E698" s="175">
        <v>62.403992967999997</v>
      </c>
    </row>
    <row r="699" spans="1:5" ht="10.5" hidden="1">
      <c r="A699" s="175" t="s">
        <v>1123</v>
      </c>
      <c r="B699" s="175" t="s">
        <v>4276</v>
      </c>
      <c r="C699" s="175">
        <v>2023</v>
      </c>
      <c r="D699" s="175" t="s">
        <v>4202</v>
      </c>
      <c r="E699" s="175">
        <v>63.671459425000002</v>
      </c>
    </row>
    <row r="700" spans="1:5" ht="10.5" hidden="1">
      <c r="A700" s="175" t="s">
        <v>1123</v>
      </c>
      <c r="B700" s="175" t="s">
        <v>4276</v>
      </c>
      <c r="C700" s="175">
        <v>2023</v>
      </c>
      <c r="D700" s="175" t="s">
        <v>4203</v>
      </c>
      <c r="E700" s="175">
        <v>70.093460085999993</v>
      </c>
    </row>
    <row r="701" spans="1:5" ht="10.5" hidden="1">
      <c r="A701" s="175" t="s">
        <v>1123</v>
      </c>
      <c r="B701" s="175" t="s">
        <v>4276</v>
      </c>
      <c r="C701" s="175">
        <v>2023</v>
      </c>
      <c r="D701" s="175" t="s">
        <v>4204</v>
      </c>
      <c r="E701" s="175">
        <v>68.505747126000003</v>
      </c>
    </row>
    <row r="702" spans="1:5" ht="10.5" hidden="1">
      <c r="A702" s="175" t="s">
        <v>1123</v>
      </c>
      <c r="B702" s="175" t="s">
        <v>4277</v>
      </c>
      <c r="C702" s="175">
        <v>2022</v>
      </c>
      <c r="D702" s="175" t="s">
        <v>4214</v>
      </c>
      <c r="E702" s="175">
        <v>73.064516128999998</v>
      </c>
    </row>
    <row r="703" spans="1:5" ht="10.5" hidden="1">
      <c r="A703" s="175" t="s">
        <v>1123</v>
      </c>
      <c r="B703" s="175" t="s">
        <v>4277</v>
      </c>
      <c r="C703" s="175">
        <v>2022</v>
      </c>
      <c r="D703" s="175" t="s">
        <v>4215</v>
      </c>
      <c r="E703" s="175">
        <v>76.290322580999998</v>
      </c>
    </row>
    <row r="704" spans="1:5" ht="10.5" hidden="1">
      <c r="A704" s="175" t="s">
        <v>1123</v>
      </c>
      <c r="B704" s="175" t="s">
        <v>4277</v>
      </c>
      <c r="C704" s="175">
        <v>2023</v>
      </c>
      <c r="D704" s="175" t="s">
        <v>4195</v>
      </c>
      <c r="E704" s="175">
        <v>66.787531435000005</v>
      </c>
    </row>
    <row r="705" spans="1:5" ht="10.5" hidden="1">
      <c r="A705" s="175" t="s">
        <v>1123</v>
      </c>
      <c r="B705" s="175" t="s">
        <v>4277</v>
      </c>
      <c r="C705" s="175">
        <v>2023</v>
      </c>
      <c r="D705" s="175" t="s">
        <v>4200</v>
      </c>
      <c r="E705" s="175">
        <v>67.037037037000005</v>
      </c>
    </row>
    <row r="706" spans="1:5" ht="10.5" hidden="1">
      <c r="A706" s="175" t="s">
        <v>1123</v>
      </c>
      <c r="B706" s="175" t="s">
        <v>4277</v>
      </c>
      <c r="C706" s="175">
        <v>2023</v>
      </c>
      <c r="D706" s="175" t="s">
        <v>4201</v>
      </c>
      <c r="E706" s="175">
        <v>52.584472415</v>
      </c>
    </row>
    <row r="707" spans="1:5" ht="10.5" hidden="1">
      <c r="A707" s="175" t="s">
        <v>1123</v>
      </c>
      <c r="B707" s="175" t="s">
        <v>4277</v>
      </c>
      <c r="C707" s="175">
        <v>2023</v>
      </c>
      <c r="D707" s="175" t="s">
        <v>4202</v>
      </c>
      <c r="E707" s="175">
        <v>67.261413731999994</v>
      </c>
    </row>
    <row r="708" spans="1:5" ht="10.5" hidden="1">
      <c r="A708" s="175" t="s">
        <v>1123</v>
      </c>
      <c r="B708" s="175" t="s">
        <v>4277</v>
      </c>
      <c r="C708" s="175">
        <v>2023</v>
      </c>
      <c r="D708" s="175" t="s">
        <v>4204</v>
      </c>
      <c r="E708" s="175">
        <v>100.30253825600001</v>
      </c>
    </row>
    <row r="709" spans="1:5" ht="10.5" hidden="1">
      <c r="A709" s="175" t="s">
        <v>1123</v>
      </c>
      <c r="B709" s="175" t="s">
        <v>4278</v>
      </c>
      <c r="C709" s="175">
        <v>2023</v>
      </c>
      <c r="D709" s="175" t="s">
        <v>4195</v>
      </c>
      <c r="E709" s="175">
        <v>57.964552447000003</v>
      </c>
    </row>
    <row r="710" spans="1:5" ht="10.5" hidden="1">
      <c r="A710" s="175" t="s">
        <v>1123</v>
      </c>
      <c r="B710" s="175" t="s">
        <v>4278</v>
      </c>
      <c r="C710" s="175">
        <v>2023</v>
      </c>
      <c r="D710" s="175" t="s">
        <v>4196</v>
      </c>
      <c r="E710" s="175">
        <v>53.410480174999996</v>
      </c>
    </row>
    <row r="711" spans="1:5" ht="10.5" hidden="1">
      <c r="A711" s="175" t="s">
        <v>1123</v>
      </c>
      <c r="B711" s="175" t="s">
        <v>4278</v>
      </c>
      <c r="C711" s="175">
        <v>2023</v>
      </c>
      <c r="D711" s="175" t="s">
        <v>4197</v>
      </c>
      <c r="E711" s="175">
        <v>48.471715244000002</v>
      </c>
    </row>
    <row r="712" spans="1:5" ht="10.5" hidden="1">
      <c r="A712" s="175" t="s">
        <v>1123</v>
      </c>
      <c r="B712" s="175" t="s">
        <v>4278</v>
      </c>
      <c r="C712" s="175">
        <v>2023</v>
      </c>
      <c r="D712" s="175" t="s">
        <v>4198</v>
      </c>
      <c r="E712" s="175">
        <v>64.704389749000001</v>
      </c>
    </row>
    <row r="713" spans="1:5" ht="10.5" hidden="1">
      <c r="A713" s="175" t="s">
        <v>1123</v>
      </c>
      <c r="B713" s="175" t="s">
        <v>4278</v>
      </c>
      <c r="C713" s="175">
        <v>2023</v>
      </c>
      <c r="D713" s="175" t="s">
        <v>4199</v>
      </c>
      <c r="E713" s="175">
        <v>63.908900766999999</v>
      </c>
    </row>
    <row r="714" spans="1:5" ht="10.5" hidden="1">
      <c r="A714" s="175" t="s">
        <v>1123</v>
      </c>
      <c r="B714" s="175" t="s">
        <v>4278</v>
      </c>
      <c r="C714" s="175">
        <v>2023</v>
      </c>
      <c r="D714" s="175" t="s">
        <v>4201</v>
      </c>
      <c r="E714" s="175">
        <v>56.071625720999997</v>
      </c>
    </row>
    <row r="715" spans="1:5" ht="10.5" hidden="1">
      <c r="A715" s="175" t="s">
        <v>1123</v>
      </c>
      <c r="B715" s="175" t="s">
        <v>4278</v>
      </c>
      <c r="C715" s="175">
        <v>2023</v>
      </c>
      <c r="D715" s="175" t="s">
        <v>4203</v>
      </c>
      <c r="E715" s="175">
        <v>61.278086334999998</v>
      </c>
    </row>
    <row r="716" spans="1:5" ht="10.5" hidden="1">
      <c r="A716" s="175" t="s">
        <v>1123</v>
      </c>
      <c r="B716" s="175" t="s">
        <v>4279</v>
      </c>
      <c r="C716" s="175">
        <v>2022</v>
      </c>
      <c r="D716" s="175" t="s">
        <v>4214</v>
      </c>
      <c r="E716" s="175">
        <v>78.458785504999994</v>
      </c>
    </row>
    <row r="717" spans="1:5" ht="10.5" hidden="1">
      <c r="A717" s="175" t="s">
        <v>1123</v>
      </c>
      <c r="B717" s="175" t="s">
        <v>4280</v>
      </c>
      <c r="C717" s="175">
        <v>2022</v>
      </c>
      <c r="D717" s="175" t="s">
        <v>4214</v>
      </c>
      <c r="E717" s="175">
        <v>86.683280101999998</v>
      </c>
    </row>
    <row r="718" spans="1:5" ht="10.5" hidden="1">
      <c r="A718" s="175" t="s">
        <v>1123</v>
      </c>
      <c r="B718" s="175" t="s">
        <v>4281</v>
      </c>
      <c r="C718" s="175">
        <v>2022</v>
      </c>
      <c r="D718" s="175" t="s">
        <v>4214</v>
      </c>
      <c r="E718" s="175">
        <v>74.430227794999993</v>
      </c>
    </row>
    <row r="719" spans="1:5" ht="10.5" hidden="1">
      <c r="A719" s="175" t="s">
        <v>1123</v>
      </c>
      <c r="B719" s="175" t="s">
        <v>4282</v>
      </c>
      <c r="C719" s="175">
        <v>2022</v>
      </c>
      <c r="D719" s="175" t="s">
        <v>4214</v>
      </c>
      <c r="E719" s="175">
        <v>80.225745294000006</v>
      </c>
    </row>
    <row r="720" spans="1:5" ht="10.5" hidden="1">
      <c r="A720" s="175" t="s">
        <v>1123</v>
      </c>
      <c r="B720" s="175" t="s">
        <v>4283</v>
      </c>
      <c r="C720" s="175">
        <v>2022</v>
      </c>
      <c r="D720" s="175" t="s">
        <v>4214</v>
      </c>
      <c r="E720" s="175">
        <v>75.103438991999994</v>
      </c>
    </row>
    <row r="721" spans="1:5" ht="10.5" hidden="1">
      <c r="A721" s="175" t="s">
        <v>1123</v>
      </c>
      <c r="B721" s="175" t="s">
        <v>4279</v>
      </c>
      <c r="C721" s="175">
        <v>2022</v>
      </c>
      <c r="D721" s="175" t="s">
        <v>4215</v>
      </c>
      <c r="E721" s="175">
        <v>92.334741785000006</v>
      </c>
    </row>
    <row r="722" spans="1:5" ht="10.5" hidden="1">
      <c r="A722" s="175" t="s">
        <v>1123</v>
      </c>
      <c r="B722" s="175" t="s">
        <v>4281</v>
      </c>
      <c r="C722" s="175">
        <v>2022</v>
      </c>
      <c r="D722" s="175" t="s">
        <v>4215</v>
      </c>
      <c r="E722" s="175">
        <v>74.216394735999998</v>
      </c>
    </row>
    <row r="723" spans="1:5" ht="10.5" hidden="1">
      <c r="A723" s="175" t="s">
        <v>1123</v>
      </c>
      <c r="B723" s="175" t="s">
        <v>4282</v>
      </c>
      <c r="C723" s="175">
        <v>2022</v>
      </c>
      <c r="D723" s="175" t="s">
        <v>4215</v>
      </c>
      <c r="E723" s="175">
        <v>82.336925695000005</v>
      </c>
    </row>
    <row r="724" spans="1:5" ht="10.5" hidden="1">
      <c r="A724" s="175" t="s">
        <v>1123</v>
      </c>
      <c r="B724" s="175" t="s">
        <v>4283</v>
      </c>
      <c r="C724" s="175">
        <v>2022</v>
      </c>
      <c r="D724" s="175" t="s">
        <v>4215</v>
      </c>
      <c r="E724" s="175">
        <v>81.565228387000005</v>
      </c>
    </row>
    <row r="725" spans="1:5" ht="10.5" hidden="1">
      <c r="A725" s="175" t="s">
        <v>1123</v>
      </c>
      <c r="B725" s="175" t="s">
        <v>4279</v>
      </c>
      <c r="C725" s="175">
        <v>2023</v>
      </c>
      <c r="D725" s="175" t="s">
        <v>4195</v>
      </c>
      <c r="E725" s="175">
        <v>69.137270935999993</v>
      </c>
    </row>
    <row r="726" spans="1:5" ht="10.5" hidden="1">
      <c r="A726" s="175" t="s">
        <v>1123</v>
      </c>
      <c r="B726" s="175" t="s">
        <v>4281</v>
      </c>
      <c r="C726" s="175">
        <v>2023</v>
      </c>
      <c r="D726" s="175" t="s">
        <v>4195</v>
      </c>
      <c r="E726" s="175">
        <v>77.930659203999994</v>
      </c>
    </row>
    <row r="727" spans="1:5" ht="10.5" hidden="1">
      <c r="A727" s="175" t="s">
        <v>1123</v>
      </c>
      <c r="B727" s="175" t="s">
        <v>4282</v>
      </c>
      <c r="C727" s="175">
        <v>2023</v>
      </c>
      <c r="D727" s="175" t="s">
        <v>4195</v>
      </c>
      <c r="E727" s="175">
        <v>95.899053628000004</v>
      </c>
    </row>
    <row r="728" spans="1:5" ht="10.5" hidden="1">
      <c r="A728" s="175" t="s">
        <v>1123</v>
      </c>
      <c r="B728" s="175" t="s">
        <v>4283</v>
      </c>
      <c r="C728" s="175">
        <v>2023</v>
      </c>
      <c r="D728" s="175" t="s">
        <v>4195</v>
      </c>
      <c r="E728" s="175">
        <v>81.638816187000003</v>
      </c>
    </row>
    <row r="729" spans="1:5" ht="10.5" hidden="1">
      <c r="A729" s="175" t="s">
        <v>1123</v>
      </c>
      <c r="B729" s="175" t="s">
        <v>4280</v>
      </c>
      <c r="C729" s="175">
        <v>2023</v>
      </c>
      <c r="D729" s="175" t="s">
        <v>4196</v>
      </c>
      <c r="E729" s="175">
        <v>83.591161697000004</v>
      </c>
    </row>
    <row r="730" spans="1:5" ht="10.5" hidden="1">
      <c r="A730" s="175" t="s">
        <v>1123</v>
      </c>
      <c r="B730" s="175" t="s">
        <v>4281</v>
      </c>
      <c r="C730" s="175">
        <v>2023</v>
      </c>
      <c r="D730" s="175" t="s">
        <v>4196</v>
      </c>
      <c r="E730" s="175">
        <v>80.271622911999998</v>
      </c>
    </row>
    <row r="731" spans="1:5" ht="10.5" hidden="1">
      <c r="A731" s="175" t="s">
        <v>1123</v>
      </c>
      <c r="B731" s="175" t="s">
        <v>4282</v>
      </c>
      <c r="C731" s="175">
        <v>2023</v>
      </c>
      <c r="D731" s="175" t="s">
        <v>4196</v>
      </c>
      <c r="E731" s="175">
        <v>74.567079559000007</v>
      </c>
    </row>
    <row r="732" spans="1:5" ht="10.5" hidden="1">
      <c r="A732" s="175" t="s">
        <v>1123</v>
      </c>
      <c r="B732" s="175" t="s">
        <v>4283</v>
      </c>
      <c r="C732" s="175">
        <v>2023</v>
      </c>
      <c r="D732" s="175" t="s">
        <v>4196</v>
      </c>
      <c r="E732" s="175">
        <v>84.547599884999997</v>
      </c>
    </row>
    <row r="733" spans="1:5" ht="10.5" hidden="1">
      <c r="A733" s="175" t="s">
        <v>1123</v>
      </c>
      <c r="B733" s="175" t="s">
        <v>4279</v>
      </c>
      <c r="C733" s="175">
        <v>2023</v>
      </c>
      <c r="D733" s="175" t="s">
        <v>4197</v>
      </c>
      <c r="E733" s="175">
        <v>80.203308414999995</v>
      </c>
    </row>
    <row r="734" spans="1:5" ht="10.5" hidden="1">
      <c r="A734" s="175" t="s">
        <v>1123</v>
      </c>
      <c r="B734" s="175" t="s">
        <v>4280</v>
      </c>
      <c r="C734" s="175">
        <v>2023</v>
      </c>
      <c r="D734" s="175" t="s">
        <v>4197</v>
      </c>
      <c r="E734" s="175">
        <v>82.376201167000005</v>
      </c>
    </row>
    <row r="735" spans="1:5" ht="10.5" hidden="1">
      <c r="A735" s="175" t="s">
        <v>1123</v>
      </c>
      <c r="B735" s="175" t="s">
        <v>4281</v>
      </c>
      <c r="C735" s="175">
        <v>2023</v>
      </c>
      <c r="D735" s="175" t="s">
        <v>4197</v>
      </c>
      <c r="E735" s="175">
        <v>77.987709781999996</v>
      </c>
    </row>
    <row r="736" spans="1:5" ht="10.5" hidden="1">
      <c r="A736" s="175" t="s">
        <v>1123</v>
      </c>
      <c r="B736" s="175" t="s">
        <v>4282</v>
      </c>
      <c r="C736" s="175">
        <v>2023</v>
      </c>
      <c r="D736" s="175" t="s">
        <v>4197</v>
      </c>
      <c r="E736" s="175">
        <v>82.244033025999997</v>
      </c>
    </row>
    <row r="737" spans="1:5" ht="10.5" hidden="1">
      <c r="A737" s="175" t="s">
        <v>1123</v>
      </c>
      <c r="B737" s="175" t="s">
        <v>4283</v>
      </c>
      <c r="C737" s="175">
        <v>2023</v>
      </c>
      <c r="D737" s="175" t="s">
        <v>4197</v>
      </c>
      <c r="E737" s="175">
        <v>78.303724000000003</v>
      </c>
    </row>
    <row r="738" spans="1:5" ht="10.5" hidden="1">
      <c r="A738" s="175" t="s">
        <v>1123</v>
      </c>
      <c r="B738" s="175" t="s">
        <v>4279</v>
      </c>
      <c r="C738" s="175">
        <v>2023</v>
      </c>
      <c r="D738" s="175" t="s">
        <v>4198</v>
      </c>
      <c r="E738" s="175">
        <v>83.186918607999999</v>
      </c>
    </row>
    <row r="739" spans="1:5" ht="10.5" hidden="1">
      <c r="A739" s="175" t="s">
        <v>1123</v>
      </c>
      <c r="B739" s="175" t="s">
        <v>4280</v>
      </c>
      <c r="C739" s="175">
        <v>2023</v>
      </c>
      <c r="D739" s="175" t="s">
        <v>4198</v>
      </c>
      <c r="E739" s="175">
        <v>79.262957435000004</v>
      </c>
    </row>
    <row r="740" spans="1:5" ht="10.5" hidden="1">
      <c r="A740" s="175" t="s">
        <v>1123</v>
      </c>
      <c r="B740" s="175" t="s">
        <v>4281</v>
      </c>
      <c r="C740" s="175">
        <v>2023</v>
      </c>
      <c r="D740" s="175" t="s">
        <v>4198</v>
      </c>
      <c r="E740" s="175">
        <v>73.957083193000003</v>
      </c>
    </row>
    <row r="741" spans="1:5" ht="10.5" hidden="1">
      <c r="A741" s="175" t="s">
        <v>1123</v>
      </c>
      <c r="B741" s="175" t="s">
        <v>4282</v>
      </c>
      <c r="C741" s="175">
        <v>2023</v>
      </c>
      <c r="D741" s="175" t="s">
        <v>4198</v>
      </c>
      <c r="E741" s="175">
        <v>79.424059451999995</v>
      </c>
    </row>
    <row r="742" spans="1:5" ht="10.5" hidden="1">
      <c r="A742" s="175" t="s">
        <v>1123</v>
      </c>
      <c r="B742" s="175" t="s">
        <v>4283</v>
      </c>
      <c r="C742" s="175">
        <v>2023</v>
      </c>
      <c r="D742" s="175" t="s">
        <v>4198</v>
      </c>
      <c r="E742" s="175">
        <v>83.273836567999993</v>
      </c>
    </row>
    <row r="743" spans="1:5" ht="10.5" hidden="1">
      <c r="A743" s="175" t="s">
        <v>1123</v>
      </c>
      <c r="B743" s="175" t="s">
        <v>4279</v>
      </c>
      <c r="C743" s="175">
        <v>2023</v>
      </c>
      <c r="D743" s="175" t="s">
        <v>4199</v>
      </c>
      <c r="E743" s="175">
        <v>79.468434604999999</v>
      </c>
    </row>
    <row r="744" spans="1:5" ht="10.5" hidden="1">
      <c r="A744" s="175" t="s">
        <v>1123</v>
      </c>
      <c r="B744" s="175" t="s">
        <v>4280</v>
      </c>
      <c r="C744" s="175">
        <v>2023</v>
      </c>
      <c r="D744" s="175" t="s">
        <v>4199</v>
      </c>
      <c r="E744" s="175">
        <v>88.689368224999996</v>
      </c>
    </row>
    <row r="745" spans="1:5" ht="10.5" hidden="1">
      <c r="A745" s="175" t="s">
        <v>1123</v>
      </c>
      <c r="B745" s="175" t="s">
        <v>4281</v>
      </c>
      <c r="C745" s="175">
        <v>2023</v>
      </c>
      <c r="D745" s="175" t="s">
        <v>4199</v>
      </c>
      <c r="E745" s="175">
        <v>83.666488068000007</v>
      </c>
    </row>
    <row r="746" spans="1:5" ht="10.5" hidden="1">
      <c r="A746" s="175" t="s">
        <v>1123</v>
      </c>
      <c r="B746" s="175" t="s">
        <v>4282</v>
      </c>
      <c r="C746" s="175">
        <v>2023</v>
      </c>
      <c r="D746" s="175" t="s">
        <v>4199</v>
      </c>
      <c r="E746" s="175">
        <v>75.327827761999998</v>
      </c>
    </row>
    <row r="747" spans="1:5" ht="10.5" hidden="1">
      <c r="A747" s="175" t="s">
        <v>1123</v>
      </c>
      <c r="B747" s="175" t="s">
        <v>4283</v>
      </c>
      <c r="C747" s="175">
        <v>2023</v>
      </c>
      <c r="D747" s="175" t="s">
        <v>4199</v>
      </c>
      <c r="E747" s="175">
        <v>80.119037215999995</v>
      </c>
    </row>
    <row r="748" spans="1:5" ht="10.5" hidden="1">
      <c r="A748" s="175" t="s">
        <v>1123</v>
      </c>
      <c r="B748" s="175" t="s">
        <v>4279</v>
      </c>
      <c r="C748" s="175">
        <v>2023</v>
      </c>
      <c r="D748" s="175" t="s">
        <v>4200</v>
      </c>
      <c r="E748" s="175">
        <v>82.037835551000001</v>
      </c>
    </row>
    <row r="749" spans="1:5" ht="10.5" hidden="1">
      <c r="A749" s="175" t="s">
        <v>1123</v>
      </c>
      <c r="B749" s="175" t="s">
        <v>4280</v>
      </c>
      <c r="C749" s="175">
        <v>2023</v>
      </c>
      <c r="D749" s="175" t="s">
        <v>4200</v>
      </c>
      <c r="E749" s="175">
        <v>93.163318654999998</v>
      </c>
    </row>
    <row r="750" spans="1:5" ht="10.5" hidden="1">
      <c r="A750" s="175" t="s">
        <v>1123</v>
      </c>
      <c r="B750" s="175" t="s">
        <v>4281</v>
      </c>
      <c r="C750" s="175">
        <v>2023</v>
      </c>
      <c r="D750" s="175" t="s">
        <v>4200</v>
      </c>
      <c r="E750" s="175">
        <v>76.101725571000003</v>
      </c>
    </row>
    <row r="751" spans="1:5" ht="10.5" hidden="1">
      <c r="A751" s="175" t="s">
        <v>1123</v>
      </c>
      <c r="B751" s="175" t="s">
        <v>4282</v>
      </c>
      <c r="C751" s="175">
        <v>2023</v>
      </c>
      <c r="D751" s="175" t="s">
        <v>4200</v>
      </c>
      <c r="E751" s="175">
        <v>77.498241965000005</v>
      </c>
    </row>
    <row r="752" spans="1:5" ht="10.5" hidden="1">
      <c r="A752" s="175" t="s">
        <v>1123</v>
      </c>
      <c r="B752" s="175" t="s">
        <v>4283</v>
      </c>
      <c r="C752" s="175">
        <v>2023</v>
      </c>
      <c r="D752" s="175" t="s">
        <v>4200</v>
      </c>
      <c r="E752" s="175">
        <v>79.681041542000003</v>
      </c>
    </row>
    <row r="753" spans="1:5" ht="10.5" hidden="1">
      <c r="A753" s="175" t="s">
        <v>1123</v>
      </c>
      <c r="B753" s="175" t="s">
        <v>4279</v>
      </c>
      <c r="C753" s="175">
        <v>2023</v>
      </c>
      <c r="D753" s="175" t="s">
        <v>4201</v>
      </c>
      <c r="E753" s="175">
        <v>81.855909672999999</v>
      </c>
    </row>
    <row r="754" spans="1:5" ht="10.5" hidden="1">
      <c r="A754" s="175" t="s">
        <v>1123</v>
      </c>
      <c r="B754" s="175" t="s">
        <v>4280</v>
      </c>
      <c r="C754" s="175">
        <v>2023</v>
      </c>
      <c r="D754" s="175" t="s">
        <v>4201</v>
      </c>
      <c r="E754" s="175">
        <v>77.744872279999996</v>
      </c>
    </row>
    <row r="755" spans="1:5" ht="10.5" hidden="1">
      <c r="A755" s="175" t="s">
        <v>1123</v>
      </c>
      <c r="B755" s="175" t="s">
        <v>4281</v>
      </c>
      <c r="C755" s="175">
        <v>2023</v>
      </c>
      <c r="D755" s="175" t="s">
        <v>4201</v>
      </c>
      <c r="E755" s="175">
        <v>73.880634842000006</v>
      </c>
    </row>
    <row r="756" spans="1:5" ht="10.5" hidden="1">
      <c r="A756" s="175" t="s">
        <v>1123</v>
      </c>
      <c r="B756" s="175" t="s">
        <v>4283</v>
      </c>
      <c r="C756" s="175">
        <v>2023</v>
      </c>
      <c r="D756" s="175" t="s">
        <v>4201</v>
      </c>
      <c r="E756" s="175">
        <v>79.734953735999994</v>
      </c>
    </row>
    <row r="757" spans="1:5" ht="10.5" hidden="1">
      <c r="A757" s="175" t="s">
        <v>1123</v>
      </c>
      <c r="B757" s="175" t="s">
        <v>4279</v>
      </c>
      <c r="C757" s="175">
        <v>2023</v>
      </c>
      <c r="D757" s="175" t="s">
        <v>4202</v>
      </c>
      <c r="E757" s="175">
        <v>71.762578586999993</v>
      </c>
    </row>
    <row r="758" spans="1:5" ht="10.5" hidden="1">
      <c r="A758" s="175" t="s">
        <v>1123</v>
      </c>
      <c r="B758" s="175" t="s">
        <v>4280</v>
      </c>
      <c r="C758" s="175">
        <v>2023</v>
      </c>
      <c r="D758" s="175" t="s">
        <v>4202</v>
      </c>
      <c r="E758" s="175">
        <v>83.778527640999997</v>
      </c>
    </row>
    <row r="759" spans="1:5" ht="10.5" hidden="1">
      <c r="A759" s="175" t="s">
        <v>1123</v>
      </c>
      <c r="B759" s="175" t="s">
        <v>4281</v>
      </c>
      <c r="C759" s="175">
        <v>2023</v>
      </c>
      <c r="D759" s="175" t="s">
        <v>4202</v>
      </c>
      <c r="E759" s="175">
        <v>73.336394420000005</v>
      </c>
    </row>
    <row r="760" spans="1:5" ht="10.5" hidden="1">
      <c r="A760" s="175" t="s">
        <v>1123</v>
      </c>
      <c r="B760" s="175" t="s">
        <v>4282</v>
      </c>
      <c r="C760" s="175">
        <v>2023</v>
      </c>
      <c r="D760" s="175" t="s">
        <v>4202</v>
      </c>
      <c r="E760" s="175">
        <v>82.715651383999997</v>
      </c>
    </row>
    <row r="761" spans="1:5" ht="10.5" hidden="1">
      <c r="A761" s="175" t="s">
        <v>1123</v>
      </c>
      <c r="B761" s="175" t="s">
        <v>4283</v>
      </c>
      <c r="C761" s="175">
        <v>2023</v>
      </c>
      <c r="D761" s="175" t="s">
        <v>4202</v>
      </c>
      <c r="E761" s="175">
        <v>77.443879963000001</v>
      </c>
    </row>
    <row r="762" spans="1:5" ht="10.5" hidden="1">
      <c r="A762" s="175" t="s">
        <v>1123</v>
      </c>
      <c r="B762" s="175" t="s">
        <v>4279</v>
      </c>
      <c r="C762" s="175">
        <v>2023</v>
      </c>
      <c r="D762" s="175" t="s">
        <v>4203</v>
      </c>
      <c r="E762" s="175">
        <v>72.849537151999996</v>
      </c>
    </row>
    <row r="763" spans="1:5" ht="10.5" hidden="1">
      <c r="A763" s="175" t="s">
        <v>1123</v>
      </c>
      <c r="B763" s="175" t="s">
        <v>4281</v>
      </c>
      <c r="C763" s="175">
        <v>2023</v>
      </c>
      <c r="D763" s="175" t="s">
        <v>4203</v>
      </c>
      <c r="E763" s="175">
        <v>73.560473426000001</v>
      </c>
    </row>
    <row r="764" spans="1:5" ht="10.5" hidden="1">
      <c r="A764" s="175" t="s">
        <v>1123</v>
      </c>
      <c r="B764" s="175" t="s">
        <v>4282</v>
      </c>
      <c r="C764" s="175">
        <v>2023</v>
      </c>
      <c r="D764" s="175" t="s">
        <v>4203</v>
      </c>
      <c r="E764" s="175">
        <v>81.367541708999994</v>
      </c>
    </row>
    <row r="765" spans="1:5" ht="10.5" hidden="1">
      <c r="A765" s="175" t="s">
        <v>1123</v>
      </c>
      <c r="B765" s="175" t="s">
        <v>4283</v>
      </c>
      <c r="C765" s="175">
        <v>2023</v>
      </c>
      <c r="D765" s="175" t="s">
        <v>4203</v>
      </c>
      <c r="E765" s="175">
        <v>75.645577381999999</v>
      </c>
    </row>
    <row r="766" spans="1:5" ht="10.5" hidden="1">
      <c r="A766" s="175" t="s">
        <v>1123</v>
      </c>
      <c r="B766" s="175" t="s">
        <v>4279</v>
      </c>
      <c r="C766" s="175">
        <v>2023</v>
      </c>
      <c r="D766" s="175" t="s">
        <v>4204</v>
      </c>
      <c r="E766" s="175">
        <v>77.748983030000005</v>
      </c>
    </row>
    <row r="767" spans="1:5" ht="10.5" hidden="1">
      <c r="A767" s="175" t="s">
        <v>1123</v>
      </c>
      <c r="B767" s="175" t="s">
        <v>4280</v>
      </c>
      <c r="C767" s="175">
        <v>2023</v>
      </c>
      <c r="D767" s="175" t="s">
        <v>4204</v>
      </c>
      <c r="E767" s="175">
        <v>101.88487445299999</v>
      </c>
    </row>
    <row r="768" spans="1:5" ht="10.5" hidden="1">
      <c r="A768" s="175" t="s">
        <v>1123</v>
      </c>
      <c r="B768" s="175" t="s">
        <v>4281</v>
      </c>
      <c r="C768" s="175">
        <v>2023</v>
      </c>
      <c r="D768" s="175" t="s">
        <v>4204</v>
      </c>
      <c r="E768" s="175">
        <v>75.169501428000004</v>
      </c>
    </row>
    <row r="769" spans="1:5" ht="10.5" hidden="1">
      <c r="A769" s="175" t="s">
        <v>1123</v>
      </c>
      <c r="B769" s="175" t="s">
        <v>4282</v>
      </c>
      <c r="C769" s="175">
        <v>2023</v>
      </c>
      <c r="D769" s="175" t="s">
        <v>4204</v>
      </c>
      <c r="E769" s="175">
        <v>69.758904220999995</v>
      </c>
    </row>
    <row r="770" spans="1:5" ht="10.5" hidden="1">
      <c r="A770" s="175" t="s">
        <v>1123</v>
      </c>
      <c r="B770" s="175" t="s">
        <v>4283</v>
      </c>
      <c r="C770" s="175">
        <v>2023</v>
      </c>
      <c r="D770" s="175" t="s">
        <v>4204</v>
      </c>
      <c r="E770" s="175">
        <v>84.760953678000007</v>
      </c>
    </row>
    <row r="771" spans="1:5" ht="10.5" hidden="1">
      <c r="A771" s="175" t="s">
        <v>1123</v>
      </c>
      <c r="B771" s="175" t="s">
        <v>4284</v>
      </c>
      <c r="C771" s="175">
        <v>2022</v>
      </c>
      <c r="D771" s="175" t="s">
        <v>4214</v>
      </c>
      <c r="E771" s="175">
        <v>54.746652109000003</v>
      </c>
    </row>
    <row r="772" spans="1:5" ht="10.5" hidden="1">
      <c r="A772" s="175" t="s">
        <v>1123</v>
      </c>
      <c r="B772" s="175" t="s">
        <v>4284</v>
      </c>
      <c r="C772" s="175">
        <v>2022</v>
      </c>
      <c r="D772" s="175" t="s">
        <v>4215</v>
      </c>
      <c r="E772" s="175">
        <v>55.839926140999999</v>
      </c>
    </row>
    <row r="773" spans="1:5" ht="10.5" hidden="1">
      <c r="A773" s="175" t="s">
        <v>1123</v>
      </c>
      <c r="B773" s="175" t="s">
        <v>4284</v>
      </c>
      <c r="C773" s="175">
        <v>2023</v>
      </c>
      <c r="D773" s="175" t="s">
        <v>4195</v>
      </c>
      <c r="E773" s="175">
        <v>54.257095159000002</v>
      </c>
    </row>
    <row r="774" spans="1:5" ht="10.5" hidden="1">
      <c r="A774" s="175" t="s">
        <v>1123</v>
      </c>
      <c r="B774" s="175" t="s">
        <v>4284</v>
      </c>
      <c r="C774" s="175">
        <v>2023</v>
      </c>
      <c r="D774" s="175" t="s">
        <v>4197</v>
      </c>
      <c r="E774" s="175">
        <v>54.784939385000001</v>
      </c>
    </row>
    <row r="775" spans="1:5" ht="10.5" hidden="1">
      <c r="A775" s="175" t="s">
        <v>1123</v>
      </c>
      <c r="B775" s="175" t="s">
        <v>4284</v>
      </c>
      <c r="C775" s="175">
        <v>2023</v>
      </c>
      <c r="D775" s="175" t="s">
        <v>4198</v>
      </c>
      <c r="E775" s="175">
        <v>54.855275444</v>
      </c>
    </row>
    <row r="776" spans="1:5" ht="10.5" hidden="1">
      <c r="A776" s="175" t="s">
        <v>1123</v>
      </c>
      <c r="B776" s="175" t="s">
        <v>4284</v>
      </c>
      <c r="C776" s="175">
        <v>2023</v>
      </c>
      <c r="D776" s="175" t="s">
        <v>4199</v>
      </c>
      <c r="E776" s="175">
        <v>53.581828770999998</v>
      </c>
    </row>
    <row r="777" spans="1:5" ht="10.5" hidden="1">
      <c r="A777" s="175" t="s">
        <v>1123</v>
      </c>
      <c r="B777" s="175" t="s">
        <v>4284</v>
      </c>
      <c r="C777" s="175">
        <v>2023</v>
      </c>
      <c r="D777" s="175" t="s">
        <v>4200</v>
      </c>
      <c r="E777" s="175">
        <v>60.447131558000002</v>
      </c>
    </row>
    <row r="778" spans="1:5" ht="10.5" hidden="1">
      <c r="A778" s="175" t="s">
        <v>1123</v>
      </c>
      <c r="B778" s="175" t="s">
        <v>4284</v>
      </c>
      <c r="C778" s="175">
        <v>2023</v>
      </c>
      <c r="D778" s="175" t="s">
        <v>4201</v>
      </c>
      <c r="E778" s="175">
        <v>55.538509785000002</v>
      </c>
    </row>
    <row r="779" spans="1:5" ht="10.5" hidden="1">
      <c r="A779" s="175" t="s">
        <v>1123</v>
      </c>
      <c r="B779" s="175" t="s">
        <v>4284</v>
      </c>
      <c r="C779" s="175">
        <v>2023</v>
      </c>
      <c r="D779" s="175" t="s">
        <v>4202</v>
      </c>
      <c r="E779" s="175">
        <v>52.453665368999999</v>
      </c>
    </row>
    <row r="780" spans="1:5" ht="10.5" hidden="1">
      <c r="A780" s="175" t="s">
        <v>1123</v>
      </c>
      <c r="B780" s="175" t="s">
        <v>4284</v>
      </c>
      <c r="C780" s="175">
        <v>2023</v>
      </c>
      <c r="D780" s="175" t="s">
        <v>4203</v>
      </c>
      <c r="E780" s="175">
        <v>54.361729130000001</v>
      </c>
    </row>
    <row r="781" spans="1:5" ht="10.5" hidden="1">
      <c r="A781" s="175" t="s">
        <v>1123</v>
      </c>
      <c r="B781" s="175" t="s">
        <v>4284</v>
      </c>
      <c r="C781" s="175">
        <v>2023</v>
      </c>
      <c r="D781" s="175" t="s">
        <v>4204</v>
      </c>
      <c r="E781" s="175">
        <v>54.567397028999999</v>
      </c>
    </row>
    <row r="782" spans="1:5" ht="10.5" hidden="1">
      <c r="A782" s="175" t="s">
        <v>1123</v>
      </c>
      <c r="B782" s="175" t="s">
        <v>4285</v>
      </c>
      <c r="C782" s="175">
        <v>2022</v>
      </c>
      <c r="D782" s="175" t="s">
        <v>4214</v>
      </c>
      <c r="E782" s="175">
        <v>94.303774816000001</v>
      </c>
    </row>
    <row r="783" spans="1:5" ht="10.5" hidden="1">
      <c r="A783" s="175" t="s">
        <v>1123</v>
      </c>
      <c r="B783" s="175" t="s">
        <v>4285</v>
      </c>
      <c r="C783" s="175">
        <v>2022</v>
      </c>
      <c r="D783" s="175" t="s">
        <v>4215</v>
      </c>
      <c r="E783" s="175">
        <v>78.791857723999996</v>
      </c>
    </row>
    <row r="784" spans="1:5" ht="10.5" hidden="1">
      <c r="A784" s="175" t="s">
        <v>1123</v>
      </c>
      <c r="B784" s="175" t="s">
        <v>4285</v>
      </c>
      <c r="C784" s="175">
        <v>2023</v>
      </c>
      <c r="D784" s="175" t="s">
        <v>4195</v>
      </c>
      <c r="E784" s="175">
        <v>78.813602399000004</v>
      </c>
    </row>
    <row r="785" spans="1:5" ht="10.5" hidden="1">
      <c r="A785" s="175" t="s">
        <v>1123</v>
      </c>
      <c r="B785" s="175" t="s">
        <v>4285</v>
      </c>
      <c r="C785" s="175">
        <v>2023</v>
      </c>
      <c r="D785" s="175" t="s">
        <v>4196</v>
      </c>
      <c r="E785" s="175">
        <v>86.847826087000001</v>
      </c>
    </row>
    <row r="786" spans="1:5" ht="10.5" hidden="1">
      <c r="A786" s="175" t="s">
        <v>1123</v>
      </c>
      <c r="B786" s="175" t="s">
        <v>4285</v>
      </c>
      <c r="C786" s="175">
        <v>2023</v>
      </c>
      <c r="D786" s="175" t="s">
        <v>4197</v>
      </c>
      <c r="E786" s="175">
        <v>85.942452180000004</v>
      </c>
    </row>
    <row r="787" spans="1:5" ht="10.5" hidden="1">
      <c r="A787" s="175" t="s">
        <v>1123</v>
      </c>
      <c r="B787" s="175" t="s">
        <v>4285</v>
      </c>
      <c r="C787" s="175">
        <v>2023</v>
      </c>
      <c r="D787" s="175" t="s">
        <v>4198</v>
      </c>
      <c r="E787" s="175">
        <v>85.638929184000006</v>
      </c>
    </row>
    <row r="788" spans="1:5" ht="10.5" hidden="1">
      <c r="A788" s="175" t="s">
        <v>1123</v>
      </c>
      <c r="B788" s="175" t="s">
        <v>4285</v>
      </c>
      <c r="C788" s="175">
        <v>2023</v>
      </c>
      <c r="D788" s="175" t="s">
        <v>4199</v>
      </c>
      <c r="E788" s="175">
        <v>90.275676583999996</v>
      </c>
    </row>
    <row r="789" spans="1:5" ht="10.5" hidden="1">
      <c r="A789" s="175" t="s">
        <v>1123</v>
      </c>
      <c r="B789" s="175" t="s">
        <v>4285</v>
      </c>
      <c r="C789" s="175">
        <v>2023</v>
      </c>
      <c r="D789" s="175" t="s">
        <v>4200</v>
      </c>
      <c r="E789" s="175">
        <v>82.262742875000001</v>
      </c>
    </row>
    <row r="790" spans="1:5" ht="10.5" hidden="1">
      <c r="A790" s="175" t="s">
        <v>1123</v>
      </c>
      <c r="B790" s="175" t="s">
        <v>4285</v>
      </c>
      <c r="C790" s="175">
        <v>2023</v>
      </c>
      <c r="D790" s="175" t="s">
        <v>4201</v>
      </c>
      <c r="E790" s="175">
        <v>77.300613497000001</v>
      </c>
    </row>
    <row r="791" spans="1:5" ht="10.5" hidden="1">
      <c r="A791" s="175" t="s">
        <v>1123</v>
      </c>
      <c r="B791" s="175" t="s">
        <v>4285</v>
      </c>
      <c r="C791" s="175">
        <v>2023</v>
      </c>
      <c r="D791" s="175" t="s">
        <v>4202</v>
      </c>
      <c r="E791" s="175">
        <v>87.684363732999998</v>
      </c>
    </row>
    <row r="792" spans="1:5" ht="10.5" hidden="1">
      <c r="A792" s="175" t="s">
        <v>1123</v>
      </c>
      <c r="B792" s="175" t="s">
        <v>4285</v>
      </c>
      <c r="C792" s="175">
        <v>2023</v>
      </c>
      <c r="D792" s="175" t="s">
        <v>4203</v>
      </c>
      <c r="E792" s="175">
        <v>85.920460993999995</v>
      </c>
    </row>
    <row r="793" spans="1:5" ht="10.5" hidden="1">
      <c r="A793" s="175" t="s">
        <v>1123</v>
      </c>
      <c r="B793" s="175" t="s">
        <v>4285</v>
      </c>
      <c r="C793" s="175">
        <v>2023</v>
      </c>
      <c r="D793" s="175" t="s">
        <v>4204</v>
      </c>
      <c r="E793" s="175">
        <v>73.280976011999996</v>
      </c>
    </row>
    <row r="794" spans="1:5" ht="10.5" hidden="1">
      <c r="A794" s="175" t="s">
        <v>1123</v>
      </c>
      <c r="B794" s="175" t="s">
        <v>4286</v>
      </c>
      <c r="C794" s="175">
        <v>2022</v>
      </c>
      <c r="D794" s="175" t="s">
        <v>4214</v>
      </c>
      <c r="E794" s="175">
        <v>83.223979303999997</v>
      </c>
    </row>
    <row r="795" spans="1:5" ht="10.5" hidden="1">
      <c r="A795" s="175" t="s">
        <v>1123</v>
      </c>
      <c r="B795" s="175" t="s">
        <v>4286</v>
      </c>
      <c r="C795" s="175">
        <v>2022</v>
      </c>
      <c r="D795" s="175" t="s">
        <v>4215</v>
      </c>
      <c r="E795" s="175">
        <v>81.048948995999993</v>
      </c>
    </row>
    <row r="796" spans="1:5" ht="10.5" hidden="1">
      <c r="A796" s="175" t="s">
        <v>1123</v>
      </c>
      <c r="B796" s="175" t="s">
        <v>4286</v>
      </c>
      <c r="C796" s="175">
        <v>2023</v>
      </c>
      <c r="D796" s="175" t="s">
        <v>4195</v>
      </c>
      <c r="E796" s="175">
        <v>82.897539824999996</v>
      </c>
    </row>
    <row r="797" spans="1:5" ht="10.5" hidden="1">
      <c r="A797" s="175" t="s">
        <v>1123</v>
      </c>
      <c r="B797" s="175" t="s">
        <v>4286</v>
      </c>
      <c r="C797" s="175">
        <v>2023</v>
      </c>
      <c r="D797" s="175" t="s">
        <v>4196</v>
      </c>
      <c r="E797" s="175">
        <v>88.839613665000002</v>
      </c>
    </row>
    <row r="798" spans="1:5" ht="10.5" hidden="1">
      <c r="A798" s="175" t="s">
        <v>1123</v>
      </c>
      <c r="B798" s="175" t="s">
        <v>4286</v>
      </c>
      <c r="C798" s="175">
        <v>2023</v>
      </c>
      <c r="D798" s="175" t="s">
        <v>4197</v>
      </c>
      <c r="E798" s="175">
        <v>87.100363533999996</v>
      </c>
    </row>
    <row r="799" spans="1:5" ht="10.5" hidden="1">
      <c r="A799" s="175" t="s">
        <v>1123</v>
      </c>
      <c r="B799" s="175" t="s">
        <v>4286</v>
      </c>
      <c r="C799" s="175">
        <v>2023</v>
      </c>
      <c r="D799" s="175" t="s">
        <v>4198</v>
      </c>
      <c r="E799" s="175">
        <v>88.975723063000004</v>
      </c>
    </row>
    <row r="800" spans="1:5" ht="10.5" hidden="1">
      <c r="A800" s="175" t="s">
        <v>1123</v>
      </c>
      <c r="B800" s="175" t="s">
        <v>4286</v>
      </c>
      <c r="C800" s="175">
        <v>2023</v>
      </c>
      <c r="D800" s="175" t="s">
        <v>4199</v>
      </c>
      <c r="E800" s="175">
        <v>88.962172050999996</v>
      </c>
    </row>
    <row r="801" spans="1:5" ht="10.5" hidden="1">
      <c r="A801" s="175" t="s">
        <v>1123</v>
      </c>
      <c r="B801" s="175" t="s">
        <v>4286</v>
      </c>
      <c r="C801" s="175">
        <v>2023</v>
      </c>
      <c r="D801" s="175" t="s">
        <v>4200</v>
      </c>
      <c r="E801" s="175">
        <v>87.974670304</v>
      </c>
    </row>
    <row r="802" spans="1:5" ht="10.5" hidden="1">
      <c r="A802" s="175" t="s">
        <v>1123</v>
      </c>
      <c r="B802" s="175" t="s">
        <v>4286</v>
      </c>
      <c r="C802" s="175">
        <v>2023</v>
      </c>
      <c r="D802" s="175" t="s">
        <v>4201</v>
      </c>
      <c r="E802" s="175">
        <v>92.229728269999995</v>
      </c>
    </row>
    <row r="803" spans="1:5" ht="10.5" hidden="1">
      <c r="A803" s="175" t="s">
        <v>1123</v>
      </c>
      <c r="B803" s="175" t="s">
        <v>4286</v>
      </c>
      <c r="C803" s="175">
        <v>2023</v>
      </c>
      <c r="D803" s="175" t="s">
        <v>4202</v>
      </c>
      <c r="E803" s="175">
        <v>91.632973563999997</v>
      </c>
    </row>
    <row r="804" spans="1:5" ht="10.5" hidden="1">
      <c r="A804" s="175" t="s">
        <v>1123</v>
      </c>
      <c r="B804" s="175" t="s">
        <v>4286</v>
      </c>
      <c r="C804" s="175">
        <v>2023</v>
      </c>
      <c r="D804" s="175" t="s">
        <v>4203</v>
      </c>
      <c r="E804" s="175">
        <v>85.675552542000005</v>
      </c>
    </row>
    <row r="805" spans="1:5" ht="10.5" hidden="1">
      <c r="A805" s="175" t="s">
        <v>1123</v>
      </c>
      <c r="B805" s="175" t="s">
        <v>4286</v>
      </c>
      <c r="C805" s="175">
        <v>2023</v>
      </c>
      <c r="D805" s="175" t="s">
        <v>4204</v>
      </c>
      <c r="E805" s="175">
        <v>87.146612548999997</v>
      </c>
    </row>
    <row r="806" spans="1:5" ht="10.5" hidden="1">
      <c r="A806" s="175" t="s">
        <v>1123</v>
      </c>
      <c r="B806" s="175" t="s">
        <v>4287</v>
      </c>
      <c r="C806" s="175">
        <v>2022</v>
      </c>
      <c r="D806" s="175" t="s">
        <v>4214</v>
      </c>
      <c r="E806" s="175">
        <v>102.13215587099999</v>
      </c>
    </row>
    <row r="807" spans="1:5" ht="10.5" hidden="1">
      <c r="A807" s="175" t="s">
        <v>1123</v>
      </c>
      <c r="B807" s="175" t="s">
        <v>4287</v>
      </c>
      <c r="C807" s="175">
        <v>2022</v>
      </c>
      <c r="D807" s="175" t="s">
        <v>4215</v>
      </c>
      <c r="E807" s="175">
        <v>105.69505696100001</v>
      </c>
    </row>
    <row r="808" spans="1:5" ht="10.5" hidden="1">
      <c r="A808" s="175" t="s">
        <v>1123</v>
      </c>
      <c r="B808" s="175" t="s">
        <v>4287</v>
      </c>
      <c r="C808" s="175">
        <v>2023</v>
      </c>
      <c r="D808" s="175" t="s">
        <v>4195</v>
      </c>
      <c r="E808" s="175">
        <v>102.272674283</v>
      </c>
    </row>
    <row r="809" spans="1:5" ht="10.5" hidden="1">
      <c r="A809" s="175" t="s">
        <v>1123</v>
      </c>
      <c r="B809" s="175" t="s">
        <v>4287</v>
      </c>
      <c r="C809" s="175">
        <v>2023</v>
      </c>
      <c r="D809" s="175" t="s">
        <v>4196</v>
      </c>
      <c r="E809" s="175">
        <v>103.94710375299999</v>
      </c>
    </row>
    <row r="810" spans="1:5" ht="10.5" hidden="1">
      <c r="A810" s="175" t="s">
        <v>1123</v>
      </c>
      <c r="B810" s="175" t="s">
        <v>4287</v>
      </c>
      <c r="C810" s="175">
        <v>2023</v>
      </c>
      <c r="D810" s="175" t="s">
        <v>4197</v>
      </c>
      <c r="E810" s="175">
        <v>100.356551259</v>
      </c>
    </row>
    <row r="811" spans="1:5" ht="10.5" hidden="1">
      <c r="A811" s="175" t="s">
        <v>1123</v>
      </c>
      <c r="B811" s="175" t="s">
        <v>4287</v>
      </c>
      <c r="C811" s="175">
        <v>2023</v>
      </c>
      <c r="D811" s="175" t="s">
        <v>4198</v>
      </c>
      <c r="E811" s="175">
        <v>105.186546132</v>
      </c>
    </row>
    <row r="812" spans="1:5" ht="10.5" hidden="1">
      <c r="A812" s="175" t="s">
        <v>1123</v>
      </c>
      <c r="B812" s="175" t="s">
        <v>4287</v>
      </c>
      <c r="C812" s="175">
        <v>2023</v>
      </c>
      <c r="D812" s="175" t="s">
        <v>4199</v>
      </c>
      <c r="E812" s="175">
        <v>97.615008127999999</v>
      </c>
    </row>
    <row r="813" spans="1:5" ht="10.5" hidden="1">
      <c r="A813" s="175" t="s">
        <v>1123</v>
      </c>
      <c r="B813" s="175" t="s">
        <v>4287</v>
      </c>
      <c r="C813" s="175">
        <v>2023</v>
      </c>
      <c r="D813" s="175" t="s">
        <v>4200</v>
      </c>
      <c r="E813" s="175">
        <v>100.229827164</v>
      </c>
    </row>
    <row r="814" spans="1:5" ht="10.5" hidden="1">
      <c r="A814" s="175" t="s">
        <v>1123</v>
      </c>
      <c r="B814" s="175" t="s">
        <v>4287</v>
      </c>
      <c r="C814" s="175">
        <v>2023</v>
      </c>
      <c r="D814" s="175" t="s">
        <v>4201</v>
      </c>
      <c r="E814" s="175">
        <v>98.044680206999999</v>
      </c>
    </row>
    <row r="815" spans="1:5" ht="10.5" hidden="1">
      <c r="A815" s="175" t="s">
        <v>1123</v>
      </c>
      <c r="B815" s="175" t="s">
        <v>4287</v>
      </c>
      <c r="C815" s="175">
        <v>2023</v>
      </c>
      <c r="D815" s="175" t="s">
        <v>4202</v>
      </c>
      <c r="E815" s="175">
        <v>101.942926274</v>
      </c>
    </row>
    <row r="816" spans="1:5" ht="10.5" hidden="1">
      <c r="A816" s="175" t="s">
        <v>1123</v>
      </c>
      <c r="B816" s="175" t="s">
        <v>4287</v>
      </c>
      <c r="C816" s="175">
        <v>2023</v>
      </c>
      <c r="D816" s="175" t="s">
        <v>4203</v>
      </c>
      <c r="E816" s="175">
        <v>95.747127698</v>
      </c>
    </row>
    <row r="817" spans="1:5" ht="10.5" hidden="1">
      <c r="A817" s="175" t="s">
        <v>1123</v>
      </c>
      <c r="B817" s="175" t="s">
        <v>4287</v>
      </c>
      <c r="C817" s="175">
        <v>2023</v>
      </c>
      <c r="D817" s="175" t="s">
        <v>4204</v>
      </c>
      <c r="E817" s="175">
        <v>108.81903291099999</v>
      </c>
    </row>
    <row r="818" spans="1:5" ht="10" customHeight="1">
      <c r="A818" s="175" t="s">
        <v>155</v>
      </c>
      <c r="B818" s="175" t="s">
        <v>633</v>
      </c>
      <c r="C818" s="175">
        <v>2022</v>
      </c>
      <c r="D818" s="175" t="s">
        <v>4214</v>
      </c>
      <c r="E818" s="175">
        <v>47.088308808999997</v>
      </c>
    </row>
    <row r="819" spans="1:5" ht="10" customHeight="1">
      <c r="A819" s="175" t="s">
        <v>155</v>
      </c>
      <c r="B819" s="175" t="s">
        <v>633</v>
      </c>
      <c r="C819" s="175">
        <v>2022</v>
      </c>
      <c r="D819" s="175" t="s">
        <v>4215</v>
      </c>
      <c r="E819" s="175">
        <v>43.831369678000001</v>
      </c>
    </row>
    <row r="820" spans="1:5" ht="10" customHeight="1">
      <c r="A820" s="175" t="s">
        <v>155</v>
      </c>
      <c r="B820" s="175" t="s">
        <v>633</v>
      </c>
      <c r="C820" s="175">
        <v>2023</v>
      </c>
      <c r="D820" s="175" t="s">
        <v>4195</v>
      </c>
      <c r="E820" s="175">
        <v>44.122856196000001</v>
      </c>
    </row>
    <row r="821" spans="1:5" ht="10" customHeight="1">
      <c r="A821" s="175" t="s">
        <v>155</v>
      </c>
      <c r="B821" s="175" t="s">
        <v>633</v>
      </c>
      <c r="C821" s="175">
        <v>2023</v>
      </c>
      <c r="D821" s="175" t="s">
        <v>4196</v>
      </c>
      <c r="E821" s="175">
        <v>43.700812812000002</v>
      </c>
    </row>
    <row r="822" spans="1:5" ht="10" customHeight="1">
      <c r="A822" s="175" t="s">
        <v>155</v>
      </c>
      <c r="B822" s="175" t="s">
        <v>633</v>
      </c>
      <c r="C822" s="175">
        <v>2023</v>
      </c>
      <c r="D822" s="175" t="s">
        <v>4197</v>
      </c>
      <c r="E822" s="175">
        <v>42.005373118000001</v>
      </c>
    </row>
    <row r="823" spans="1:5" ht="10" customHeight="1">
      <c r="A823" s="175" t="s">
        <v>155</v>
      </c>
      <c r="B823" s="175" t="s">
        <v>633</v>
      </c>
      <c r="C823" s="175">
        <v>2023</v>
      </c>
      <c r="D823" s="175" t="s">
        <v>4198</v>
      </c>
      <c r="E823" s="175">
        <v>41.422066198000003</v>
      </c>
    </row>
    <row r="824" spans="1:5" ht="10" customHeight="1">
      <c r="A824" s="175" t="s">
        <v>155</v>
      </c>
      <c r="B824" s="175" t="s">
        <v>633</v>
      </c>
      <c r="C824" s="175">
        <v>2023</v>
      </c>
      <c r="D824" s="175" t="s">
        <v>4199</v>
      </c>
      <c r="E824" s="175">
        <v>42.130226931000003</v>
      </c>
    </row>
    <row r="825" spans="1:5" ht="10" customHeight="1">
      <c r="A825" s="175" t="s">
        <v>155</v>
      </c>
      <c r="B825" s="175" t="s">
        <v>633</v>
      </c>
      <c r="C825" s="175">
        <v>2023</v>
      </c>
      <c r="D825" s="175" t="s">
        <v>4200</v>
      </c>
      <c r="E825" s="175">
        <v>41.478884116000003</v>
      </c>
    </row>
    <row r="826" spans="1:5" ht="10" customHeight="1">
      <c r="A826" s="175" t="s">
        <v>155</v>
      </c>
      <c r="B826" s="175" t="s">
        <v>633</v>
      </c>
      <c r="C826" s="175">
        <v>2023</v>
      </c>
      <c r="D826" s="175" t="s">
        <v>4201</v>
      </c>
      <c r="E826" s="175">
        <v>40.863125850000003</v>
      </c>
    </row>
    <row r="827" spans="1:5" ht="10" customHeight="1">
      <c r="A827" s="175" t="s">
        <v>155</v>
      </c>
      <c r="B827" s="175" t="s">
        <v>633</v>
      </c>
      <c r="C827" s="175">
        <v>2023</v>
      </c>
      <c r="D827" s="175" t="s">
        <v>4202</v>
      </c>
      <c r="E827" s="175">
        <v>42.291634856000002</v>
      </c>
    </row>
    <row r="828" spans="1:5" ht="10" customHeight="1">
      <c r="A828" s="175" t="s">
        <v>155</v>
      </c>
      <c r="B828" s="175" t="s">
        <v>633</v>
      </c>
      <c r="C828" s="175">
        <v>2023</v>
      </c>
      <c r="D828" s="175" t="s">
        <v>4203</v>
      </c>
      <c r="E828" s="175">
        <v>42.571312480000003</v>
      </c>
    </row>
    <row r="829" spans="1:5" ht="10" customHeight="1">
      <c r="A829" s="175" t="s">
        <v>155</v>
      </c>
      <c r="B829" s="175" t="s">
        <v>633</v>
      </c>
      <c r="C829" s="175">
        <v>2023</v>
      </c>
      <c r="D829" s="175" t="s">
        <v>4204</v>
      </c>
      <c r="E829" s="175">
        <v>45.796432222</v>
      </c>
    </row>
    <row r="830" spans="1:5" ht="10" customHeight="1">
      <c r="A830" s="175" t="s">
        <v>155</v>
      </c>
      <c r="B830" s="175" t="s">
        <v>4288</v>
      </c>
      <c r="C830" s="175">
        <v>2022</v>
      </c>
      <c r="D830" s="175" t="s">
        <v>4214</v>
      </c>
      <c r="E830" s="175">
        <v>39.480127095</v>
      </c>
    </row>
    <row r="831" spans="1:5" ht="10" customHeight="1">
      <c r="A831" s="175" t="s">
        <v>155</v>
      </c>
      <c r="B831" s="175" t="s">
        <v>4289</v>
      </c>
      <c r="C831" s="175">
        <v>2022</v>
      </c>
      <c r="D831" s="175" t="s">
        <v>4214</v>
      </c>
      <c r="E831" s="175">
        <v>42.105167019</v>
      </c>
    </row>
    <row r="832" spans="1:5" ht="10" customHeight="1">
      <c r="A832" s="175" t="s">
        <v>155</v>
      </c>
      <c r="B832" s="175" t="s">
        <v>4290</v>
      </c>
      <c r="C832" s="175">
        <v>2022</v>
      </c>
      <c r="D832" s="175" t="s">
        <v>4215</v>
      </c>
      <c r="E832" s="175">
        <v>35.38821033</v>
      </c>
    </row>
    <row r="833" spans="1:5" ht="10" customHeight="1">
      <c r="A833" s="175" t="s">
        <v>155</v>
      </c>
      <c r="B833" s="175" t="s">
        <v>4291</v>
      </c>
      <c r="C833" s="175">
        <v>2022</v>
      </c>
      <c r="D833" s="175" t="s">
        <v>4215</v>
      </c>
      <c r="E833" s="175">
        <v>41.578978266</v>
      </c>
    </row>
    <row r="834" spans="1:5" ht="10" customHeight="1">
      <c r="A834" s="175" t="s">
        <v>155</v>
      </c>
      <c r="B834" s="175" t="s">
        <v>4289</v>
      </c>
      <c r="C834" s="175">
        <v>2022</v>
      </c>
      <c r="D834" s="175" t="s">
        <v>4215</v>
      </c>
      <c r="E834" s="175">
        <v>41.096397469999999</v>
      </c>
    </row>
    <row r="835" spans="1:5" ht="10" customHeight="1">
      <c r="A835" s="175" t="s">
        <v>155</v>
      </c>
      <c r="B835" s="175" t="s">
        <v>4290</v>
      </c>
      <c r="C835" s="175">
        <v>2023</v>
      </c>
      <c r="D835" s="175" t="s">
        <v>4195</v>
      </c>
      <c r="E835" s="175">
        <v>35.92434755</v>
      </c>
    </row>
    <row r="836" spans="1:5" ht="10" customHeight="1">
      <c r="A836" s="175" t="s">
        <v>155</v>
      </c>
      <c r="B836" s="175" t="s">
        <v>4291</v>
      </c>
      <c r="C836" s="175">
        <v>2023</v>
      </c>
      <c r="D836" s="175" t="s">
        <v>4195</v>
      </c>
      <c r="E836" s="175">
        <v>40.037407104000003</v>
      </c>
    </row>
    <row r="837" spans="1:5" ht="10" customHeight="1">
      <c r="A837" s="175" t="s">
        <v>155</v>
      </c>
      <c r="B837" s="175" t="s">
        <v>4289</v>
      </c>
      <c r="C837" s="175">
        <v>2023</v>
      </c>
      <c r="D837" s="175" t="s">
        <v>4195</v>
      </c>
      <c r="E837" s="175">
        <v>40.257157737</v>
      </c>
    </row>
    <row r="838" spans="1:5" ht="10" customHeight="1">
      <c r="A838" s="175" t="s">
        <v>155</v>
      </c>
      <c r="B838" s="175" t="s">
        <v>4290</v>
      </c>
      <c r="C838" s="175">
        <v>2023</v>
      </c>
      <c r="D838" s="175" t="s">
        <v>4196</v>
      </c>
      <c r="E838" s="175">
        <v>30.614418109999999</v>
      </c>
    </row>
    <row r="839" spans="1:5" ht="10" customHeight="1">
      <c r="A839" s="175" t="s">
        <v>155</v>
      </c>
      <c r="B839" s="175" t="s">
        <v>4291</v>
      </c>
      <c r="C839" s="175">
        <v>2023</v>
      </c>
      <c r="D839" s="175" t="s">
        <v>4196</v>
      </c>
      <c r="E839" s="175">
        <v>41.851129327999999</v>
      </c>
    </row>
    <row r="840" spans="1:5" ht="10" customHeight="1">
      <c r="A840" s="175" t="s">
        <v>155</v>
      </c>
      <c r="B840" s="175" t="s">
        <v>4289</v>
      </c>
      <c r="C840" s="175">
        <v>2023</v>
      </c>
      <c r="D840" s="175" t="s">
        <v>4196</v>
      </c>
      <c r="E840" s="175">
        <v>42.124527708999999</v>
      </c>
    </row>
    <row r="841" spans="1:5" ht="10" customHeight="1">
      <c r="A841" s="175" t="s">
        <v>155</v>
      </c>
      <c r="B841" s="175" t="s">
        <v>4292</v>
      </c>
      <c r="C841" s="175">
        <v>2023</v>
      </c>
      <c r="D841" s="175" t="s">
        <v>4196</v>
      </c>
      <c r="E841" s="175">
        <v>40.600894603</v>
      </c>
    </row>
    <row r="842" spans="1:5" ht="10" customHeight="1">
      <c r="A842" s="175" t="s">
        <v>155</v>
      </c>
      <c r="B842" s="175" t="s">
        <v>4293</v>
      </c>
      <c r="C842" s="175">
        <v>2023</v>
      </c>
      <c r="D842" s="175" t="s">
        <v>4197</v>
      </c>
      <c r="E842" s="175">
        <v>46.376811594000003</v>
      </c>
    </row>
    <row r="843" spans="1:5" ht="10" customHeight="1">
      <c r="A843" s="175" t="s">
        <v>155</v>
      </c>
      <c r="B843" s="175" t="s">
        <v>4290</v>
      </c>
      <c r="C843" s="175">
        <v>2023</v>
      </c>
      <c r="D843" s="175" t="s">
        <v>4197</v>
      </c>
      <c r="E843" s="175">
        <v>35.914380117999997</v>
      </c>
    </row>
    <row r="844" spans="1:5" ht="10" customHeight="1">
      <c r="A844" s="175" t="s">
        <v>155</v>
      </c>
      <c r="B844" s="175" t="s">
        <v>4291</v>
      </c>
      <c r="C844" s="175">
        <v>2023</v>
      </c>
      <c r="D844" s="175" t="s">
        <v>4197</v>
      </c>
      <c r="E844" s="175">
        <v>40.513109155999999</v>
      </c>
    </row>
    <row r="845" spans="1:5" ht="10" customHeight="1">
      <c r="A845" s="175" t="s">
        <v>155</v>
      </c>
      <c r="B845" s="175" t="s">
        <v>4289</v>
      </c>
      <c r="C845" s="175">
        <v>2023</v>
      </c>
      <c r="D845" s="175" t="s">
        <v>4197</v>
      </c>
      <c r="E845" s="175">
        <v>38.636091665999999</v>
      </c>
    </row>
    <row r="846" spans="1:5" ht="10" customHeight="1">
      <c r="A846" s="175" t="s">
        <v>155</v>
      </c>
      <c r="B846" s="175" t="s">
        <v>4292</v>
      </c>
      <c r="C846" s="175">
        <v>2023</v>
      </c>
      <c r="D846" s="175" t="s">
        <v>4197</v>
      </c>
      <c r="E846" s="175">
        <v>44.660984063000001</v>
      </c>
    </row>
    <row r="847" spans="1:5" ht="10" customHeight="1">
      <c r="A847" s="175" t="s">
        <v>155</v>
      </c>
      <c r="B847" s="175" t="s">
        <v>4290</v>
      </c>
      <c r="C847" s="175">
        <v>2023</v>
      </c>
      <c r="D847" s="175" t="s">
        <v>4198</v>
      </c>
      <c r="E847" s="175">
        <v>36.991811521000002</v>
      </c>
    </row>
    <row r="848" spans="1:5" ht="10" customHeight="1">
      <c r="A848" s="175" t="s">
        <v>155</v>
      </c>
      <c r="B848" s="175" t="s">
        <v>4291</v>
      </c>
      <c r="C848" s="175">
        <v>2023</v>
      </c>
      <c r="D848" s="175" t="s">
        <v>4198</v>
      </c>
      <c r="E848" s="175">
        <v>40.749830209000002</v>
      </c>
    </row>
    <row r="849" spans="1:5" ht="10" customHeight="1">
      <c r="A849" s="175" t="s">
        <v>155</v>
      </c>
      <c r="B849" s="175" t="s">
        <v>4289</v>
      </c>
      <c r="C849" s="175">
        <v>2023</v>
      </c>
      <c r="D849" s="175" t="s">
        <v>4198</v>
      </c>
      <c r="E849" s="175">
        <v>39.861662011</v>
      </c>
    </row>
    <row r="850" spans="1:5" ht="10" customHeight="1">
      <c r="A850" s="175" t="s">
        <v>155</v>
      </c>
      <c r="B850" s="175" t="s">
        <v>4292</v>
      </c>
      <c r="C850" s="175">
        <v>2023</v>
      </c>
      <c r="D850" s="175" t="s">
        <v>4198</v>
      </c>
      <c r="E850" s="175">
        <v>44.612216883999999</v>
      </c>
    </row>
    <row r="851" spans="1:5" ht="10" customHeight="1">
      <c r="A851" s="175" t="s">
        <v>155</v>
      </c>
      <c r="B851" s="175" t="s">
        <v>4294</v>
      </c>
      <c r="C851" s="175">
        <v>2023</v>
      </c>
      <c r="D851" s="175" t="s">
        <v>4198</v>
      </c>
      <c r="E851" s="175">
        <v>36.194970240000004</v>
      </c>
    </row>
    <row r="852" spans="1:5" ht="10" customHeight="1">
      <c r="A852" s="175" t="s">
        <v>155</v>
      </c>
      <c r="B852" s="175" t="s">
        <v>4291</v>
      </c>
      <c r="C852" s="175">
        <v>2023</v>
      </c>
      <c r="D852" s="175" t="s">
        <v>4199</v>
      </c>
      <c r="E852" s="175">
        <v>40.276883116999997</v>
      </c>
    </row>
    <row r="853" spans="1:5" ht="10" customHeight="1">
      <c r="A853" s="175" t="s">
        <v>155</v>
      </c>
      <c r="B853" s="175" t="s">
        <v>4289</v>
      </c>
      <c r="C853" s="175">
        <v>2023</v>
      </c>
      <c r="D853" s="175" t="s">
        <v>4199</v>
      </c>
      <c r="E853" s="175">
        <v>38.955910179</v>
      </c>
    </row>
    <row r="854" spans="1:5" ht="10" customHeight="1">
      <c r="A854" s="175" t="s">
        <v>155</v>
      </c>
      <c r="B854" s="175" t="s">
        <v>4292</v>
      </c>
      <c r="C854" s="175">
        <v>2023</v>
      </c>
      <c r="D854" s="175" t="s">
        <v>4199</v>
      </c>
      <c r="E854" s="175">
        <v>55.679287305000003</v>
      </c>
    </row>
    <row r="855" spans="1:5" ht="10" customHeight="1">
      <c r="A855" s="175" t="s">
        <v>155</v>
      </c>
      <c r="B855" s="175" t="s">
        <v>4294</v>
      </c>
      <c r="C855" s="175">
        <v>2023</v>
      </c>
      <c r="D855" s="175" t="s">
        <v>4199</v>
      </c>
      <c r="E855" s="175">
        <v>40.502835198</v>
      </c>
    </row>
    <row r="856" spans="1:5" ht="10" customHeight="1">
      <c r="A856" s="175" t="s">
        <v>155</v>
      </c>
      <c r="B856" s="175" t="s">
        <v>4291</v>
      </c>
      <c r="C856" s="175">
        <v>2023</v>
      </c>
      <c r="D856" s="175" t="s">
        <v>4200</v>
      </c>
      <c r="E856" s="175">
        <v>42.120107595</v>
      </c>
    </row>
    <row r="857" spans="1:5" ht="10" customHeight="1">
      <c r="A857" s="175" t="s">
        <v>155</v>
      </c>
      <c r="B857" s="175" t="s">
        <v>4289</v>
      </c>
      <c r="C857" s="175">
        <v>2023</v>
      </c>
      <c r="D857" s="175" t="s">
        <v>4200</v>
      </c>
      <c r="E857" s="175">
        <v>38.987922535999999</v>
      </c>
    </row>
    <row r="858" spans="1:5" ht="10" customHeight="1">
      <c r="A858" s="175" t="s">
        <v>155</v>
      </c>
      <c r="B858" s="175" t="s">
        <v>4292</v>
      </c>
      <c r="C858" s="175">
        <v>2023</v>
      </c>
      <c r="D858" s="175" t="s">
        <v>4200</v>
      </c>
      <c r="E858" s="175">
        <v>44.660984063000001</v>
      </c>
    </row>
    <row r="859" spans="1:5" ht="10" customHeight="1">
      <c r="A859" s="175" t="s">
        <v>155</v>
      </c>
      <c r="B859" s="175" t="s">
        <v>4294</v>
      </c>
      <c r="C859" s="175">
        <v>2023</v>
      </c>
      <c r="D859" s="175" t="s">
        <v>4200</v>
      </c>
      <c r="E859" s="175">
        <v>43.223647931999999</v>
      </c>
    </row>
    <row r="860" spans="1:5" ht="10" customHeight="1">
      <c r="A860" s="175" t="s">
        <v>155</v>
      </c>
      <c r="B860" s="175" t="s">
        <v>4293</v>
      </c>
      <c r="C860" s="175">
        <v>2023</v>
      </c>
      <c r="D860" s="175" t="s">
        <v>4201</v>
      </c>
      <c r="E860" s="175">
        <v>52.785107812</v>
      </c>
    </row>
    <row r="861" spans="1:5" ht="10" customHeight="1">
      <c r="A861" s="175" t="s">
        <v>155</v>
      </c>
      <c r="B861" s="175" t="s">
        <v>4290</v>
      </c>
      <c r="C861" s="175">
        <v>2023</v>
      </c>
      <c r="D861" s="175" t="s">
        <v>4201</v>
      </c>
      <c r="E861" s="175">
        <v>34.785910088999998</v>
      </c>
    </row>
    <row r="862" spans="1:5" ht="10" customHeight="1">
      <c r="A862" s="175" t="s">
        <v>155</v>
      </c>
      <c r="B862" s="175" t="s">
        <v>4291</v>
      </c>
      <c r="C862" s="175">
        <v>2023</v>
      </c>
      <c r="D862" s="175" t="s">
        <v>4201</v>
      </c>
      <c r="E862" s="175">
        <v>40.191671724000003</v>
      </c>
    </row>
    <row r="863" spans="1:5" ht="10" customHeight="1">
      <c r="A863" s="175" t="s">
        <v>155</v>
      </c>
      <c r="B863" s="175" t="s">
        <v>4289</v>
      </c>
      <c r="C863" s="175">
        <v>2023</v>
      </c>
      <c r="D863" s="175" t="s">
        <v>4201</v>
      </c>
      <c r="E863" s="175">
        <v>40.024007376999997</v>
      </c>
    </row>
    <row r="864" spans="1:5" ht="10" customHeight="1">
      <c r="A864" s="175" t="s">
        <v>155</v>
      </c>
      <c r="B864" s="175" t="s">
        <v>4292</v>
      </c>
      <c r="C864" s="175">
        <v>2023</v>
      </c>
      <c r="D864" s="175" t="s">
        <v>4201</v>
      </c>
      <c r="E864" s="175">
        <v>45.699814025000002</v>
      </c>
    </row>
    <row r="865" spans="1:5" ht="10" customHeight="1">
      <c r="A865" s="175" t="s">
        <v>155</v>
      </c>
      <c r="B865" s="175" t="s">
        <v>4294</v>
      </c>
      <c r="C865" s="175">
        <v>2023</v>
      </c>
      <c r="D865" s="175" t="s">
        <v>4201</v>
      </c>
      <c r="E865" s="175">
        <v>41.873152249</v>
      </c>
    </row>
    <row r="866" spans="1:5" ht="10" customHeight="1">
      <c r="A866" s="175" t="s">
        <v>155</v>
      </c>
      <c r="B866" s="175" t="s">
        <v>4293</v>
      </c>
      <c r="C866" s="175">
        <v>2023</v>
      </c>
      <c r="D866" s="175" t="s">
        <v>4202</v>
      </c>
      <c r="E866" s="175">
        <v>38.095238094999999</v>
      </c>
    </row>
    <row r="867" spans="1:5" ht="10" customHeight="1">
      <c r="A867" s="175" t="s">
        <v>155</v>
      </c>
      <c r="B867" s="175" t="s">
        <v>4290</v>
      </c>
      <c r="C867" s="175">
        <v>2023</v>
      </c>
      <c r="D867" s="175" t="s">
        <v>4202</v>
      </c>
      <c r="E867" s="175">
        <v>30.952087457000001</v>
      </c>
    </row>
    <row r="868" spans="1:5" ht="10" customHeight="1">
      <c r="A868" s="175" t="s">
        <v>155</v>
      </c>
      <c r="B868" s="175" t="s">
        <v>4291</v>
      </c>
      <c r="C868" s="175">
        <v>2023</v>
      </c>
      <c r="D868" s="175" t="s">
        <v>4202</v>
      </c>
      <c r="E868" s="175">
        <v>39.613877240999997</v>
      </c>
    </row>
    <row r="869" spans="1:5" ht="10" customHeight="1">
      <c r="A869" s="175" t="s">
        <v>155</v>
      </c>
      <c r="B869" s="175" t="s">
        <v>4289</v>
      </c>
      <c r="C869" s="175">
        <v>2023</v>
      </c>
      <c r="D869" s="175" t="s">
        <v>4202</v>
      </c>
      <c r="E869" s="175">
        <v>40.081191247</v>
      </c>
    </row>
    <row r="870" spans="1:5" ht="10" customHeight="1">
      <c r="A870" s="175" t="s">
        <v>155</v>
      </c>
      <c r="B870" s="175" t="s">
        <v>4293</v>
      </c>
      <c r="C870" s="175">
        <v>2023</v>
      </c>
      <c r="D870" s="175" t="s">
        <v>4203</v>
      </c>
      <c r="E870" s="175">
        <v>46.376811594000003</v>
      </c>
    </row>
    <row r="871" spans="1:5" ht="10" customHeight="1">
      <c r="A871" s="175" t="s">
        <v>155</v>
      </c>
      <c r="B871" s="175" t="s">
        <v>4291</v>
      </c>
      <c r="C871" s="175">
        <v>2023</v>
      </c>
      <c r="D871" s="175" t="s">
        <v>4203</v>
      </c>
      <c r="E871" s="175">
        <v>40.614722530999998</v>
      </c>
    </row>
    <row r="872" spans="1:5" ht="10" customHeight="1">
      <c r="A872" s="175" t="s">
        <v>155</v>
      </c>
      <c r="B872" s="175" t="s">
        <v>4289</v>
      </c>
      <c r="C872" s="175">
        <v>2023</v>
      </c>
      <c r="D872" s="175" t="s">
        <v>4203</v>
      </c>
      <c r="E872" s="175">
        <v>37.353300521000001</v>
      </c>
    </row>
    <row r="873" spans="1:5" ht="10" customHeight="1">
      <c r="A873" s="175" t="s">
        <v>155</v>
      </c>
      <c r="B873" s="175" t="s">
        <v>4292</v>
      </c>
      <c r="C873" s="175">
        <v>2023</v>
      </c>
      <c r="D873" s="175" t="s">
        <v>4203</v>
      </c>
      <c r="E873" s="175">
        <v>46.691028793999998</v>
      </c>
    </row>
    <row r="874" spans="1:5" ht="10" customHeight="1">
      <c r="A874" s="175" t="s">
        <v>155</v>
      </c>
      <c r="B874" s="175" t="s">
        <v>4291</v>
      </c>
      <c r="C874" s="175">
        <v>2023</v>
      </c>
      <c r="D874" s="175" t="s">
        <v>4204</v>
      </c>
      <c r="E874" s="175">
        <v>37.309156573000003</v>
      </c>
    </row>
    <row r="875" spans="1:5" ht="10" customHeight="1">
      <c r="A875" s="175" t="s">
        <v>155</v>
      </c>
      <c r="B875" s="175" t="s">
        <v>4289</v>
      </c>
      <c r="C875" s="175">
        <v>2023</v>
      </c>
      <c r="D875" s="175" t="s">
        <v>4204</v>
      </c>
      <c r="E875" s="175">
        <v>40.451747443999999</v>
      </c>
    </row>
    <row r="876" spans="1:5" ht="10" customHeight="1">
      <c r="A876" s="175" t="s">
        <v>155</v>
      </c>
      <c r="B876" s="175" t="s">
        <v>4295</v>
      </c>
      <c r="C876" s="175">
        <v>2022</v>
      </c>
      <c r="D876" s="175" t="s">
        <v>4214</v>
      </c>
      <c r="E876" s="175">
        <v>61.552958206</v>
      </c>
    </row>
    <row r="877" spans="1:5" ht="10" customHeight="1">
      <c r="A877" s="175" t="s">
        <v>155</v>
      </c>
      <c r="B877" s="175" t="s">
        <v>4296</v>
      </c>
      <c r="C877" s="175">
        <v>2022</v>
      </c>
      <c r="D877" s="175" t="s">
        <v>4214</v>
      </c>
      <c r="E877" s="175">
        <v>50.191910696999997</v>
      </c>
    </row>
    <row r="878" spans="1:5" ht="10" customHeight="1">
      <c r="A878" s="175" t="s">
        <v>155</v>
      </c>
      <c r="B878" s="175" t="s">
        <v>4297</v>
      </c>
      <c r="C878" s="175">
        <v>2022</v>
      </c>
      <c r="D878" s="175" t="s">
        <v>4215</v>
      </c>
      <c r="E878" s="175">
        <v>56.913396012</v>
      </c>
    </row>
    <row r="879" spans="1:5" ht="10" customHeight="1">
      <c r="A879" s="175" t="s">
        <v>155</v>
      </c>
      <c r="B879" s="175" t="s">
        <v>4296</v>
      </c>
      <c r="C879" s="175">
        <v>2022</v>
      </c>
      <c r="D879" s="175" t="s">
        <v>4215</v>
      </c>
      <c r="E879" s="175">
        <v>57.030892457999997</v>
      </c>
    </row>
    <row r="880" spans="1:5" ht="10" customHeight="1">
      <c r="A880" s="175" t="s">
        <v>155</v>
      </c>
      <c r="B880" s="175" t="s">
        <v>4296</v>
      </c>
      <c r="C880" s="175">
        <v>2023</v>
      </c>
      <c r="D880" s="175" t="s">
        <v>4195</v>
      </c>
      <c r="E880" s="175">
        <v>59.457427479000003</v>
      </c>
    </row>
    <row r="881" spans="1:5" ht="10" customHeight="1">
      <c r="A881" s="175" t="s">
        <v>155</v>
      </c>
      <c r="B881" s="175" t="s">
        <v>4297</v>
      </c>
      <c r="C881" s="175">
        <v>2023</v>
      </c>
      <c r="D881" s="175" t="s">
        <v>4196</v>
      </c>
      <c r="E881" s="175">
        <v>54.571778037999998</v>
      </c>
    </row>
    <row r="882" spans="1:5" ht="10" customHeight="1">
      <c r="A882" s="175" t="s">
        <v>155</v>
      </c>
      <c r="B882" s="175" t="s">
        <v>4296</v>
      </c>
      <c r="C882" s="175">
        <v>2023</v>
      </c>
      <c r="D882" s="175" t="s">
        <v>4196</v>
      </c>
      <c r="E882" s="175">
        <v>54.662473231</v>
      </c>
    </row>
    <row r="883" spans="1:5" ht="10" customHeight="1">
      <c r="A883" s="175" t="s">
        <v>155</v>
      </c>
      <c r="B883" s="175" t="s">
        <v>4297</v>
      </c>
      <c r="C883" s="175">
        <v>2023</v>
      </c>
      <c r="D883" s="175" t="s">
        <v>4197</v>
      </c>
      <c r="E883" s="175">
        <v>54.783907919000001</v>
      </c>
    </row>
    <row r="884" spans="1:5" ht="10" customHeight="1">
      <c r="A884" s="175" t="s">
        <v>155</v>
      </c>
      <c r="B884" s="175" t="s">
        <v>4296</v>
      </c>
      <c r="C884" s="175">
        <v>2023</v>
      </c>
      <c r="D884" s="175" t="s">
        <v>4197</v>
      </c>
      <c r="E884" s="175">
        <v>48.854856034000001</v>
      </c>
    </row>
    <row r="885" spans="1:5" ht="10" customHeight="1">
      <c r="A885" s="175" t="s">
        <v>155</v>
      </c>
      <c r="B885" s="175" t="s">
        <v>4297</v>
      </c>
      <c r="C885" s="175">
        <v>2023</v>
      </c>
      <c r="D885" s="175" t="s">
        <v>4198</v>
      </c>
      <c r="E885" s="175">
        <v>54.945054945000003</v>
      </c>
    </row>
    <row r="886" spans="1:5" ht="10" customHeight="1">
      <c r="A886" s="175" t="s">
        <v>155</v>
      </c>
      <c r="B886" s="175" t="s">
        <v>4296</v>
      </c>
      <c r="C886" s="175">
        <v>2023</v>
      </c>
      <c r="D886" s="175" t="s">
        <v>4198</v>
      </c>
      <c r="E886" s="175">
        <v>58.084322554000003</v>
      </c>
    </row>
    <row r="887" spans="1:5" ht="10" customHeight="1">
      <c r="A887" s="175" t="s">
        <v>155</v>
      </c>
      <c r="B887" s="175" t="s">
        <v>4297</v>
      </c>
      <c r="C887" s="175">
        <v>2023</v>
      </c>
      <c r="D887" s="175" t="s">
        <v>4199</v>
      </c>
      <c r="E887" s="175">
        <v>62.533220774</v>
      </c>
    </row>
    <row r="888" spans="1:5" ht="10" customHeight="1">
      <c r="A888" s="175" t="s">
        <v>155</v>
      </c>
      <c r="B888" s="175" t="s">
        <v>4296</v>
      </c>
      <c r="C888" s="175">
        <v>2023</v>
      </c>
      <c r="D888" s="175" t="s">
        <v>4199</v>
      </c>
      <c r="E888" s="175">
        <v>57.487761829999997</v>
      </c>
    </row>
    <row r="889" spans="1:5" ht="10" customHeight="1">
      <c r="A889" s="175" t="s">
        <v>155</v>
      </c>
      <c r="B889" s="175" t="s">
        <v>4297</v>
      </c>
      <c r="C889" s="175">
        <v>2023</v>
      </c>
      <c r="D889" s="175" t="s">
        <v>4200</v>
      </c>
      <c r="E889" s="175">
        <v>56.075894077000001</v>
      </c>
    </row>
    <row r="890" spans="1:5" ht="10" customHeight="1">
      <c r="A890" s="175" t="s">
        <v>155</v>
      </c>
      <c r="B890" s="175" t="s">
        <v>4296</v>
      </c>
      <c r="C890" s="175">
        <v>2023</v>
      </c>
      <c r="D890" s="175" t="s">
        <v>4200</v>
      </c>
      <c r="E890" s="175">
        <v>53.013391503000001</v>
      </c>
    </row>
    <row r="891" spans="1:5" ht="10" customHeight="1">
      <c r="A891" s="175" t="s">
        <v>155</v>
      </c>
      <c r="B891" s="175" t="s">
        <v>4297</v>
      </c>
      <c r="C891" s="175">
        <v>2023</v>
      </c>
      <c r="D891" s="175" t="s">
        <v>4201</v>
      </c>
      <c r="E891" s="175">
        <v>56.095304781000003</v>
      </c>
    </row>
    <row r="892" spans="1:5" ht="10" customHeight="1">
      <c r="A892" s="175" t="s">
        <v>155</v>
      </c>
      <c r="B892" s="175" t="s">
        <v>4296</v>
      </c>
      <c r="C892" s="175">
        <v>2023</v>
      </c>
      <c r="D892" s="175" t="s">
        <v>4201</v>
      </c>
      <c r="E892" s="175">
        <v>53.189812947999997</v>
      </c>
    </row>
    <row r="893" spans="1:5" ht="10" customHeight="1">
      <c r="A893" s="175" t="s">
        <v>155</v>
      </c>
      <c r="B893" s="175" t="s">
        <v>4297</v>
      </c>
      <c r="C893" s="175">
        <v>2023</v>
      </c>
      <c r="D893" s="175" t="s">
        <v>4202</v>
      </c>
      <c r="E893" s="175">
        <v>55.095530652999997</v>
      </c>
    </row>
    <row r="894" spans="1:5" ht="10" customHeight="1">
      <c r="A894" s="175" t="s">
        <v>155</v>
      </c>
      <c r="B894" s="175" t="s">
        <v>4296</v>
      </c>
      <c r="C894" s="175">
        <v>2023</v>
      </c>
      <c r="D894" s="175" t="s">
        <v>4202</v>
      </c>
      <c r="E894" s="175">
        <v>55.398443235000002</v>
      </c>
    </row>
    <row r="895" spans="1:5" ht="10" customHeight="1">
      <c r="A895" s="175" t="s">
        <v>155</v>
      </c>
      <c r="B895" s="175" t="s">
        <v>4297</v>
      </c>
      <c r="C895" s="175">
        <v>2023</v>
      </c>
      <c r="D895" s="175" t="s">
        <v>4203</v>
      </c>
      <c r="E895" s="175">
        <v>56.699126780999997</v>
      </c>
    </row>
    <row r="896" spans="1:5" ht="10" customHeight="1">
      <c r="A896" s="175" t="s">
        <v>155</v>
      </c>
      <c r="B896" s="175" t="s">
        <v>4296</v>
      </c>
      <c r="C896" s="175">
        <v>2023</v>
      </c>
      <c r="D896" s="175" t="s">
        <v>4203</v>
      </c>
      <c r="E896" s="175">
        <v>61.303960975000003</v>
      </c>
    </row>
    <row r="897" spans="1:5" ht="10" customHeight="1">
      <c r="A897" s="175" t="s">
        <v>155</v>
      </c>
      <c r="B897" s="175" t="s">
        <v>4297</v>
      </c>
      <c r="C897" s="175">
        <v>2023</v>
      </c>
      <c r="D897" s="175" t="s">
        <v>4204</v>
      </c>
      <c r="E897" s="175">
        <v>50.390650192000003</v>
      </c>
    </row>
    <row r="898" spans="1:5" ht="10" customHeight="1">
      <c r="A898" s="175" t="s">
        <v>155</v>
      </c>
      <c r="B898" s="175" t="s">
        <v>4296</v>
      </c>
      <c r="C898" s="175">
        <v>2023</v>
      </c>
      <c r="D898" s="175" t="s">
        <v>4204</v>
      </c>
      <c r="E898" s="175">
        <v>59.293176967999997</v>
      </c>
    </row>
    <row r="899" spans="1:5" ht="10" customHeight="1">
      <c r="A899" s="175" t="s">
        <v>155</v>
      </c>
      <c r="B899" s="175" t="s">
        <v>4298</v>
      </c>
      <c r="C899" s="175">
        <v>2023</v>
      </c>
      <c r="D899" s="175" t="s">
        <v>4198</v>
      </c>
      <c r="E899" s="175">
        <v>59.295430764000002</v>
      </c>
    </row>
    <row r="900" spans="1:5" ht="10" customHeight="1">
      <c r="A900" s="175" t="s">
        <v>155</v>
      </c>
      <c r="B900" s="175" t="s">
        <v>4298</v>
      </c>
      <c r="C900" s="175">
        <v>2023</v>
      </c>
      <c r="D900" s="175" t="s">
        <v>4204</v>
      </c>
      <c r="E900" s="175">
        <v>51.813470137000003</v>
      </c>
    </row>
    <row r="901" spans="1:5" ht="10" customHeight="1">
      <c r="A901" s="175" t="s">
        <v>155</v>
      </c>
      <c r="B901" s="175" t="s">
        <v>4299</v>
      </c>
      <c r="C901" s="175">
        <v>2022</v>
      </c>
      <c r="D901" s="175" t="s">
        <v>4214</v>
      </c>
      <c r="E901" s="175">
        <v>34.837425172000003</v>
      </c>
    </row>
    <row r="902" spans="1:5" ht="10" customHeight="1">
      <c r="A902" s="175" t="s">
        <v>155</v>
      </c>
      <c r="B902" s="175" t="s">
        <v>4300</v>
      </c>
      <c r="C902" s="175">
        <v>2022</v>
      </c>
      <c r="D902" s="175" t="s">
        <v>4214</v>
      </c>
      <c r="E902" s="175">
        <v>52.293259114999998</v>
      </c>
    </row>
    <row r="903" spans="1:5" ht="10" customHeight="1">
      <c r="A903" s="175" t="s">
        <v>155</v>
      </c>
      <c r="B903" s="175" t="s">
        <v>4301</v>
      </c>
      <c r="C903" s="175">
        <v>2022</v>
      </c>
      <c r="D903" s="175" t="s">
        <v>4215</v>
      </c>
      <c r="E903" s="175">
        <v>34.943026117000002</v>
      </c>
    </row>
    <row r="904" spans="1:5" ht="10" customHeight="1">
      <c r="A904" s="175" t="s">
        <v>155</v>
      </c>
      <c r="B904" s="175" t="s">
        <v>4300</v>
      </c>
      <c r="C904" s="175">
        <v>2022</v>
      </c>
      <c r="D904" s="175" t="s">
        <v>4215</v>
      </c>
      <c r="E904" s="175">
        <v>48.572979165</v>
      </c>
    </row>
    <row r="905" spans="1:5" ht="10" customHeight="1">
      <c r="A905" s="175" t="s">
        <v>155</v>
      </c>
      <c r="B905" s="175" t="s">
        <v>4301</v>
      </c>
      <c r="C905" s="175">
        <v>2023</v>
      </c>
      <c r="D905" s="175" t="s">
        <v>4195</v>
      </c>
      <c r="E905" s="175">
        <v>37.691680476000002</v>
      </c>
    </row>
    <row r="906" spans="1:5" ht="10" customHeight="1">
      <c r="A906" s="175" t="s">
        <v>155</v>
      </c>
      <c r="B906" s="175" t="s">
        <v>4300</v>
      </c>
      <c r="C906" s="175">
        <v>2023</v>
      </c>
      <c r="D906" s="175" t="s">
        <v>4195</v>
      </c>
      <c r="E906" s="175">
        <v>40.992940105000002</v>
      </c>
    </row>
    <row r="907" spans="1:5" ht="10" customHeight="1">
      <c r="A907" s="175" t="s">
        <v>155</v>
      </c>
      <c r="B907" s="175" t="s">
        <v>4301</v>
      </c>
      <c r="C907" s="175">
        <v>2023</v>
      </c>
      <c r="D907" s="175" t="s">
        <v>4196</v>
      </c>
      <c r="E907" s="175">
        <v>39.990386907000001</v>
      </c>
    </row>
    <row r="908" spans="1:5" ht="10" customHeight="1">
      <c r="A908" s="175" t="s">
        <v>155</v>
      </c>
      <c r="B908" s="175" t="s">
        <v>4300</v>
      </c>
      <c r="C908" s="175">
        <v>2023</v>
      </c>
      <c r="D908" s="175" t="s">
        <v>4196</v>
      </c>
      <c r="E908" s="175">
        <v>47.688022494999998</v>
      </c>
    </row>
    <row r="909" spans="1:5" ht="10" customHeight="1">
      <c r="A909" s="175" t="s">
        <v>155</v>
      </c>
      <c r="B909" s="175" t="s">
        <v>4301</v>
      </c>
      <c r="C909" s="175">
        <v>2023</v>
      </c>
      <c r="D909" s="175" t="s">
        <v>4197</v>
      </c>
      <c r="E909" s="175">
        <v>34.955540057999997</v>
      </c>
    </row>
    <row r="910" spans="1:5" ht="10" customHeight="1">
      <c r="A910" s="175" t="s">
        <v>155</v>
      </c>
      <c r="B910" s="175" t="s">
        <v>4300</v>
      </c>
      <c r="C910" s="175">
        <v>2023</v>
      </c>
      <c r="D910" s="175" t="s">
        <v>4197</v>
      </c>
      <c r="E910" s="175">
        <v>44.655150018999997</v>
      </c>
    </row>
    <row r="911" spans="1:5" ht="10" customHeight="1">
      <c r="A911" s="175" t="s">
        <v>155</v>
      </c>
      <c r="B911" s="175" t="s">
        <v>4301</v>
      </c>
      <c r="C911" s="175">
        <v>2023</v>
      </c>
      <c r="D911" s="175" t="s">
        <v>4198</v>
      </c>
      <c r="E911" s="175">
        <v>38.445620683999998</v>
      </c>
    </row>
    <row r="912" spans="1:5" ht="10" customHeight="1">
      <c r="A912" s="175" t="s">
        <v>155</v>
      </c>
      <c r="B912" s="175" t="s">
        <v>4300</v>
      </c>
      <c r="C912" s="175">
        <v>2023</v>
      </c>
      <c r="D912" s="175" t="s">
        <v>4198</v>
      </c>
      <c r="E912" s="175">
        <v>48.474233415999997</v>
      </c>
    </row>
    <row r="913" spans="1:5" ht="10" customHeight="1">
      <c r="A913" s="175" t="s">
        <v>155</v>
      </c>
      <c r="B913" s="175" t="s">
        <v>4301</v>
      </c>
      <c r="C913" s="175">
        <v>2023</v>
      </c>
      <c r="D913" s="175" t="s">
        <v>4199</v>
      </c>
      <c r="E913" s="175">
        <v>39.708068329</v>
      </c>
    </row>
    <row r="914" spans="1:5" ht="10" customHeight="1">
      <c r="A914" s="175" t="s">
        <v>155</v>
      </c>
      <c r="B914" s="175" t="s">
        <v>4300</v>
      </c>
      <c r="C914" s="175">
        <v>2023</v>
      </c>
      <c r="D914" s="175" t="s">
        <v>4199</v>
      </c>
      <c r="E914" s="175">
        <v>45.413260672</v>
      </c>
    </row>
    <row r="915" spans="1:5" ht="10" customHeight="1">
      <c r="A915" s="175" t="s">
        <v>155</v>
      </c>
      <c r="B915" s="175" t="s">
        <v>4301</v>
      </c>
      <c r="C915" s="175">
        <v>2023</v>
      </c>
      <c r="D915" s="175" t="s">
        <v>4200</v>
      </c>
      <c r="E915" s="175">
        <v>34.555617066000003</v>
      </c>
    </row>
    <row r="916" spans="1:5" ht="10" customHeight="1">
      <c r="A916" s="175" t="s">
        <v>155</v>
      </c>
      <c r="B916" s="175" t="s">
        <v>4300</v>
      </c>
      <c r="C916" s="175">
        <v>2023</v>
      </c>
      <c r="D916" s="175" t="s">
        <v>4200</v>
      </c>
      <c r="E916" s="175">
        <v>39.525691614000003</v>
      </c>
    </row>
    <row r="917" spans="1:5" ht="10" customHeight="1">
      <c r="A917" s="175" t="s">
        <v>155</v>
      </c>
      <c r="B917" s="175" t="s">
        <v>4301</v>
      </c>
      <c r="C917" s="175">
        <v>2023</v>
      </c>
      <c r="D917" s="175" t="s">
        <v>4201</v>
      </c>
      <c r="E917" s="175">
        <v>37.346144619</v>
      </c>
    </row>
    <row r="918" spans="1:5" ht="10" customHeight="1">
      <c r="A918" s="175" t="s">
        <v>155</v>
      </c>
      <c r="B918" s="175" t="s">
        <v>4300</v>
      </c>
      <c r="C918" s="175">
        <v>2023</v>
      </c>
      <c r="D918" s="175" t="s">
        <v>4201</v>
      </c>
      <c r="E918" s="175">
        <v>44.264017754000001</v>
      </c>
    </row>
    <row r="919" spans="1:5" ht="10" customHeight="1">
      <c r="A919" s="175" t="s">
        <v>155</v>
      </c>
      <c r="B919" s="175" t="s">
        <v>4301</v>
      </c>
      <c r="C919" s="175">
        <v>2023</v>
      </c>
      <c r="D919" s="175" t="s">
        <v>4202</v>
      </c>
      <c r="E919" s="175">
        <v>36.340634094999999</v>
      </c>
    </row>
    <row r="920" spans="1:5" ht="10" customHeight="1">
      <c r="A920" s="175" t="s">
        <v>155</v>
      </c>
      <c r="B920" s="175" t="s">
        <v>4300</v>
      </c>
      <c r="C920" s="175">
        <v>2023</v>
      </c>
      <c r="D920" s="175" t="s">
        <v>4202</v>
      </c>
      <c r="E920" s="175">
        <v>46.536556359000002</v>
      </c>
    </row>
    <row r="921" spans="1:5" ht="10" customHeight="1">
      <c r="A921" s="175" t="s">
        <v>155</v>
      </c>
      <c r="B921" s="175" t="s">
        <v>4301</v>
      </c>
      <c r="C921" s="175">
        <v>2023</v>
      </c>
      <c r="D921" s="175" t="s">
        <v>4203</v>
      </c>
      <c r="E921" s="175">
        <v>38.741640124</v>
      </c>
    </row>
    <row r="922" spans="1:5" ht="10" customHeight="1">
      <c r="A922" s="175" t="s">
        <v>155</v>
      </c>
      <c r="B922" s="175" t="s">
        <v>4300</v>
      </c>
      <c r="C922" s="175">
        <v>2023</v>
      </c>
      <c r="D922" s="175" t="s">
        <v>4203</v>
      </c>
      <c r="E922" s="175">
        <v>37.379068097999998</v>
      </c>
    </row>
    <row r="923" spans="1:5" ht="10" customHeight="1">
      <c r="A923" s="175" t="s">
        <v>155</v>
      </c>
      <c r="B923" s="175" t="s">
        <v>4301</v>
      </c>
      <c r="C923" s="175">
        <v>2023</v>
      </c>
      <c r="D923" s="175" t="s">
        <v>4204</v>
      </c>
      <c r="E923" s="175">
        <v>47.661369827999998</v>
      </c>
    </row>
    <row r="924" spans="1:5" ht="10" customHeight="1">
      <c r="A924" s="175" t="s">
        <v>155</v>
      </c>
      <c r="B924" s="175" t="s">
        <v>4300</v>
      </c>
      <c r="C924" s="175">
        <v>2023</v>
      </c>
      <c r="D924" s="175" t="s">
        <v>4204</v>
      </c>
      <c r="E924" s="175">
        <v>43.181150748</v>
      </c>
    </row>
    <row r="925" spans="1:5" ht="10" customHeight="1">
      <c r="A925" s="175" t="s">
        <v>155</v>
      </c>
      <c r="B925" s="175" t="s">
        <v>4302</v>
      </c>
      <c r="C925" s="175">
        <v>2022</v>
      </c>
      <c r="D925" s="175" t="s">
        <v>4214</v>
      </c>
      <c r="E925" s="175">
        <v>73.026026917999999</v>
      </c>
    </row>
    <row r="926" spans="1:5" ht="10" customHeight="1">
      <c r="A926" s="175" t="s">
        <v>155</v>
      </c>
      <c r="B926" s="175" t="s">
        <v>4302</v>
      </c>
      <c r="C926" s="175">
        <v>2022</v>
      </c>
      <c r="D926" s="175" t="s">
        <v>4215</v>
      </c>
      <c r="E926" s="175">
        <v>75.012222249999994</v>
      </c>
    </row>
    <row r="927" spans="1:5" ht="10" customHeight="1">
      <c r="A927" s="175" t="s">
        <v>155</v>
      </c>
      <c r="B927" s="175" t="s">
        <v>4302</v>
      </c>
      <c r="C927" s="175">
        <v>2023</v>
      </c>
      <c r="D927" s="175" t="s">
        <v>4195</v>
      </c>
      <c r="E927" s="175">
        <v>69.838613765999995</v>
      </c>
    </row>
    <row r="928" spans="1:5" ht="10" customHeight="1">
      <c r="A928" s="175" t="s">
        <v>155</v>
      </c>
      <c r="B928" s="175" t="s">
        <v>4302</v>
      </c>
      <c r="C928" s="175">
        <v>2023</v>
      </c>
      <c r="D928" s="175" t="s">
        <v>4196</v>
      </c>
      <c r="E928" s="175">
        <v>70.025682239999995</v>
      </c>
    </row>
    <row r="929" spans="1:5" ht="10" customHeight="1">
      <c r="A929" s="175" t="s">
        <v>155</v>
      </c>
      <c r="B929" s="175" t="s">
        <v>4302</v>
      </c>
      <c r="C929" s="175">
        <v>2023</v>
      </c>
      <c r="D929" s="175" t="s">
        <v>4197</v>
      </c>
      <c r="E929" s="175">
        <v>67.062911919000001</v>
      </c>
    </row>
    <row r="930" spans="1:5" ht="10" customHeight="1">
      <c r="A930" s="175" t="s">
        <v>155</v>
      </c>
      <c r="B930" s="175" t="s">
        <v>4302</v>
      </c>
      <c r="C930" s="175">
        <v>2023</v>
      </c>
      <c r="D930" s="175" t="s">
        <v>4198</v>
      </c>
      <c r="E930" s="175">
        <v>74.095669612999998</v>
      </c>
    </row>
    <row r="931" spans="1:5" ht="10" customHeight="1">
      <c r="A931" s="175" t="s">
        <v>155</v>
      </c>
      <c r="B931" s="175" t="s">
        <v>4302</v>
      </c>
      <c r="C931" s="175">
        <v>2023</v>
      </c>
      <c r="D931" s="175" t="s">
        <v>4199</v>
      </c>
      <c r="E931" s="175">
        <v>72.698107153999999</v>
      </c>
    </row>
    <row r="932" spans="1:5" ht="10" customHeight="1">
      <c r="A932" s="175" t="s">
        <v>155</v>
      </c>
      <c r="B932" s="175" t="s">
        <v>4302</v>
      </c>
      <c r="C932" s="175">
        <v>2023</v>
      </c>
      <c r="D932" s="175" t="s">
        <v>4200</v>
      </c>
      <c r="E932" s="175">
        <v>72.961525147000003</v>
      </c>
    </row>
    <row r="933" spans="1:5" ht="10" customHeight="1">
      <c r="A933" s="175" t="s">
        <v>155</v>
      </c>
      <c r="B933" s="175" t="s">
        <v>4302</v>
      </c>
      <c r="C933" s="175">
        <v>2023</v>
      </c>
      <c r="D933" s="175" t="s">
        <v>4201</v>
      </c>
      <c r="E933" s="175">
        <v>69.903146570000004</v>
      </c>
    </row>
    <row r="934" spans="1:5" ht="10" customHeight="1">
      <c r="A934" s="175" t="s">
        <v>155</v>
      </c>
      <c r="B934" s="175" t="s">
        <v>4302</v>
      </c>
      <c r="C934" s="175">
        <v>2023</v>
      </c>
      <c r="D934" s="175" t="s">
        <v>4202</v>
      </c>
      <c r="E934" s="175">
        <v>68.232616516999997</v>
      </c>
    </row>
    <row r="935" spans="1:5" ht="10" customHeight="1">
      <c r="A935" s="175" t="s">
        <v>155</v>
      </c>
      <c r="B935" s="175" t="s">
        <v>4302</v>
      </c>
      <c r="C935" s="175">
        <v>2023</v>
      </c>
      <c r="D935" s="175" t="s">
        <v>4203</v>
      </c>
      <c r="E935" s="175">
        <v>67.727280538000002</v>
      </c>
    </row>
    <row r="936" spans="1:5" ht="10" customHeight="1">
      <c r="A936" s="175" t="s">
        <v>155</v>
      </c>
      <c r="B936" s="175" t="s">
        <v>4302</v>
      </c>
      <c r="C936" s="175">
        <v>2023</v>
      </c>
      <c r="D936" s="175" t="s">
        <v>4204</v>
      </c>
      <c r="E936" s="175">
        <v>69.391289536000002</v>
      </c>
    </row>
    <row r="937" spans="1:5" ht="10" customHeight="1">
      <c r="A937" s="175" t="s">
        <v>155</v>
      </c>
      <c r="B937" s="175" t="s">
        <v>4303</v>
      </c>
      <c r="C937" s="175">
        <v>2022</v>
      </c>
      <c r="D937" s="175" t="s">
        <v>4214</v>
      </c>
      <c r="E937" s="175">
        <v>62.909816988999999</v>
      </c>
    </row>
    <row r="938" spans="1:5" ht="10" customHeight="1">
      <c r="A938" s="175" t="s">
        <v>155</v>
      </c>
      <c r="B938" s="175" t="s">
        <v>4303</v>
      </c>
      <c r="C938" s="175">
        <v>2022</v>
      </c>
      <c r="D938" s="175" t="s">
        <v>4215</v>
      </c>
      <c r="E938" s="175">
        <v>82.534475393999998</v>
      </c>
    </row>
    <row r="939" spans="1:5" ht="10" customHeight="1">
      <c r="A939" s="175" t="s">
        <v>155</v>
      </c>
      <c r="B939" s="175" t="s">
        <v>4303</v>
      </c>
      <c r="C939" s="175">
        <v>2023</v>
      </c>
      <c r="D939" s="175" t="s">
        <v>4195</v>
      </c>
      <c r="E939" s="175">
        <v>72.696718653000005</v>
      </c>
    </row>
    <row r="940" spans="1:5" ht="10" customHeight="1">
      <c r="A940" s="175" t="s">
        <v>155</v>
      </c>
      <c r="B940" s="175" t="s">
        <v>4303</v>
      </c>
      <c r="C940" s="175">
        <v>2023</v>
      </c>
      <c r="D940" s="175" t="s">
        <v>4196</v>
      </c>
      <c r="E940" s="175">
        <v>61.364393751000001</v>
      </c>
    </row>
    <row r="941" spans="1:5" ht="10" customHeight="1">
      <c r="A941" s="175" t="s">
        <v>155</v>
      </c>
      <c r="B941" s="175" t="s">
        <v>4303</v>
      </c>
      <c r="C941" s="175">
        <v>2023</v>
      </c>
      <c r="D941" s="175" t="s">
        <v>4197</v>
      </c>
      <c r="E941" s="175">
        <v>78.195657952000005</v>
      </c>
    </row>
    <row r="942" spans="1:5" ht="10" customHeight="1">
      <c r="A942" s="175" t="s">
        <v>155</v>
      </c>
      <c r="B942" s="175" t="s">
        <v>4303</v>
      </c>
      <c r="C942" s="175">
        <v>2023</v>
      </c>
      <c r="D942" s="175" t="s">
        <v>4198</v>
      </c>
      <c r="E942" s="175">
        <v>79.975184889000005</v>
      </c>
    </row>
    <row r="943" spans="1:5" ht="10" customHeight="1">
      <c r="A943" s="175" t="s">
        <v>155</v>
      </c>
      <c r="B943" s="175" t="s">
        <v>4303</v>
      </c>
      <c r="C943" s="175">
        <v>2023</v>
      </c>
      <c r="D943" s="175" t="s">
        <v>4199</v>
      </c>
      <c r="E943" s="175">
        <v>75.960545237000005</v>
      </c>
    </row>
    <row r="944" spans="1:5" ht="10" customHeight="1">
      <c r="A944" s="175" t="s">
        <v>155</v>
      </c>
      <c r="B944" s="175" t="s">
        <v>4303</v>
      </c>
      <c r="C944" s="175">
        <v>2023</v>
      </c>
      <c r="D944" s="175" t="s">
        <v>4200</v>
      </c>
      <c r="E944" s="175">
        <v>74.786043449999994</v>
      </c>
    </row>
    <row r="945" spans="1:5" ht="10" customHeight="1">
      <c r="A945" s="175" t="s">
        <v>155</v>
      </c>
      <c r="B945" s="175" t="s">
        <v>4303</v>
      </c>
      <c r="C945" s="175">
        <v>2023</v>
      </c>
      <c r="D945" s="175" t="s">
        <v>4201</v>
      </c>
      <c r="E945" s="175">
        <v>69.221188272999996</v>
      </c>
    </row>
    <row r="946" spans="1:5" ht="10" customHeight="1">
      <c r="A946" s="175" t="s">
        <v>155</v>
      </c>
      <c r="B946" s="175" t="s">
        <v>4303</v>
      </c>
      <c r="C946" s="175">
        <v>2023</v>
      </c>
      <c r="D946" s="175" t="s">
        <v>4202</v>
      </c>
      <c r="E946" s="175">
        <v>68.99852894</v>
      </c>
    </row>
    <row r="947" spans="1:5" ht="10" customHeight="1">
      <c r="A947" s="175" t="s">
        <v>155</v>
      </c>
      <c r="B947" s="175" t="s">
        <v>4303</v>
      </c>
      <c r="C947" s="175">
        <v>2023</v>
      </c>
      <c r="D947" s="175" t="s">
        <v>4203</v>
      </c>
      <c r="E947" s="175">
        <v>65.624659023999996</v>
      </c>
    </row>
    <row r="948" spans="1:5" ht="10" customHeight="1">
      <c r="A948" s="175" t="s">
        <v>155</v>
      </c>
      <c r="B948" s="175" t="s">
        <v>4303</v>
      </c>
      <c r="C948" s="175">
        <v>2023</v>
      </c>
      <c r="D948" s="175" t="s">
        <v>4204</v>
      </c>
      <c r="E948" s="175">
        <v>63.236055514999997</v>
      </c>
    </row>
    <row r="949" spans="1:5" ht="10" customHeight="1">
      <c r="A949" s="175" t="s">
        <v>155</v>
      </c>
      <c r="B949" s="175" t="s">
        <v>4251</v>
      </c>
      <c r="C949" s="175">
        <v>2022</v>
      </c>
      <c r="D949" s="175" t="s">
        <v>4214</v>
      </c>
      <c r="E949" s="175">
        <v>59.676450670000001</v>
      </c>
    </row>
    <row r="950" spans="1:5" ht="10" customHeight="1">
      <c r="A950" s="175" t="s">
        <v>155</v>
      </c>
      <c r="B950" s="175" t="s">
        <v>4251</v>
      </c>
      <c r="C950" s="175">
        <v>2022</v>
      </c>
      <c r="D950" s="175" t="s">
        <v>4215</v>
      </c>
      <c r="E950" s="175">
        <v>75.885079220999998</v>
      </c>
    </row>
    <row r="951" spans="1:5" ht="10" customHeight="1">
      <c r="A951" s="175" t="s">
        <v>155</v>
      </c>
      <c r="B951" s="175" t="s">
        <v>4251</v>
      </c>
      <c r="C951" s="175">
        <v>2023</v>
      </c>
      <c r="D951" s="175" t="s">
        <v>4195</v>
      </c>
      <c r="E951" s="175">
        <v>66.660888577999998</v>
      </c>
    </row>
    <row r="952" spans="1:5" ht="10" customHeight="1">
      <c r="A952" s="175" t="s">
        <v>155</v>
      </c>
      <c r="B952" s="175" t="s">
        <v>4251</v>
      </c>
      <c r="C952" s="175">
        <v>2023</v>
      </c>
      <c r="D952" s="175" t="s">
        <v>4196</v>
      </c>
      <c r="E952" s="175">
        <v>68.525028762000005</v>
      </c>
    </row>
    <row r="953" spans="1:5" ht="10" customHeight="1">
      <c r="A953" s="175" t="s">
        <v>155</v>
      </c>
      <c r="B953" s="175" t="s">
        <v>4251</v>
      </c>
      <c r="C953" s="175">
        <v>2023</v>
      </c>
      <c r="D953" s="175" t="s">
        <v>4197</v>
      </c>
      <c r="E953" s="175">
        <v>66.437735380999996</v>
      </c>
    </row>
    <row r="954" spans="1:5" ht="10" customHeight="1">
      <c r="A954" s="175" t="s">
        <v>155</v>
      </c>
      <c r="B954" s="175" t="s">
        <v>4251</v>
      </c>
      <c r="C954" s="175">
        <v>2023</v>
      </c>
      <c r="D954" s="175" t="s">
        <v>4198</v>
      </c>
      <c r="E954" s="175">
        <v>67.364213546000002</v>
      </c>
    </row>
    <row r="955" spans="1:5" ht="10" customHeight="1">
      <c r="A955" s="175" t="s">
        <v>155</v>
      </c>
      <c r="B955" s="175" t="s">
        <v>4251</v>
      </c>
      <c r="C955" s="175">
        <v>2023</v>
      </c>
      <c r="D955" s="175" t="s">
        <v>4199</v>
      </c>
      <c r="E955" s="175">
        <v>59.153722008999999</v>
      </c>
    </row>
    <row r="956" spans="1:5" ht="10" customHeight="1">
      <c r="A956" s="175" t="s">
        <v>155</v>
      </c>
      <c r="B956" s="175" t="s">
        <v>4251</v>
      </c>
      <c r="C956" s="175">
        <v>2023</v>
      </c>
      <c r="D956" s="175" t="s">
        <v>4200</v>
      </c>
      <c r="E956" s="175">
        <v>57.888090161000001</v>
      </c>
    </row>
    <row r="957" spans="1:5" ht="10" customHeight="1">
      <c r="A957" s="175" t="s">
        <v>155</v>
      </c>
      <c r="B957" s="175" t="s">
        <v>4251</v>
      </c>
      <c r="C957" s="175">
        <v>2023</v>
      </c>
      <c r="D957" s="175" t="s">
        <v>4201</v>
      </c>
      <c r="E957" s="175">
        <v>57.327062189999999</v>
      </c>
    </row>
    <row r="958" spans="1:5" ht="10" customHeight="1">
      <c r="A958" s="175" t="s">
        <v>155</v>
      </c>
      <c r="B958" s="175" t="s">
        <v>4251</v>
      </c>
      <c r="C958" s="175">
        <v>2023</v>
      </c>
      <c r="D958" s="175" t="s">
        <v>4202</v>
      </c>
      <c r="E958" s="175">
        <v>64.801820626999998</v>
      </c>
    </row>
    <row r="959" spans="1:5" ht="10" customHeight="1">
      <c r="A959" s="175" t="s">
        <v>155</v>
      </c>
      <c r="B959" s="175" t="s">
        <v>4251</v>
      </c>
      <c r="C959" s="175">
        <v>2023</v>
      </c>
      <c r="D959" s="175" t="s">
        <v>4203</v>
      </c>
      <c r="E959" s="175">
        <v>68.153709164999995</v>
      </c>
    </row>
    <row r="960" spans="1:5" ht="10" customHeight="1">
      <c r="A960" s="175" t="s">
        <v>155</v>
      </c>
      <c r="B960" s="175" t="s">
        <v>4251</v>
      </c>
      <c r="C960" s="175">
        <v>2023</v>
      </c>
      <c r="D960" s="175" t="s">
        <v>4204</v>
      </c>
      <c r="E960" s="175">
        <v>66.100579123000003</v>
      </c>
    </row>
    <row r="961" spans="1:5" ht="10" customHeight="1">
      <c r="A961" s="175" t="s">
        <v>155</v>
      </c>
      <c r="B961" s="175" t="s">
        <v>4304</v>
      </c>
      <c r="C961" s="175">
        <v>2022</v>
      </c>
      <c r="D961" s="175" t="s">
        <v>4214</v>
      </c>
      <c r="E961" s="175">
        <v>78.711678298999999</v>
      </c>
    </row>
    <row r="962" spans="1:5" ht="10" customHeight="1">
      <c r="A962" s="175" t="s">
        <v>155</v>
      </c>
      <c r="B962" s="175" t="s">
        <v>4304</v>
      </c>
      <c r="C962" s="175">
        <v>2022</v>
      </c>
      <c r="D962" s="175" t="s">
        <v>4215</v>
      </c>
      <c r="E962" s="175">
        <v>70.576668142000003</v>
      </c>
    </row>
    <row r="963" spans="1:5" ht="10" customHeight="1">
      <c r="A963" s="175" t="s">
        <v>155</v>
      </c>
      <c r="B963" s="175" t="s">
        <v>4304</v>
      </c>
      <c r="C963" s="175">
        <v>2023</v>
      </c>
      <c r="D963" s="175" t="s">
        <v>4195</v>
      </c>
      <c r="E963" s="175">
        <v>67.955226619000001</v>
      </c>
    </row>
    <row r="964" spans="1:5" ht="10" customHeight="1">
      <c r="A964" s="175" t="s">
        <v>155</v>
      </c>
      <c r="B964" s="175" t="s">
        <v>4304</v>
      </c>
      <c r="C964" s="175">
        <v>2023</v>
      </c>
      <c r="D964" s="175" t="s">
        <v>4196</v>
      </c>
      <c r="E964" s="175">
        <v>72.805432894999996</v>
      </c>
    </row>
    <row r="965" spans="1:5" ht="10" customHeight="1">
      <c r="A965" s="175" t="s">
        <v>155</v>
      </c>
      <c r="B965" s="175" t="s">
        <v>4304</v>
      </c>
      <c r="C965" s="175">
        <v>2023</v>
      </c>
      <c r="D965" s="175" t="s">
        <v>4197</v>
      </c>
      <c r="E965" s="175">
        <v>63.405835852000003</v>
      </c>
    </row>
    <row r="966" spans="1:5" ht="10" customHeight="1">
      <c r="A966" s="175" t="s">
        <v>155</v>
      </c>
      <c r="B966" s="175" t="s">
        <v>4304</v>
      </c>
      <c r="C966" s="175">
        <v>2023</v>
      </c>
      <c r="D966" s="175" t="s">
        <v>4198</v>
      </c>
      <c r="E966" s="175">
        <v>73.670382731000004</v>
      </c>
    </row>
    <row r="967" spans="1:5" ht="10" customHeight="1">
      <c r="A967" s="175" t="s">
        <v>155</v>
      </c>
      <c r="B967" s="175" t="s">
        <v>4304</v>
      </c>
      <c r="C967" s="175">
        <v>2023</v>
      </c>
      <c r="D967" s="175" t="s">
        <v>4199</v>
      </c>
      <c r="E967" s="175">
        <v>71.110641221999998</v>
      </c>
    </row>
    <row r="968" spans="1:5" ht="10" customHeight="1">
      <c r="A968" s="175" t="s">
        <v>155</v>
      </c>
      <c r="B968" s="175" t="s">
        <v>4304</v>
      </c>
      <c r="C968" s="175">
        <v>2023</v>
      </c>
      <c r="D968" s="175" t="s">
        <v>4200</v>
      </c>
      <c r="E968" s="175">
        <v>66.900818510999997</v>
      </c>
    </row>
    <row r="969" spans="1:5" ht="10" customHeight="1">
      <c r="A969" s="175" t="s">
        <v>155</v>
      </c>
      <c r="B969" s="175" t="s">
        <v>4304</v>
      </c>
      <c r="C969" s="175">
        <v>2023</v>
      </c>
      <c r="D969" s="175" t="s">
        <v>4201</v>
      </c>
      <c r="E969" s="175">
        <v>80.510555944000004</v>
      </c>
    </row>
    <row r="970" spans="1:5" ht="10" customHeight="1">
      <c r="A970" s="175" t="s">
        <v>155</v>
      </c>
      <c r="B970" s="175" t="s">
        <v>4304</v>
      </c>
      <c r="C970" s="175">
        <v>2023</v>
      </c>
      <c r="D970" s="175" t="s">
        <v>4202</v>
      </c>
      <c r="E970" s="175">
        <v>53.117642871999998</v>
      </c>
    </row>
    <row r="971" spans="1:5" ht="10" customHeight="1">
      <c r="A971" s="175" t="s">
        <v>155</v>
      </c>
      <c r="B971" s="175" t="s">
        <v>4304</v>
      </c>
      <c r="C971" s="175">
        <v>2023</v>
      </c>
      <c r="D971" s="175" t="s">
        <v>4203</v>
      </c>
      <c r="E971" s="175">
        <v>58.549113951999999</v>
      </c>
    </row>
    <row r="972" spans="1:5" ht="10" customHeight="1">
      <c r="A972" s="175" t="s">
        <v>155</v>
      </c>
      <c r="B972" s="175" t="s">
        <v>4304</v>
      </c>
      <c r="C972" s="175">
        <v>2023</v>
      </c>
      <c r="D972" s="175" t="s">
        <v>4204</v>
      </c>
      <c r="E972" s="175">
        <v>70.245333665000004</v>
      </c>
    </row>
    <row r="973" spans="1:5" ht="10" customHeight="1">
      <c r="A973" s="175" t="s">
        <v>155</v>
      </c>
      <c r="B973" s="175" t="s">
        <v>4305</v>
      </c>
      <c r="C973" s="175">
        <v>2022</v>
      </c>
      <c r="D973" s="175" t="s">
        <v>4214</v>
      </c>
      <c r="E973" s="175">
        <v>88.212592587000003</v>
      </c>
    </row>
    <row r="974" spans="1:5" ht="10" customHeight="1">
      <c r="A974" s="175" t="s">
        <v>155</v>
      </c>
      <c r="B974" s="175" t="s">
        <v>4305</v>
      </c>
      <c r="C974" s="175">
        <v>2022</v>
      </c>
      <c r="D974" s="175" t="s">
        <v>4215</v>
      </c>
      <c r="E974" s="175">
        <v>84.202935206999996</v>
      </c>
    </row>
    <row r="975" spans="1:5" ht="10" customHeight="1">
      <c r="A975" s="175" t="s">
        <v>155</v>
      </c>
      <c r="B975" s="175" t="s">
        <v>4305</v>
      </c>
      <c r="C975" s="175">
        <v>2023</v>
      </c>
      <c r="D975" s="175" t="s">
        <v>4195</v>
      </c>
      <c r="E975" s="175">
        <v>91.576014036999993</v>
      </c>
    </row>
    <row r="976" spans="1:5" ht="10" customHeight="1">
      <c r="A976" s="175" t="s">
        <v>155</v>
      </c>
      <c r="B976" s="175" t="s">
        <v>4305</v>
      </c>
      <c r="C976" s="175">
        <v>2023</v>
      </c>
      <c r="D976" s="175" t="s">
        <v>4196</v>
      </c>
      <c r="E976" s="175">
        <v>85.548751839999994</v>
      </c>
    </row>
    <row r="977" spans="1:5" ht="10" customHeight="1">
      <c r="A977" s="175" t="s">
        <v>155</v>
      </c>
      <c r="B977" s="175" t="s">
        <v>4305</v>
      </c>
      <c r="C977" s="175">
        <v>2023</v>
      </c>
      <c r="D977" s="175" t="s">
        <v>4197</v>
      </c>
      <c r="E977" s="175">
        <v>92.290928070000007</v>
      </c>
    </row>
    <row r="978" spans="1:5" ht="10" customHeight="1">
      <c r="A978" s="175" t="s">
        <v>155</v>
      </c>
      <c r="B978" s="175" t="s">
        <v>4305</v>
      </c>
      <c r="C978" s="175">
        <v>2023</v>
      </c>
      <c r="D978" s="175" t="s">
        <v>4198</v>
      </c>
      <c r="E978" s="175">
        <v>82.293729619000004</v>
      </c>
    </row>
    <row r="979" spans="1:5" ht="10" customHeight="1">
      <c r="A979" s="175" t="s">
        <v>155</v>
      </c>
      <c r="B979" s="175" t="s">
        <v>4305</v>
      </c>
      <c r="C979" s="175">
        <v>2023</v>
      </c>
      <c r="D979" s="175" t="s">
        <v>4199</v>
      </c>
      <c r="E979" s="175">
        <v>82.799078468000005</v>
      </c>
    </row>
    <row r="980" spans="1:5" ht="10" customHeight="1">
      <c r="A980" s="175" t="s">
        <v>155</v>
      </c>
      <c r="B980" s="175" t="s">
        <v>4305</v>
      </c>
      <c r="C980" s="175">
        <v>2023</v>
      </c>
      <c r="D980" s="175" t="s">
        <v>4200</v>
      </c>
      <c r="E980" s="175">
        <v>80.448936992</v>
      </c>
    </row>
    <row r="981" spans="1:5" ht="10" customHeight="1">
      <c r="A981" s="175" t="s">
        <v>155</v>
      </c>
      <c r="B981" s="175" t="s">
        <v>4305</v>
      </c>
      <c r="C981" s="175">
        <v>2023</v>
      </c>
      <c r="D981" s="175" t="s">
        <v>4201</v>
      </c>
      <c r="E981" s="175">
        <v>75.885737319</v>
      </c>
    </row>
    <row r="982" spans="1:5" ht="10" customHeight="1">
      <c r="A982" s="175" t="s">
        <v>155</v>
      </c>
      <c r="B982" s="175" t="s">
        <v>4305</v>
      </c>
      <c r="C982" s="175">
        <v>2023</v>
      </c>
      <c r="D982" s="175" t="s">
        <v>4202</v>
      </c>
      <c r="E982" s="175">
        <v>80.892232929000002</v>
      </c>
    </row>
    <row r="983" spans="1:5" ht="10" customHeight="1">
      <c r="A983" s="175" t="s">
        <v>155</v>
      </c>
      <c r="B983" s="175" t="s">
        <v>4305</v>
      </c>
      <c r="C983" s="175">
        <v>2023</v>
      </c>
      <c r="D983" s="175" t="s">
        <v>4203</v>
      </c>
      <c r="E983" s="175">
        <v>80.416690845000005</v>
      </c>
    </row>
    <row r="984" spans="1:5" ht="10" customHeight="1">
      <c r="A984" s="175" t="s">
        <v>155</v>
      </c>
      <c r="B984" s="175" t="s">
        <v>4305</v>
      </c>
      <c r="C984" s="175">
        <v>2023</v>
      </c>
      <c r="D984" s="175" t="s">
        <v>4204</v>
      </c>
      <c r="E984" s="175">
        <v>78.128371584999996</v>
      </c>
    </row>
    <row r="985" spans="1:5" ht="10.5" hidden="1">
      <c r="A985" s="175" t="s">
        <v>1123</v>
      </c>
      <c r="B985" s="175" t="s">
        <v>4306</v>
      </c>
      <c r="C985" s="175">
        <v>2022</v>
      </c>
      <c r="D985" s="175" t="s">
        <v>4214</v>
      </c>
      <c r="E985" s="175">
        <v>68.817690005000003</v>
      </c>
    </row>
    <row r="986" spans="1:5" ht="10.5" hidden="1">
      <c r="A986" s="175" t="s">
        <v>1123</v>
      </c>
      <c r="B986" s="175" t="s">
        <v>4307</v>
      </c>
      <c r="C986" s="175">
        <v>2022</v>
      </c>
      <c r="D986" s="175" t="s">
        <v>4214</v>
      </c>
      <c r="E986" s="175">
        <v>84.736842104999994</v>
      </c>
    </row>
    <row r="987" spans="1:5" ht="10.5" hidden="1">
      <c r="A987" s="175" t="s">
        <v>1123</v>
      </c>
      <c r="B987" s="175" t="s">
        <v>4306</v>
      </c>
      <c r="C987" s="175">
        <v>2022</v>
      </c>
      <c r="D987" s="175" t="s">
        <v>4215</v>
      </c>
      <c r="E987" s="175">
        <v>67.474698017999998</v>
      </c>
    </row>
    <row r="988" spans="1:5" ht="10.5" hidden="1">
      <c r="A988" s="175" t="s">
        <v>1123</v>
      </c>
      <c r="B988" s="175" t="s">
        <v>4308</v>
      </c>
      <c r="C988" s="175">
        <v>2022</v>
      </c>
      <c r="D988" s="175" t="s">
        <v>4215</v>
      </c>
      <c r="E988" s="175">
        <v>62.690614216</v>
      </c>
    </row>
    <row r="989" spans="1:5" ht="10.5" hidden="1">
      <c r="A989" s="175" t="s">
        <v>1123</v>
      </c>
      <c r="B989" s="175" t="s">
        <v>4307</v>
      </c>
      <c r="C989" s="175">
        <v>2022</v>
      </c>
      <c r="D989" s="175" t="s">
        <v>4215</v>
      </c>
      <c r="E989" s="175">
        <v>74.283459085000004</v>
      </c>
    </row>
    <row r="990" spans="1:5" ht="10.5" hidden="1">
      <c r="A990" s="175" t="s">
        <v>1123</v>
      </c>
      <c r="B990" s="175" t="s">
        <v>4306</v>
      </c>
      <c r="C990" s="175">
        <v>2023</v>
      </c>
      <c r="D990" s="175" t="s">
        <v>4195</v>
      </c>
      <c r="E990" s="175">
        <v>69.091486657999994</v>
      </c>
    </row>
    <row r="991" spans="1:5" ht="10.5" hidden="1">
      <c r="A991" s="175" t="s">
        <v>1123</v>
      </c>
      <c r="B991" s="175" t="s">
        <v>4308</v>
      </c>
      <c r="C991" s="175">
        <v>2023</v>
      </c>
      <c r="D991" s="175" t="s">
        <v>4195</v>
      </c>
      <c r="E991" s="175">
        <v>74.981160512000002</v>
      </c>
    </row>
    <row r="992" spans="1:5" ht="10.5" hidden="1">
      <c r="A992" s="175" t="s">
        <v>1123</v>
      </c>
      <c r="B992" s="175" t="s">
        <v>4307</v>
      </c>
      <c r="C992" s="175">
        <v>2023</v>
      </c>
      <c r="D992" s="175" t="s">
        <v>4195</v>
      </c>
      <c r="E992" s="175">
        <v>76.425805604999994</v>
      </c>
    </row>
    <row r="993" spans="1:5" ht="10.5" hidden="1">
      <c r="A993" s="175" t="s">
        <v>1123</v>
      </c>
      <c r="B993" s="175" t="s">
        <v>4306</v>
      </c>
      <c r="C993" s="175">
        <v>2023</v>
      </c>
      <c r="D993" s="175" t="s">
        <v>4196</v>
      </c>
      <c r="E993" s="175">
        <v>71.567673111000005</v>
      </c>
    </row>
    <row r="994" spans="1:5" ht="10.5" hidden="1">
      <c r="A994" s="175" t="s">
        <v>1123</v>
      </c>
      <c r="B994" s="175" t="s">
        <v>4308</v>
      </c>
      <c r="C994" s="175">
        <v>2023</v>
      </c>
      <c r="D994" s="175" t="s">
        <v>4196</v>
      </c>
      <c r="E994" s="175">
        <v>68.304259396000006</v>
      </c>
    </row>
    <row r="995" spans="1:5" ht="10.5" hidden="1">
      <c r="A995" s="175" t="s">
        <v>1123</v>
      </c>
      <c r="B995" s="175" t="s">
        <v>4307</v>
      </c>
      <c r="C995" s="175">
        <v>2023</v>
      </c>
      <c r="D995" s="175" t="s">
        <v>4196</v>
      </c>
      <c r="E995" s="175">
        <v>75.284555882999996</v>
      </c>
    </row>
    <row r="996" spans="1:5" ht="10.5" hidden="1">
      <c r="A996" s="175" t="s">
        <v>1123</v>
      </c>
      <c r="B996" s="175" t="s">
        <v>4306</v>
      </c>
      <c r="C996" s="175">
        <v>2023</v>
      </c>
      <c r="D996" s="175" t="s">
        <v>4197</v>
      </c>
      <c r="E996" s="175">
        <v>73.079651966</v>
      </c>
    </row>
    <row r="997" spans="1:5" ht="10.5" hidden="1">
      <c r="A997" s="175" t="s">
        <v>1123</v>
      </c>
      <c r="B997" s="175" t="s">
        <v>4308</v>
      </c>
      <c r="C997" s="175">
        <v>2023</v>
      </c>
      <c r="D997" s="175" t="s">
        <v>4197</v>
      </c>
      <c r="E997" s="175">
        <v>66.561668741000005</v>
      </c>
    </row>
    <row r="998" spans="1:5" ht="10.5" hidden="1">
      <c r="A998" s="175" t="s">
        <v>1123</v>
      </c>
      <c r="B998" s="175" t="s">
        <v>4307</v>
      </c>
      <c r="C998" s="175">
        <v>2023</v>
      </c>
      <c r="D998" s="175" t="s">
        <v>4197</v>
      </c>
      <c r="E998" s="175">
        <v>67.707150964999997</v>
      </c>
    </row>
    <row r="999" spans="1:5" ht="10.5" hidden="1">
      <c r="A999" s="175" t="s">
        <v>1123</v>
      </c>
      <c r="B999" s="175" t="s">
        <v>4306</v>
      </c>
      <c r="C999" s="175">
        <v>2023</v>
      </c>
      <c r="D999" s="175" t="s">
        <v>4198</v>
      </c>
      <c r="E999" s="175">
        <v>81.456731786000006</v>
      </c>
    </row>
    <row r="1000" spans="1:5" ht="10.5" hidden="1">
      <c r="A1000" s="175" t="s">
        <v>1123</v>
      </c>
      <c r="B1000" s="175" t="s">
        <v>4308</v>
      </c>
      <c r="C1000" s="175">
        <v>2023</v>
      </c>
      <c r="D1000" s="175" t="s">
        <v>4198</v>
      </c>
      <c r="E1000" s="175">
        <v>69.157653228000001</v>
      </c>
    </row>
    <row r="1001" spans="1:5" ht="10.5" hidden="1">
      <c r="A1001" s="175" t="s">
        <v>1123</v>
      </c>
      <c r="B1001" s="175" t="s">
        <v>4307</v>
      </c>
      <c r="C1001" s="175">
        <v>2023</v>
      </c>
      <c r="D1001" s="175" t="s">
        <v>4198</v>
      </c>
      <c r="E1001" s="175">
        <v>69.047716903999998</v>
      </c>
    </row>
    <row r="1002" spans="1:5" ht="10.5" hidden="1">
      <c r="A1002" s="175" t="s">
        <v>1123</v>
      </c>
      <c r="B1002" s="175" t="s">
        <v>4306</v>
      </c>
      <c r="C1002" s="175">
        <v>2023</v>
      </c>
      <c r="D1002" s="175" t="s">
        <v>4199</v>
      </c>
      <c r="E1002" s="175">
        <v>72.133845309999998</v>
      </c>
    </row>
    <row r="1003" spans="1:5" ht="10.5" hidden="1">
      <c r="A1003" s="175" t="s">
        <v>1123</v>
      </c>
      <c r="B1003" s="175" t="s">
        <v>4307</v>
      </c>
      <c r="C1003" s="175">
        <v>2023</v>
      </c>
      <c r="D1003" s="175" t="s">
        <v>4199</v>
      </c>
      <c r="E1003" s="175">
        <v>66.964285713999999</v>
      </c>
    </row>
    <row r="1004" spans="1:5" ht="10.5" hidden="1">
      <c r="A1004" s="175" t="s">
        <v>1123</v>
      </c>
      <c r="B1004" s="175" t="s">
        <v>4306</v>
      </c>
      <c r="C1004" s="175">
        <v>2023</v>
      </c>
      <c r="D1004" s="175" t="s">
        <v>4200</v>
      </c>
      <c r="E1004" s="175">
        <v>76.973908073999993</v>
      </c>
    </row>
    <row r="1005" spans="1:5" ht="10.5" hidden="1">
      <c r="A1005" s="175" t="s">
        <v>1123</v>
      </c>
      <c r="B1005" s="175" t="s">
        <v>4308</v>
      </c>
      <c r="C1005" s="175">
        <v>2023</v>
      </c>
      <c r="D1005" s="175" t="s">
        <v>4200</v>
      </c>
      <c r="E1005" s="175">
        <v>63.980246010999998</v>
      </c>
    </row>
    <row r="1006" spans="1:5" ht="10.5" hidden="1">
      <c r="A1006" s="175" t="s">
        <v>1123</v>
      </c>
      <c r="B1006" s="175" t="s">
        <v>4307</v>
      </c>
      <c r="C1006" s="175">
        <v>2023</v>
      </c>
      <c r="D1006" s="175" t="s">
        <v>4200</v>
      </c>
      <c r="E1006" s="175">
        <v>77.315630115000005</v>
      </c>
    </row>
    <row r="1007" spans="1:5" ht="10.5" hidden="1">
      <c r="A1007" s="175" t="s">
        <v>1123</v>
      </c>
      <c r="B1007" s="175" t="s">
        <v>4306</v>
      </c>
      <c r="C1007" s="175">
        <v>2023</v>
      </c>
      <c r="D1007" s="175" t="s">
        <v>4201</v>
      </c>
      <c r="E1007" s="175">
        <v>79.190422248000004</v>
      </c>
    </row>
    <row r="1008" spans="1:5" ht="10.5" hidden="1">
      <c r="A1008" s="175" t="s">
        <v>1123</v>
      </c>
      <c r="B1008" s="175" t="s">
        <v>4307</v>
      </c>
      <c r="C1008" s="175">
        <v>2023</v>
      </c>
      <c r="D1008" s="175" t="s">
        <v>4201</v>
      </c>
      <c r="E1008" s="175">
        <v>72.861568602999995</v>
      </c>
    </row>
    <row r="1009" spans="1:5" ht="10.5" hidden="1">
      <c r="A1009" s="175" t="s">
        <v>1123</v>
      </c>
      <c r="B1009" s="175" t="s">
        <v>4306</v>
      </c>
      <c r="C1009" s="175">
        <v>2023</v>
      </c>
      <c r="D1009" s="175" t="s">
        <v>4202</v>
      </c>
      <c r="E1009" s="175">
        <v>72.927292789999996</v>
      </c>
    </row>
    <row r="1010" spans="1:5" ht="10.5" hidden="1">
      <c r="A1010" s="175" t="s">
        <v>1123</v>
      </c>
      <c r="B1010" s="175" t="s">
        <v>4308</v>
      </c>
      <c r="C1010" s="175">
        <v>2023</v>
      </c>
      <c r="D1010" s="175" t="s">
        <v>4202</v>
      </c>
      <c r="E1010" s="175">
        <v>68.284178108000006</v>
      </c>
    </row>
    <row r="1011" spans="1:5" ht="10.5" hidden="1">
      <c r="A1011" s="175" t="s">
        <v>1123</v>
      </c>
      <c r="B1011" s="175" t="s">
        <v>4307</v>
      </c>
      <c r="C1011" s="175">
        <v>2023</v>
      </c>
      <c r="D1011" s="175" t="s">
        <v>4202</v>
      </c>
      <c r="E1011" s="175">
        <v>70.341742359999998</v>
      </c>
    </row>
    <row r="1012" spans="1:5" ht="10.5" hidden="1">
      <c r="A1012" s="175" t="s">
        <v>1123</v>
      </c>
      <c r="B1012" s="175" t="s">
        <v>4306</v>
      </c>
      <c r="C1012" s="175">
        <v>2023</v>
      </c>
      <c r="D1012" s="175" t="s">
        <v>4203</v>
      </c>
      <c r="E1012" s="175">
        <v>72.786931267</v>
      </c>
    </row>
    <row r="1013" spans="1:5" ht="10.5" hidden="1">
      <c r="A1013" s="175" t="s">
        <v>1123</v>
      </c>
      <c r="B1013" s="175" t="s">
        <v>4308</v>
      </c>
      <c r="C1013" s="175">
        <v>2023</v>
      </c>
      <c r="D1013" s="175" t="s">
        <v>4203</v>
      </c>
      <c r="E1013" s="175">
        <v>65.650080256999999</v>
      </c>
    </row>
    <row r="1014" spans="1:5" ht="10.5" hidden="1">
      <c r="A1014" s="175" t="s">
        <v>1123</v>
      </c>
      <c r="B1014" s="175" t="s">
        <v>4307</v>
      </c>
      <c r="C1014" s="175">
        <v>2023</v>
      </c>
      <c r="D1014" s="175" t="s">
        <v>4203</v>
      </c>
      <c r="E1014" s="175">
        <v>77.150712311000007</v>
      </c>
    </row>
    <row r="1015" spans="1:5" ht="10.5" hidden="1">
      <c r="A1015" s="175" t="s">
        <v>1123</v>
      </c>
      <c r="B1015" s="175" t="s">
        <v>4306</v>
      </c>
      <c r="C1015" s="175">
        <v>2023</v>
      </c>
      <c r="D1015" s="175" t="s">
        <v>4204</v>
      </c>
      <c r="E1015" s="175">
        <v>86.862610803999999</v>
      </c>
    </row>
    <row r="1016" spans="1:5" ht="10.5" hidden="1">
      <c r="A1016" s="175" t="s">
        <v>1123</v>
      </c>
      <c r="B1016" s="175" t="s">
        <v>4307</v>
      </c>
      <c r="C1016" s="175">
        <v>2023</v>
      </c>
      <c r="D1016" s="175" t="s">
        <v>4204</v>
      </c>
      <c r="E1016" s="175">
        <v>73.478231878000003</v>
      </c>
    </row>
    <row r="1017" spans="1:5" ht="10.5" hidden="1">
      <c r="A1017" s="175" t="s">
        <v>1123</v>
      </c>
      <c r="B1017" s="175" t="s">
        <v>4309</v>
      </c>
      <c r="C1017" s="175">
        <v>2022</v>
      </c>
      <c r="D1017" s="175" t="s">
        <v>4214</v>
      </c>
      <c r="E1017" s="175">
        <v>88.082209703999993</v>
      </c>
    </row>
    <row r="1018" spans="1:5" ht="10.5" hidden="1">
      <c r="A1018" s="175" t="s">
        <v>1123</v>
      </c>
      <c r="B1018" s="175" t="s">
        <v>4310</v>
      </c>
      <c r="C1018" s="175">
        <v>2022</v>
      </c>
      <c r="D1018" s="175" t="s">
        <v>4214</v>
      </c>
      <c r="E1018" s="175">
        <v>51.002338268999999</v>
      </c>
    </row>
    <row r="1019" spans="1:5" ht="10.5" hidden="1">
      <c r="A1019" s="175" t="s">
        <v>1123</v>
      </c>
      <c r="B1019" s="175" t="s">
        <v>4309</v>
      </c>
      <c r="C1019" s="175">
        <v>2022</v>
      </c>
      <c r="D1019" s="175" t="s">
        <v>4215</v>
      </c>
      <c r="E1019" s="175">
        <v>68.063525679999998</v>
      </c>
    </row>
    <row r="1020" spans="1:5" ht="10.5" hidden="1">
      <c r="A1020" s="175" t="s">
        <v>1123</v>
      </c>
      <c r="B1020" s="175" t="s">
        <v>4309</v>
      </c>
      <c r="C1020" s="175">
        <v>2023</v>
      </c>
      <c r="D1020" s="175" t="s">
        <v>4195</v>
      </c>
      <c r="E1020" s="175">
        <v>74.069131189000004</v>
      </c>
    </row>
    <row r="1021" spans="1:5" ht="10.5" hidden="1">
      <c r="A1021" s="175" t="s">
        <v>1123</v>
      </c>
      <c r="B1021" s="175" t="s">
        <v>4310</v>
      </c>
      <c r="C1021" s="175">
        <v>2023</v>
      </c>
      <c r="D1021" s="175" t="s">
        <v>4195</v>
      </c>
      <c r="E1021" s="175">
        <v>70.071915914000002</v>
      </c>
    </row>
    <row r="1022" spans="1:5" ht="10.5" hidden="1">
      <c r="A1022" s="175" t="s">
        <v>1123</v>
      </c>
      <c r="B1022" s="175" t="s">
        <v>4309</v>
      </c>
      <c r="C1022" s="175">
        <v>2023</v>
      </c>
      <c r="D1022" s="175" t="s">
        <v>4197</v>
      </c>
      <c r="E1022" s="175">
        <v>69.149917020000004</v>
      </c>
    </row>
    <row r="1023" spans="1:5" ht="10.5" hidden="1">
      <c r="A1023" s="175" t="s">
        <v>1123</v>
      </c>
      <c r="B1023" s="175" t="s">
        <v>4310</v>
      </c>
      <c r="C1023" s="175">
        <v>2023</v>
      </c>
      <c r="D1023" s="175" t="s">
        <v>4198</v>
      </c>
      <c r="E1023" s="175">
        <v>64.572201120000003</v>
      </c>
    </row>
    <row r="1024" spans="1:5" ht="10.5" hidden="1">
      <c r="A1024" s="175" t="s">
        <v>1123</v>
      </c>
      <c r="B1024" s="175" t="s">
        <v>4309</v>
      </c>
      <c r="C1024" s="175">
        <v>2023</v>
      </c>
      <c r="D1024" s="175" t="s">
        <v>4199</v>
      </c>
      <c r="E1024" s="175">
        <v>65.173674589000001</v>
      </c>
    </row>
    <row r="1025" spans="1:5" ht="10.5" hidden="1">
      <c r="A1025" s="175" t="s">
        <v>1123</v>
      </c>
      <c r="B1025" s="175" t="s">
        <v>4310</v>
      </c>
      <c r="C1025" s="175">
        <v>2023</v>
      </c>
      <c r="D1025" s="175" t="s">
        <v>4201</v>
      </c>
      <c r="E1025" s="175">
        <v>71.835803252000005</v>
      </c>
    </row>
    <row r="1026" spans="1:5" ht="10.5" hidden="1">
      <c r="A1026" s="175" t="s">
        <v>1123</v>
      </c>
      <c r="B1026" s="175" t="s">
        <v>4309</v>
      </c>
      <c r="C1026" s="175">
        <v>2023</v>
      </c>
      <c r="D1026" s="175" t="s">
        <v>4202</v>
      </c>
      <c r="E1026" s="175">
        <v>79.886991772000002</v>
      </c>
    </row>
    <row r="1027" spans="1:5" ht="10.5" hidden="1">
      <c r="A1027" s="175" t="s">
        <v>1123</v>
      </c>
      <c r="B1027" s="175" t="s">
        <v>4310</v>
      </c>
      <c r="C1027" s="175">
        <v>2023</v>
      </c>
      <c r="D1027" s="175" t="s">
        <v>4202</v>
      </c>
      <c r="E1027" s="175">
        <v>63.272219622999998</v>
      </c>
    </row>
    <row r="1028" spans="1:5" ht="10.5" hidden="1">
      <c r="A1028" s="175" t="s">
        <v>1123</v>
      </c>
      <c r="B1028" s="175" t="s">
        <v>4309</v>
      </c>
      <c r="C1028" s="175">
        <v>2023</v>
      </c>
      <c r="D1028" s="175" t="s">
        <v>4203</v>
      </c>
      <c r="E1028" s="175">
        <v>66.307500196999996</v>
      </c>
    </row>
    <row r="1029" spans="1:5" ht="10.5" hidden="1">
      <c r="A1029" s="175" t="s">
        <v>1123</v>
      </c>
      <c r="B1029" s="175" t="s">
        <v>4309</v>
      </c>
      <c r="C1029" s="175">
        <v>2023</v>
      </c>
      <c r="D1029" s="175" t="s">
        <v>4204</v>
      </c>
      <c r="E1029" s="175">
        <v>68.063525679999998</v>
      </c>
    </row>
    <row r="1030" spans="1:5" ht="10.5" hidden="1">
      <c r="A1030" s="175" t="s">
        <v>1123</v>
      </c>
      <c r="B1030" s="175" t="s">
        <v>4310</v>
      </c>
      <c r="C1030" s="175">
        <v>2023</v>
      </c>
      <c r="D1030" s="175" t="s">
        <v>4204</v>
      </c>
      <c r="E1030" s="175">
        <v>69.553803916999996</v>
      </c>
    </row>
    <row r="1031" spans="1:5" ht="10.5" hidden="1">
      <c r="A1031" s="175" t="s">
        <v>1123</v>
      </c>
      <c r="B1031" s="175" t="s">
        <v>4311</v>
      </c>
      <c r="C1031" s="175">
        <v>2022</v>
      </c>
      <c r="D1031" s="175" t="s">
        <v>4214</v>
      </c>
      <c r="E1031" s="175">
        <v>88.788412281999996</v>
      </c>
    </row>
    <row r="1032" spans="1:5" ht="10.5" hidden="1">
      <c r="A1032" s="175" t="s">
        <v>1123</v>
      </c>
      <c r="B1032" s="175" t="s">
        <v>4311</v>
      </c>
      <c r="C1032" s="175">
        <v>2022</v>
      </c>
      <c r="D1032" s="175" t="s">
        <v>4215</v>
      </c>
      <c r="E1032" s="175">
        <v>97.355555742999996</v>
      </c>
    </row>
    <row r="1033" spans="1:5" ht="10.5" hidden="1">
      <c r="A1033" s="175" t="s">
        <v>1123</v>
      </c>
      <c r="B1033" s="175" t="s">
        <v>4311</v>
      </c>
      <c r="C1033" s="175">
        <v>2023</v>
      </c>
      <c r="D1033" s="175" t="s">
        <v>4195</v>
      </c>
      <c r="E1033" s="175">
        <v>94.219211466999994</v>
      </c>
    </row>
    <row r="1034" spans="1:5" ht="10.5" hidden="1">
      <c r="A1034" s="175" t="s">
        <v>1123</v>
      </c>
      <c r="B1034" s="175" t="s">
        <v>4311</v>
      </c>
      <c r="C1034" s="175">
        <v>2023</v>
      </c>
      <c r="D1034" s="175" t="s">
        <v>4196</v>
      </c>
      <c r="E1034" s="175">
        <v>78.43800598</v>
      </c>
    </row>
    <row r="1035" spans="1:5" ht="10.5" hidden="1">
      <c r="A1035" s="175" t="s">
        <v>1123</v>
      </c>
      <c r="B1035" s="175" t="s">
        <v>4311</v>
      </c>
      <c r="C1035" s="175">
        <v>2023</v>
      </c>
      <c r="D1035" s="175" t="s">
        <v>4197</v>
      </c>
      <c r="E1035" s="175">
        <v>93.515525756000002</v>
      </c>
    </row>
    <row r="1036" spans="1:5" ht="10.5" hidden="1">
      <c r="A1036" s="175" t="s">
        <v>1123</v>
      </c>
      <c r="B1036" s="175" t="s">
        <v>4311</v>
      </c>
      <c r="C1036" s="175">
        <v>2023</v>
      </c>
      <c r="D1036" s="175" t="s">
        <v>4198</v>
      </c>
      <c r="E1036" s="175">
        <v>92.928971739999994</v>
      </c>
    </row>
    <row r="1037" spans="1:5" ht="10.5" hidden="1">
      <c r="A1037" s="175" t="s">
        <v>1123</v>
      </c>
      <c r="B1037" s="175" t="s">
        <v>4311</v>
      </c>
      <c r="C1037" s="175">
        <v>2023</v>
      </c>
      <c r="D1037" s="175" t="s">
        <v>4199</v>
      </c>
      <c r="E1037" s="175">
        <v>92.179160359999997</v>
      </c>
    </row>
    <row r="1038" spans="1:5" ht="10.5" hidden="1">
      <c r="A1038" s="175" t="s">
        <v>1123</v>
      </c>
      <c r="B1038" s="175" t="s">
        <v>4311</v>
      </c>
      <c r="C1038" s="175">
        <v>2023</v>
      </c>
      <c r="D1038" s="175" t="s">
        <v>4200</v>
      </c>
      <c r="E1038" s="175">
        <v>90.692346177999994</v>
      </c>
    </row>
    <row r="1039" spans="1:5" ht="10.5" hidden="1">
      <c r="A1039" s="175" t="s">
        <v>1123</v>
      </c>
      <c r="B1039" s="175" t="s">
        <v>4311</v>
      </c>
      <c r="C1039" s="175">
        <v>2023</v>
      </c>
      <c r="D1039" s="175" t="s">
        <v>4201</v>
      </c>
      <c r="E1039" s="175">
        <v>86.430216588999997</v>
      </c>
    </row>
    <row r="1040" spans="1:5" ht="10.5" hidden="1">
      <c r="A1040" s="175" t="s">
        <v>1123</v>
      </c>
      <c r="B1040" s="175" t="s">
        <v>4311</v>
      </c>
      <c r="C1040" s="175">
        <v>2023</v>
      </c>
      <c r="D1040" s="175" t="s">
        <v>4202</v>
      </c>
      <c r="E1040" s="175">
        <v>88.462709294999996</v>
      </c>
    </row>
    <row r="1041" spans="1:5" ht="10.5" hidden="1">
      <c r="A1041" s="175" t="s">
        <v>1123</v>
      </c>
      <c r="B1041" s="175" t="s">
        <v>4311</v>
      </c>
      <c r="C1041" s="175">
        <v>2023</v>
      </c>
      <c r="D1041" s="175" t="s">
        <v>4203</v>
      </c>
      <c r="E1041" s="175">
        <v>92.196437844000002</v>
      </c>
    </row>
    <row r="1042" spans="1:5" ht="10.5" hidden="1">
      <c r="A1042" s="175" t="s">
        <v>1123</v>
      </c>
      <c r="B1042" s="175" t="s">
        <v>4311</v>
      </c>
      <c r="C1042" s="175">
        <v>2023</v>
      </c>
      <c r="D1042" s="175" t="s">
        <v>4204</v>
      </c>
      <c r="E1042" s="175">
        <v>84.744237553000005</v>
      </c>
    </row>
    <row r="1043" spans="1:5" ht="10.5" hidden="1">
      <c r="A1043" s="175" t="s">
        <v>1123</v>
      </c>
      <c r="B1043" s="175" t="s">
        <v>4312</v>
      </c>
      <c r="C1043" s="175">
        <v>2022</v>
      </c>
      <c r="D1043" s="175" t="s">
        <v>4214</v>
      </c>
      <c r="E1043" s="175">
        <v>75.450180962000005</v>
      </c>
    </row>
    <row r="1044" spans="1:5" ht="10.5" hidden="1">
      <c r="A1044" s="175" t="s">
        <v>1123</v>
      </c>
      <c r="B1044" s="175" t="s">
        <v>4312</v>
      </c>
      <c r="C1044" s="175">
        <v>2022</v>
      </c>
      <c r="D1044" s="175" t="s">
        <v>4215</v>
      </c>
      <c r="E1044" s="175">
        <v>83.794915677000006</v>
      </c>
    </row>
    <row r="1045" spans="1:5" ht="10.5" hidden="1">
      <c r="A1045" s="175" t="s">
        <v>1123</v>
      </c>
      <c r="B1045" s="175" t="s">
        <v>4312</v>
      </c>
      <c r="C1045" s="175">
        <v>2023</v>
      </c>
      <c r="D1045" s="175" t="s">
        <v>4195</v>
      </c>
      <c r="E1045" s="175">
        <v>80.120937264000005</v>
      </c>
    </row>
    <row r="1046" spans="1:5" ht="10.5" hidden="1">
      <c r="A1046" s="175" t="s">
        <v>1123</v>
      </c>
      <c r="B1046" s="175" t="s">
        <v>4312</v>
      </c>
      <c r="C1046" s="175">
        <v>2023</v>
      </c>
      <c r="D1046" s="175" t="s">
        <v>4196</v>
      </c>
      <c r="E1046" s="175">
        <v>70.337620255000004</v>
      </c>
    </row>
    <row r="1047" spans="1:5" ht="10.5" hidden="1">
      <c r="A1047" s="175" t="s">
        <v>1123</v>
      </c>
      <c r="B1047" s="175" t="s">
        <v>4312</v>
      </c>
      <c r="C1047" s="175">
        <v>2023</v>
      </c>
      <c r="D1047" s="175" t="s">
        <v>4197</v>
      </c>
      <c r="E1047" s="175">
        <v>79.211946416000004</v>
      </c>
    </row>
    <row r="1048" spans="1:5" ht="10.5" hidden="1">
      <c r="A1048" s="175" t="s">
        <v>1123</v>
      </c>
      <c r="B1048" s="175" t="s">
        <v>4312</v>
      </c>
      <c r="C1048" s="175">
        <v>2023</v>
      </c>
      <c r="D1048" s="175" t="s">
        <v>4198</v>
      </c>
      <c r="E1048" s="175">
        <v>79.130434782999998</v>
      </c>
    </row>
    <row r="1049" spans="1:5" ht="10.5" hidden="1">
      <c r="A1049" s="175" t="s">
        <v>1123</v>
      </c>
      <c r="B1049" s="175" t="s">
        <v>4312</v>
      </c>
      <c r="C1049" s="175">
        <v>2023</v>
      </c>
      <c r="D1049" s="175" t="s">
        <v>4199</v>
      </c>
      <c r="E1049" s="175">
        <v>84.598619687999999</v>
      </c>
    </row>
    <row r="1050" spans="1:5" ht="10.5" hidden="1">
      <c r="A1050" s="175" t="s">
        <v>1123</v>
      </c>
      <c r="B1050" s="175" t="s">
        <v>4312</v>
      </c>
      <c r="C1050" s="175">
        <v>2023</v>
      </c>
      <c r="D1050" s="175" t="s">
        <v>4200</v>
      </c>
      <c r="E1050" s="175">
        <v>64.935064499000006</v>
      </c>
    </row>
    <row r="1051" spans="1:5" ht="10.5" hidden="1">
      <c r="A1051" s="175" t="s">
        <v>1123</v>
      </c>
      <c r="B1051" s="175" t="s">
        <v>4312</v>
      </c>
      <c r="C1051" s="175">
        <v>2023</v>
      </c>
      <c r="D1051" s="175" t="s">
        <v>4201</v>
      </c>
      <c r="E1051" s="175">
        <v>80.137845377999994</v>
      </c>
    </row>
    <row r="1052" spans="1:5" ht="10.5" hidden="1">
      <c r="A1052" s="175" t="s">
        <v>1123</v>
      </c>
      <c r="B1052" s="175" t="s">
        <v>4312</v>
      </c>
      <c r="C1052" s="175">
        <v>2023</v>
      </c>
      <c r="D1052" s="175" t="s">
        <v>4202</v>
      </c>
      <c r="E1052" s="175">
        <v>82.302600956999996</v>
      </c>
    </row>
    <row r="1053" spans="1:5" ht="10.5" hidden="1">
      <c r="A1053" s="175" t="s">
        <v>1123</v>
      </c>
      <c r="B1053" s="175" t="s">
        <v>4312</v>
      </c>
      <c r="C1053" s="175">
        <v>2023</v>
      </c>
      <c r="D1053" s="175" t="s">
        <v>4203</v>
      </c>
      <c r="E1053" s="175">
        <v>73.527139610000006</v>
      </c>
    </row>
    <row r="1054" spans="1:5" ht="10.5" hidden="1">
      <c r="A1054" s="175" t="s">
        <v>1123</v>
      </c>
      <c r="B1054" s="175" t="s">
        <v>4312</v>
      </c>
      <c r="C1054" s="175">
        <v>2023</v>
      </c>
      <c r="D1054" s="175" t="s">
        <v>4204</v>
      </c>
      <c r="E1054" s="175">
        <v>74.780490400000005</v>
      </c>
    </row>
    <row r="1055" spans="1:5" ht="10.5" hidden="1">
      <c r="A1055" s="175" t="s">
        <v>1123</v>
      </c>
      <c r="B1055" s="175" t="s">
        <v>4313</v>
      </c>
      <c r="C1055" s="175">
        <v>2022</v>
      </c>
      <c r="D1055" s="175" t="s">
        <v>4214</v>
      </c>
      <c r="E1055" s="175">
        <v>64.620354814999999</v>
      </c>
    </row>
    <row r="1056" spans="1:5" ht="10.5" hidden="1">
      <c r="A1056" s="175" t="s">
        <v>1123</v>
      </c>
      <c r="B1056" s="175" t="s">
        <v>4314</v>
      </c>
      <c r="C1056" s="175">
        <v>2022</v>
      </c>
      <c r="D1056" s="175" t="s">
        <v>4214</v>
      </c>
      <c r="E1056" s="175">
        <v>61.658618339</v>
      </c>
    </row>
    <row r="1057" spans="1:5" ht="10.5" hidden="1">
      <c r="A1057" s="175" t="s">
        <v>1123</v>
      </c>
      <c r="B1057" s="175" t="s">
        <v>4314</v>
      </c>
      <c r="C1057" s="175">
        <v>2022</v>
      </c>
      <c r="D1057" s="175" t="s">
        <v>4215</v>
      </c>
      <c r="E1057" s="175">
        <v>63.779447159999997</v>
      </c>
    </row>
    <row r="1058" spans="1:5" ht="10.5" hidden="1">
      <c r="A1058" s="175" t="s">
        <v>1123</v>
      </c>
      <c r="B1058" s="175" t="s">
        <v>4313</v>
      </c>
      <c r="C1058" s="175">
        <v>2023</v>
      </c>
      <c r="D1058" s="175" t="s">
        <v>4195</v>
      </c>
      <c r="E1058" s="175">
        <v>81.043350477999994</v>
      </c>
    </row>
    <row r="1059" spans="1:5" ht="10.5" hidden="1">
      <c r="A1059" s="175" t="s">
        <v>1123</v>
      </c>
      <c r="B1059" s="175" t="s">
        <v>4313</v>
      </c>
      <c r="C1059" s="175">
        <v>2023</v>
      </c>
      <c r="D1059" s="175" t="s">
        <v>4196</v>
      </c>
      <c r="E1059" s="175">
        <v>65.906662632999996</v>
      </c>
    </row>
    <row r="1060" spans="1:5" ht="10.5" hidden="1">
      <c r="A1060" s="175" t="s">
        <v>1123</v>
      </c>
      <c r="B1060" s="175" t="s">
        <v>4314</v>
      </c>
      <c r="C1060" s="175">
        <v>2023</v>
      </c>
      <c r="D1060" s="175" t="s">
        <v>4196</v>
      </c>
      <c r="E1060" s="175">
        <v>69.872585505000004</v>
      </c>
    </row>
    <row r="1061" spans="1:5" ht="10.5" hidden="1">
      <c r="A1061" s="175" t="s">
        <v>1123</v>
      </c>
      <c r="B1061" s="175" t="s">
        <v>4313</v>
      </c>
      <c r="C1061" s="175">
        <v>2023</v>
      </c>
      <c r="D1061" s="175" t="s">
        <v>4197</v>
      </c>
      <c r="E1061" s="175">
        <v>79.546858908000004</v>
      </c>
    </row>
    <row r="1062" spans="1:5" ht="10.5" hidden="1">
      <c r="A1062" s="175" t="s">
        <v>1123</v>
      </c>
      <c r="B1062" s="175" t="s">
        <v>4314</v>
      </c>
      <c r="C1062" s="175">
        <v>2023</v>
      </c>
      <c r="D1062" s="175" t="s">
        <v>4197</v>
      </c>
      <c r="E1062" s="175">
        <v>74.335628721000006</v>
      </c>
    </row>
    <row r="1063" spans="1:5" ht="10.5" hidden="1">
      <c r="A1063" s="175" t="s">
        <v>1123</v>
      </c>
      <c r="B1063" s="175" t="s">
        <v>4313</v>
      </c>
      <c r="C1063" s="175">
        <v>2023</v>
      </c>
      <c r="D1063" s="175" t="s">
        <v>4198</v>
      </c>
      <c r="E1063" s="175">
        <v>86.887722073999996</v>
      </c>
    </row>
    <row r="1064" spans="1:5" ht="10.5" hidden="1">
      <c r="A1064" s="175" t="s">
        <v>1123</v>
      </c>
      <c r="B1064" s="175" t="s">
        <v>4314</v>
      </c>
      <c r="C1064" s="175">
        <v>2023</v>
      </c>
      <c r="D1064" s="175" t="s">
        <v>4198</v>
      </c>
      <c r="E1064" s="175">
        <v>48.826401552999997</v>
      </c>
    </row>
    <row r="1065" spans="1:5" ht="10.5" hidden="1">
      <c r="A1065" s="175" t="s">
        <v>1123</v>
      </c>
      <c r="B1065" s="175" t="s">
        <v>4313</v>
      </c>
      <c r="C1065" s="175">
        <v>2023</v>
      </c>
      <c r="D1065" s="175" t="s">
        <v>4199</v>
      </c>
      <c r="E1065" s="175">
        <v>73.291657685000004</v>
      </c>
    </row>
    <row r="1066" spans="1:5" ht="10.5" hidden="1">
      <c r="A1066" s="175" t="s">
        <v>1123</v>
      </c>
      <c r="B1066" s="175" t="s">
        <v>4314</v>
      </c>
      <c r="C1066" s="175">
        <v>2023</v>
      </c>
      <c r="D1066" s="175" t="s">
        <v>4199</v>
      </c>
      <c r="E1066" s="175">
        <v>55.812945352</v>
      </c>
    </row>
    <row r="1067" spans="1:5" ht="10.5" hidden="1">
      <c r="A1067" s="175" t="s">
        <v>1123</v>
      </c>
      <c r="B1067" s="175" t="s">
        <v>4313</v>
      </c>
      <c r="C1067" s="175">
        <v>2023</v>
      </c>
      <c r="D1067" s="175" t="s">
        <v>4200</v>
      </c>
      <c r="E1067" s="175">
        <v>80.430699673999996</v>
      </c>
    </row>
    <row r="1068" spans="1:5" ht="10.5" hidden="1">
      <c r="A1068" s="175" t="s">
        <v>1123</v>
      </c>
      <c r="B1068" s="175" t="s">
        <v>4314</v>
      </c>
      <c r="C1068" s="175">
        <v>2023</v>
      </c>
      <c r="D1068" s="175" t="s">
        <v>4200</v>
      </c>
      <c r="E1068" s="175">
        <v>66.192692801999996</v>
      </c>
    </row>
    <row r="1069" spans="1:5" ht="10.5" hidden="1">
      <c r="A1069" s="175" t="s">
        <v>1123</v>
      </c>
      <c r="B1069" s="175" t="s">
        <v>4314</v>
      </c>
      <c r="C1069" s="175">
        <v>2023</v>
      </c>
      <c r="D1069" s="175" t="s">
        <v>4201</v>
      </c>
      <c r="E1069" s="175">
        <v>64.673275305999994</v>
      </c>
    </row>
    <row r="1070" spans="1:5" ht="10.5" hidden="1">
      <c r="A1070" s="175" t="s">
        <v>1123</v>
      </c>
      <c r="B1070" s="175" t="s">
        <v>4313</v>
      </c>
      <c r="C1070" s="175">
        <v>2023</v>
      </c>
      <c r="D1070" s="175" t="s">
        <v>4202</v>
      </c>
      <c r="E1070" s="175">
        <v>85.910651169000005</v>
      </c>
    </row>
    <row r="1071" spans="1:5" ht="10.5" hidden="1">
      <c r="A1071" s="175" t="s">
        <v>1123</v>
      </c>
      <c r="B1071" s="175" t="s">
        <v>4314</v>
      </c>
      <c r="C1071" s="175">
        <v>2023</v>
      </c>
      <c r="D1071" s="175" t="s">
        <v>4202</v>
      </c>
      <c r="E1071" s="175">
        <v>61.611374408000003</v>
      </c>
    </row>
    <row r="1072" spans="1:5" ht="10.5" hidden="1">
      <c r="A1072" s="175" t="s">
        <v>1123</v>
      </c>
      <c r="B1072" s="175" t="s">
        <v>4313</v>
      </c>
      <c r="C1072" s="175">
        <v>2023</v>
      </c>
      <c r="D1072" s="175" t="s">
        <v>4203</v>
      </c>
      <c r="E1072" s="175">
        <v>75.482654174000004</v>
      </c>
    </row>
    <row r="1073" spans="1:5" ht="10.5" hidden="1">
      <c r="A1073" s="175" t="s">
        <v>1123</v>
      </c>
      <c r="B1073" s="175" t="s">
        <v>4314</v>
      </c>
      <c r="C1073" s="175">
        <v>2023</v>
      </c>
      <c r="D1073" s="175" t="s">
        <v>4203</v>
      </c>
      <c r="E1073" s="175">
        <v>87.502378289999996</v>
      </c>
    </row>
    <row r="1074" spans="1:5" ht="10.5" hidden="1">
      <c r="A1074" s="175" t="s">
        <v>1123</v>
      </c>
      <c r="B1074" s="175" t="s">
        <v>4314</v>
      </c>
      <c r="C1074" s="175">
        <v>2023</v>
      </c>
      <c r="D1074" s="175" t="s">
        <v>4204</v>
      </c>
      <c r="E1074" s="175">
        <v>64.350066877000003</v>
      </c>
    </row>
    <row r="1075" spans="1:5" ht="10.5" hidden="1">
      <c r="A1075" s="175" t="s">
        <v>1123</v>
      </c>
      <c r="B1075" s="175" t="s">
        <v>4315</v>
      </c>
      <c r="C1075" s="175">
        <v>2022</v>
      </c>
      <c r="D1075" s="175" t="s">
        <v>4214</v>
      </c>
      <c r="E1075" s="175">
        <v>103.46814828700001</v>
      </c>
    </row>
    <row r="1076" spans="1:5" ht="10.5" hidden="1">
      <c r="A1076" s="175" t="s">
        <v>1123</v>
      </c>
      <c r="B1076" s="175" t="s">
        <v>4315</v>
      </c>
      <c r="C1076" s="175">
        <v>2022</v>
      </c>
      <c r="D1076" s="175" t="s">
        <v>4215</v>
      </c>
      <c r="E1076" s="175">
        <v>82.711069577999993</v>
      </c>
    </row>
    <row r="1077" spans="1:5" ht="10.5" hidden="1">
      <c r="A1077" s="175" t="s">
        <v>1123</v>
      </c>
      <c r="B1077" s="175" t="s">
        <v>4315</v>
      </c>
      <c r="C1077" s="175">
        <v>2023</v>
      </c>
      <c r="D1077" s="175" t="s">
        <v>4195</v>
      </c>
      <c r="E1077" s="175">
        <v>94.739224625999995</v>
      </c>
    </row>
    <row r="1078" spans="1:5" ht="10.5" hidden="1">
      <c r="A1078" s="175" t="s">
        <v>1123</v>
      </c>
      <c r="B1078" s="175" t="s">
        <v>4315</v>
      </c>
      <c r="C1078" s="175">
        <v>2023</v>
      </c>
      <c r="D1078" s="175" t="s">
        <v>4196</v>
      </c>
      <c r="E1078" s="175">
        <v>117.914242225</v>
      </c>
    </row>
    <row r="1079" spans="1:5" ht="10.5" hidden="1">
      <c r="A1079" s="175" t="s">
        <v>1123</v>
      </c>
      <c r="B1079" s="175" t="s">
        <v>4315</v>
      </c>
      <c r="C1079" s="175">
        <v>2023</v>
      </c>
      <c r="D1079" s="175" t="s">
        <v>4197</v>
      </c>
      <c r="E1079" s="175">
        <v>85.310102972999999</v>
      </c>
    </row>
    <row r="1080" spans="1:5" ht="10.5" hidden="1">
      <c r="A1080" s="175" t="s">
        <v>1123</v>
      </c>
      <c r="B1080" s="175" t="s">
        <v>4315</v>
      </c>
      <c r="C1080" s="175">
        <v>2023</v>
      </c>
      <c r="D1080" s="175" t="s">
        <v>4198</v>
      </c>
      <c r="E1080" s="175">
        <v>95.030312699000007</v>
      </c>
    </row>
    <row r="1081" spans="1:5" ht="10.5" hidden="1">
      <c r="A1081" s="175" t="s">
        <v>1123</v>
      </c>
      <c r="B1081" s="175" t="s">
        <v>4315</v>
      </c>
      <c r="C1081" s="175">
        <v>2023</v>
      </c>
      <c r="D1081" s="175" t="s">
        <v>4199</v>
      </c>
      <c r="E1081" s="175">
        <v>101.568692895</v>
      </c>
    </row>
    <row r="1082" spans="1:5" ht="10.5" hidden="1">
      <c r="A1082" s="175" t="s">
        <v>1123</v>
      </c>
      <c r="B1082" s="175" t="s">
        <v>4315</v>
      </c>
      <c r="C1082" s="175">
        <v>2023</v>
      </c>
      <c r="D1082" s="175" t="s">
        <v>4200</v>
      </c>
      <c r="E1082" s="175">
        <v>106.740551438</v>
      </c>
    </row>
    <row r="1083" spans="1:5" ht="10.5" hidden="1">
      <c r="A1083" s="175" t="s">
        <v>1123</v>
      </c>
      <c r="B1083" s="175" t="s">
        <v>4315</v>
      </c>
      <c r="C1083" s="175">
        <v>2023</v>
      </c>
      <c r="D1083" s="175" t="s">
        <v>4201</v>
      </c>
      <c r="E1083" s="175">
        <v>89.612148705999999</v>
      </c>
    </row>
    <row r="1084" spans="1:5" ht="10.5" hidden="1">
      <c r="A1084" s="175" t="s">
        <v>1123</v>
      </c>
      <c r="B1084" s="175" t="s">
        <v>4315</v>
      </c>
      <c r="C1084" s="175">
        <v>2023</v>
      </c>
      <c r="D1084" s="175" t="s">
        <v>4202</v>
      </c>
      <c r="E1084" s="175">
        <v>93.113764012999994</v>
      </c>
    </row>
    <row r="1085" spans="1:5" ht="10.5" hidden="1">
      <c r="A1085" s="175" t="s">
        <v>1123</v>
      </c>
      <c r="B1085" s="175" t="s">
        <v>4315</v>
      </c>
      <c r="C1085" s="175">
        <v>2023</v>
      </c>
      <c r="D1085" s="175" t="s">
        <v>4203</v>
      </c>
      <c r="E1085" s="175">
        <v>82.008768900999996</v>
      </c>
    </row>
    <row r="1086" spans="1:5" ht="10.5" hidden="1">
      <c r="A1086" s="175" t="s">
        <v>1123</v>
      </c>
      <c r="B1086" s="175" t="s">
        <v>4315</v>
      </c>
      <c r="C1086" s="175">
        <v>2023</v>
      </c>
      <c r="D1086" s="175" t="s">
        <v>4204</v>
      </c>
      <c r="E1086" s="175">
        <v>81.839435245999994</v>
      </c>
    </row>
    <row r="1087" spans="1:5" ht="10.5" hidden="1">
      <c r="A1087" s="175" t="s">
        <v>4316</v>
      </c>
      <c r="B1087" s="175" t="s">
        <v>4317</v>
      </c>
      <c r="C1087" s="175">
        <v>2022</v>
      </c>
      <c r="D1087" s="175" t="s">
        <v>4214</v>
      </c>
      <c r="E1087" s="175">
        <v>92.083550942000002</v>
      </c>
    </row>
    <row r="1088" spans="1:5" ht="10.5" hidden="1">
      <c r="A1088" s="175" t="s">
        <v>4316</v>
      </c>
      <c r="B1088" s="175" t="s">
        <v>4317</v>
      </c>
      <c r="C1088" s="175">
        <v>2022</v>
      </c>
      <c r="D1088" s="175" t="s">
        <v>4215</v>
      </c>
      <c r="E1088" s="175">
        <v>89.353717462999995</v>
      </c>
    </row>
    <row r="1089" spans="1:5" ht="10.5" hidden="1">
      <c r="A1089" s="175" t="s">
        <v>4316</v>
      </c>
      <c r="B1089" s="175" t="s">
        <v>4317</v>
      </c>
      <c r="C1089" s="175">
        <v>2023</v>
      </c>
      <c r="D1089" s="175" t="s">
        <v>4195</v>
      </c>
      <c r="E1089" s="175">
        <v>88.895464391999994</v>
      </c>
    </row>
    <row r="1090" spans="1:5" ht="10.5" hidden="1">
      <c r="A1090" s="175" t="s">
        <v>4316</v>
      </c>
      <c r="B1090" s="175" t="s">
        <v>4317</v>
      </c>
      <c r="C1090" s="175">
        <v>2023</v>
      </c>
      <c r="D1090" s="175" t="s">
        <v>4196</v>
      </c>
      <c r="E1090" s="175">
        <v>90.855841025999993</v>
      </c>
    </row>
    <row r="1091" spans="1:5" ht="10.5" hidden="1">
      <c r="A1091" s="175" t="s">
        <v>4316</v>
      </c>
      <c r="B1091" s="175" t="s">
        <v>4317</v>
      </c>
      <c r="C1091" s="175">
        <v>2023</v>
      </c>
      <c r="D1091" s="175" t="s">
        <v>4197</v>
      </c>
      <c r="E1091" s="175">
        <v>97.714191872000001</v>
      </c>
    </row>
    <row r="1092" spans="1:5" ht="10.5" hidden="1">
      <c r="A1092" s="175" t="s">
        <v>4316</v>
      </c>
      <c r="B1092" s="175" t="s">
        <v>4317</v>
      </c>
      <c r="C1092" s="175">
        <v>2023</v>
      </c>
      <c r="D1092" s="175" t="s">
        <v>4198</v>
      </c>
      <c r="E1092" s="175">
        <v>88.984339808000001</v>
      </c>
    </row>
    <row r="1093" spans="1:5" ht="10.5" hidden="1">
      <c r="A1093" s="175" t="s">
        <v>4316</v>
      </c>
      <c r="B1093" s="175" t="s">
        <v>4317</v>
      </c>
      <c r="C1093" s="175">
        <v>2023</v>
      </c>
      <c r="D1093" s="175" t="s">
        <v>4199</v>
      </c>
      <c r="E1093" s="175">
        <v>95.147423865999997</v>
      </c>
    </row>
    <row r="1094" spans="1:5" ht="10.5" hidden="1">
      <c r="A1094" s="175" t="s">
        <v>4316</v>
      </c>
      <c r="B1094" s="175" t="s">
        <v>4317</v>
      </c>
      <c r="C1094" s="175">
        <v>2023</v>
      </c>
      <c r="D1094" s="175" t="s">
        <v>4200</v>
      </c>
      <c r="E1094" s="175">
        <v>85.202333213000003</v>
      </c>
    </row>
    <row r="1095" spans="1:5" ht="10.5" hidden="1">
      <c r="A1095" s="175" t="s">
        <v>4316</v>
      </c>
      <c r="B1095" s="175" t="s">
        <v>4317</v>
      </c>
      <c r="C1095" s="175">
        <v>2023</v>
      </c>
      <c r="D1095" s="175" t="s">
        <v>4201</v>
      </c>
      <c r="E1095" s="175">
        <v>84.740470986000005</v>
      </c>
    </row>
    <row r="1096" spans="1:5" ht="10.5" hidden="1">
      <c r="A1096" s="175" t="s">
        <v>4316</v>
      </c>
      <c r="B1096" s="175" t="s">
        <v>4317</v>
      </c>
      <c r="C1096" s="175">
        <v>2023</v>
      </c>
      <c r="D1096" s="175" t="s">
        <v>4202</v>
      </c>
      <c r="E1096" s="175">
        <v>93.122605781999994</v>
      </c>
    </row>
    <row r="1097" spans="1:5" ht="10.5" hidden="1">
      <c r="A1097" s="175" t="s">
        <v>4316</v>
      </c>
      <c r="B1097" s="175" t="s">
        <v>4317</v>
      </c>
      <c r="C1097" s="175">
        <v>2023</v>
      </c>
      <c r="D1097" s="175" t="s">
        <v>4203</v>
      </c>
      <c r="E1097" s="175">
        <v>88.536402701</v>
      </c>
    </row>
    <row r="1098" spans="1:5" ht="10.5" hidden="1">
      <c r="A1098" s="175" t="s">
        <v>4316</v>
      </c>
      <c r="B1098" s="175" t="s">
        <v>4317</v>
      </c>
      <c r="C1098" s="175">
        <v>2023</v>
      </c>
      <c r="D1098" s="175" t="s">
        <v>4204</v>
      </c>
      <c r="E1098" s="175">
        <v>86.678288766999998</v>
      </c>
    </row>
    <row r="1099" spans="1:5" ht="10.5" hidden="1">
      <c r="A1099" s="175" t="s">
        <v>4316</v>
      </c>
      <c r="B1099" s="175" t="s">
        <v>4318</v>
      </c>
      <c r="C1099" s="175">
        <v>2022</v>
      </c>
      <c r="D1099" s="175" t="s">
        <v>4214</v>
      </c>
      <c r="E1099" s="175">
        <v>98.771265634000002</v>
      </c>
    </row>
    <row r="1100" spans="1:5" ht="10.5" hidden="1">
      <c r="A1100" s="175" t="s">
        <v>4316</v>
      </c>
      <c r="B1100" s="175" t="s">
        <v>4318</v>
      </c>
      <c r="C1100" s="175">
        <v>2022</v>
      </c>
      <c r="D1100" s="175" t="s">
        <v>4215</v>
      </c>
      <c r="E1100" s="175">
        <v>88.394079536999996</v>
      </c>
    </row>
    <row r="1101" spans="1:5" ht="10.5" hidden="1">
      <c r="A1101" s="175" t="s">
        <v>4316</v>
      </c>
      <c r="B1101" s="175" t="s">
        <v>4318</v>
      </c>
      <c r="C1101" s="175">
        <v>2023</v>
      </c>
      <c r="D1101" s="175" t="s">
        <v>4195</v>
      </c>
      <c r="E1101" s="175">
        <v>88.489731229</v>
      </c>
    </row>
    <row r="1102" spans="1:5" ht="10.5" hidden="1">
      <c r="A1102" s="175" t="s">
        <v>4316</v>
      </c>
      <c r="B1102" s="175" t="s">
        <v>4318</v>
      </c>
      <c r="C1102" s="175">
        <v>2023</v>
      </c>
      <c r="D1102" s="175" t="s">
        <v>4197</v>
      </c>
      <c r="E1102" s="175">
        <v>100.131664539</v>
      </c>
    </row>
    <row r="1103" spans="1:5" ht="10.5" hidden="1">
      <c r="A1103" s="175" t="s">
        <v>4316</v>
      </c>
      <c r="B1103" s="175" t="s">
        <v>4318</v>
      </c>
      <c r="C1103" s="175">
        <v>2023</v>
      </c>
      <c r="D1103" s="175" t="s">
        <v>4198</v>
      </c>
      <c r="E1103" s="175">
        <v>93.880152996000007</v>
      </c>
    </row>
    <row r="1104" spans="1:5" ht="10.5" hidden="1">
      <c r="A1104" s="175" t="s">
        <v>4316</v>
      </c>
      <c r="B1104" s="175" t="s">
        <v>4318</v>
      </c>
      <c r="C1104" s="175">
        <v>2023</v>
      </c>
      <c r="D1104" s="175" t="s">
        <v>4199</v>
      </c>
      <c r="E1104" s="175">
        <v>87.006477941</v>
      </c>
    </row>
    <row r="1105" spans="1:5" ht="10.5" hidden="1">
      <c r="A1105" s="175" t="s">
        <v>4316</v>
      </c>
      <c r="B1105" s="175" t="s">
        <v>4318</v>
      </c>
      <c r="C1105" s="175">
        <v>2023</v>
      </c>
      <c r="D1105" s="175" t="s">
        <v>4200</v>
      </c>
      <c r="E1105" s="175">
        <v>78.916370783999994</v>
      </c>
    </row>
    <row r="1106" spans="1:5" ht="10.5" hidden="1">
      <c r="A1106" s="175" t="s">
        <v>4316</v>
      </c>
      <c r="B1106" s="175" t="s">
        <v>4318</v>
      </c>
      <c r="C1106" s="175">
        <v>2023</v>
      </c>
      <c r="D1106" s="175" t="s">
        <v>4201</v>
      </c>
      <c r="E1106" s="175">
        <v>102.263084187</v>
      </c>
    </row>
    <row r="1107" spans="1:5" ht="10.5" hidden="1">
      <c r="A1107" s="175" t="s">
        <v>4316</v>
      </c>
      <c r="B1107" s="175" t="s">
        <v>4318</v>
      </c>
      <c r="C1107" s="175">
        <v>2023</v>
      </c>
      <c r="D1107" s="175" t="s">
        <v>4202</v>
      </c>
      <c r="E1107" s="175">
        <v>92.871173490000004</v>
      </c>
    </row>
    <row r="1108" spans="1:5" ht="10.5" hidden="1">
      <c r="A1108" s="175" t="s">
        <v>4316</v>
      </c>
      <c r="B1108" s="175" t="s">
        <v>4318</v>
      </c>
      <c r="C1108" s="175">
        <v>2023</v>
      </c>
      <c r="D1108" s="175" t="s">
        <v>4203</v>
      </c>
      <c r="E1108" s="175">
        <v>88.996288007000004</v>
      </c>
    </row>
    <row r="1109" spans="1:5" ht="10.5" hidden="1">
      <c r="A1109" s="175" t="s">
        <v>4316</v>
      </c>
      <c r="B1109" s="175" t="s">
        <v>4318</v>
      </c>
      <c r="C1109" s="175">
        <v>2023</v>
      </c>
      <c r="D1109" s="175" t="s">
        <v>4204</v>
      </c>
      <c r="E1109" s="175">
        <v>88.910504517000007</v>
      </c>
    </row>
    <row r="1110" spans="1:5" ht="10.5" hidden="1">
      <c r="A1110" s="175" t="s">
        <v>4316</v>
      </c>
      <c r="B1110" s="175" t="s">
        <v>4319</v>
      </c>
      <c r="C1110" s="175">
        <v>2022</v>
      </c>
      <c r="D1110" s="175" t="s">
        <v>4214</v>
      </c>
      <c r="E1110" s="175">
        <v>87.208399318999994</v>
      </c>
    </row>
    <row r="1111" spans="1:5" ht="10.5" hidden="1">
      <c r="A1111" s="175" t="s">
        <v>4316</v>
      </c>
      <c r="B1111" s="175" t="s">
        <v>4319</v>
      </c>
      <c r="C1111" s="175">
        <v>2022</v>
      </c>
      <c r="D1111" s="175" t="s">
        <v>4215</v>
      </c>
      <c r="E1111" s="175">
        <v>87.310395318999994</v>
      </c>
    </row>
    <row r="1112" spans="1:5" ht="10.5" hidden="1">
      <c r="A1112" s="175" t="s">
        <v>4316</v>
      </c>
      <c r="B1112" s="175" t="s">
        <v>4319</v>
      </c>
      <c r="C1112" s="175">
        <v>2023</v>
      </c>
      <c r="D1112" s="175" t="s">
        <v>4195</v>
      </c>
      <c r="E1112" s="175">
        <v>91.747906377000007</v>
      </c>
    </row>
    <row r="1113" spans="1:5" ht="10.5" hidden="1">
      <c r="A1113" s="175" t="s">
        <v>4316</v>
      </c>
      <c r="B1113" s="175" t="s">
        <v>4319</v>
      </c>
      <c r="C1113" s="175">
        <v>2023</v>
      </c>
      <c r="D1113" s="175" t="s">
        <v>4196</v>
      </c>
      <c r="E1113" s="175">
        <v>92.074889979999995</v>
      </c>
    </row>
    <row r="1114" spans="1:5" ht="10.5" hidden="1">
      <c r="A1114" s="175" t="s">
        <v>4316</v>
      </c>
      <c r="B1114" s="175" t="s">
        <v>4319</v>
      </c>
      <c r="C1114" s="175">
        <v>2023</v>
      </c>
      <c r="D1114" s="175" t="s">
        <v>4197</v>
      </c>
      <c r="E1114" s="175">
        <v>94.450379355999999</v>
      </c>
    </row>
    <row r="1115" spans="1:5" ht="10.5" hidden="1">
      <c r="A1115" s="175" t="s">
        <v>4316</v>
      </c>
      <c r="B1115" s="175" t="s">
        <v>4319</v>
      </c>
      <c r="C1115" s="175">
        <v>2023</v>
      </c>
      <c r="D1115" s="175" t="s">
        <v>4198</v>
      </c>
      <c r="E1115" s="175">
        <v>84.524781751999996</v>
      </c>
    </row>
    <row r="1116" spans="1:5" ht="10.5" hidden="1">
      <c r="A1116" s="175" t="s">
        <v>4316</v>
      </c>
      <c r="B1116" s="175" t="s">
        <v>4319</v>
      </c>
      <c r="C1116" s="175">
        <v>2023</v>
      </c>
      <c r="D1116" s="175" t="s">
        <v>4199</v>
      </c>
      <c r="E1116" s="175">
        <v>85.700748419000007</v>
      </c>
    </row>
    <row r="1117" spans="1:5" ht="10.5" hidden="1">
      <c r="A1117" s="175" t="s">
        <v>4316</v>
      </c>
      <c r="B1117" s="175" t="s">
        <v>4319</v>
      </c>
      <c r="C1117" s="175">
        <v>2023</v>
      </c>
      <c r="D1117" s="175" t="s">
        <v>4200</v>
      </c>
      <c r="E1117" s="175">
        <v>85.211538650999998</v>
      </c>
    </row>
    <row r="1118" spans="1:5" ht="10.5" hidden="1">
      <c r="A1118" s="175" t="s">
        <v>4316</v>
      </c>
      <c r="B1118" s="175" t="s">
        <v>4319</v>
      </c>
      <c r="C1118" s="175">
        <v>2023</v>
      </c>
      <c r="D1118" s="175" t="s">
        <v>4201</v>
      </c>
      <c r="E1118" s="175">
        <v>85.707603617999993</v>
      </c>
    </row>
    <row r="1119" spans="1:5" ht="10.5" hidden="1">
      <c r="A1119" s="175" t="s">
        <v>4316</v>
      </c>
      <c r="B1119" s="175" t="s">
        <v>4319</v>
      </c>
      <c r="C1119" s="175">
        <v>2023</v>
      </c>
      <c r="D1119" s="175" t="s">
        <v>4202</v>
      </c>
      <c r="E1119" s="175">
        <v>90.867884466999996</v>
      </c>
    </row>
    <row r="1120" spans="1:5" ht="10.5" hidden="1">
      <c r="A1120" s="175" t="s">
        <v>4316</v>
      </c>
      <c r="B1120" s="175" t="s">
        <v>4319</v>
      </c>
      <c r="C1120" s="175">
        <v>2023</v>
      </c>
      <c r="D1120" s="175" t="s">
        <v>4203</v>
      </c>
      <c r="E1120" s="175">
        <v>140.895739604</v>
      </c>
    </row>
    <row r="1121" spans="1:5" ht="10.5" hidden="1">
      <c r="A1121" s="175" t="s">
        <v>4316</v>
      </c>
      <c r="B1121" s="175" t="s">
        <v>4319</v>
      </c>
      <c r="C1121" s="175">
        <v>2023</v>
      </c>
      <c r="D1121" s="175" t="s">
        <v>4204</v>
      </c>
      <c r="E1121" s="175">
        <v>84.123490814999997</v>
      </c>
    </row>
    <row r="1122" spans="1:5" ht="10.5" hidden="1">
      <c r="A1122" s="175" t="s">
        <v>4316</v>
      </c>
      <c r="B1122" s="175" t="s">
        <v>4320</v>
      </c>
      <c r="C1122" s="175">
        <v>2022</v>
      </c>
      <c r="D1122" s="175" t="s">
        <v>4214</v>
      </c>
      <c r="E1122" s="175">
        <v>95.153190640000005</v>
      </c>
    </row>
    <row r="1123" spans="1:5" ht="10.5" hidden="1">
      <c r="A1123" s="175" t="s">
        <v>4316</v>
      </c>
      <c r="B1123" s="175" t="s">
        <v>4320</v>
      </c>
      <c r="C1123" s="175">
        <v>2022</v>
      </c>
      <c r="D1123" s="175" t="s">
        <v>4215</v>
      </c>
      <c r="E1123" s="175">
        <v>94.671734137000001</v>
      </c>
    </row>
    <row r="1124" spans="1:5" ht="10.5" hidden="1">
      <c r="A1124" s="175" t="s">
        <v>4316</v>
      </c>
      <c r="B1124" s="175" t="s">
        <v>4320</v>
      </c>
      <c r="C1124" s="175">
        <v>2023</v>
      </c>
      <c r="D1124" s="175" t="s">
        <v>4195</v>
      </c>
      <c r="E1124" s="175">
        <v>97.274967118000006</v>
      </c>
    </row>
    <row r="1125" spans="1:5" ht="10.5" hidden="1">
      <c r="A1125" s="175" t="s">
        <v>4316</v>
      </c>
      <c r="B1125" s="175" t="s">
        <v>4320</v>
      </c>
      <c r="C1125" s="175">
        <v>2023</v>
      </c>
      <c r="D1125" s="175" t="s">
        <v>4196</v>
      </c>
      <c r="E1125" s="175">
        <v>89.505003775999995</v>
      </c>
    </row>
    <row r="1126" spans="1:5" ht="10.5" hidden="1">
      <c r="A1126" s="175" t="s">
        <v>4316</v>
      </c>
      <c r="B1126" s="175" t="s">
        <v>4320</v>
      </c>
      <c r="C1126" s="175">
        <v>2023</v>
      </c>
      <c r="D1126" s="175" t="s">
        <v>4197</v>
      </c>
      <c r="E1126" s="175">
        <v>99.668742406999996</v>
      </c>
    </row>
    <row r="1127" spans="1:5" ht="10.5" hidden="1">
      <c r="A1127" s="175" t="s">
        <v>4316</v>
      </c>
      <c r="B1127" s="175" t="s">
        <v>4320</v>
      </c>
      <c r="C1127" s="175">
        <v>2023</v>
      </c>
      <c r="D1127" s="175" t="s">
        <v>4198</v>
      </c>
      <c r="E1127" s="175">
        <v>97.338145725000004</v>
      </c>
    </row>
    <row r="1128" spans="1:5" ht="10.5" hidden="1">
      <c r="A1128" s="175" t="s">
        <v>4316</v>
      </c>
      <c r="B1128" s="175" t="s">
        <v>4320</v>
      </c>
      <c r="C1128" s="175">
        <v>2023</v>
      </c>
      <c r="D1128" s="175" t="s">
        <v>4199</v>
      </c>
      <c r="E1128" s="175">
        <v>97.116463609999997</v>
      </c>
    </row>
    <row r="1129" spans="1:5" ht="10.5" hidden="1">
      <c r="A1129" s="175" t="s">
        <v>4316</v>
      </c>
      <c r="B1129" s="175" t="s">
        <v>4320</v>
      </c>
      <c r="C1129" s="175">
        <v>2023</v>
      </c>
      <c r="D1129" s="175" t="s">
        <v>4200</v>
      </c>
      <c r="E1129" s="175">
        <v>93.645050792000006</v>
      </c>
    </row>
    <row r="1130" spans="1:5" ht="10.5" hidden="1">
      <c r="A1130" s="175" t="s">
        <v>4316</v>
      </c>
      <c r="B1130" s="175" t="s">
        <v>4320</v>
      </c>
      <c r="C1130" s="175">
        <v>2023</v>
      </c>
      <c r="D1130" s="175" t="s">
        <v>4201</v>
      </c>
      <c r="E1130" s="175">
        <v>93.535689585</v>
      </c>
    </row>
    <row r="1131" spans="1:5" ht="10.5" hidden="1">
      <c r="A1131" s="175" t="s">
        <v>4316</v>
      </c>
      <c r="B1131" s="175" t="s">
        <v>4320</v>
      </c>
      <c r="C1131" s="175">
        <v>2023</v>
      </c>
      <c r="D1131" s="175" t="s">
        <v>4202</v>
      </c>
      <c r="E1131" s="175">
        <v>98.332740768999997</v>
      </c>
    </row>
    <row r="1132" spans="1:5" ht="10.5" hidden="1">
      <c r="A1132" s="175" t="s">
        <v>4316</v>
      </c>
      <c r="B1132" s="175" t="s">
        <v>4320</v>
      </c>
      <c r="C1132" s="175">
        <v>2023</v>
      </c>
      <c r="D1132" s="175" t="s">
        <v>4203</v>
      </c>
      <c r="E1132" s="175">
        <v>87.901518772000003</v>
      </c>
    </row>
    <row r="1133" spans="1:5" ht="10.5" hidden="1">
      <c r="A1133" s="175" t="s">
        <v>4316</v>
      </c>
      <c r="B1133" s="175" t="s">
        <v>4320</v>
      </c>
      <c r="C1133" s="175">
        <v>2023</v>
      </c>
      <c r="D1133" s="175" t="s">
        <v>4204</v>
      </c>
      <c r="E1133" s="175">
        <v>93.830401745000003</v>
      </c>
    </row>
    <row r="1134" spans="1:5" ht="10.5" hidden="1">
      <c r="A1134" s="175" t="s">
        <v>4316</v>
      </c>
      <c r="B1134" s="175" t="s">
        <v>4321</v>
      </c>
      <c r="C1134" s="175">
        <v>2022</v>
      </c>
      <c r="D1134" s="175" t="s">
        <v>4214</v>
      </c>
      <c r="E1134" s="175">
        <v>70.679391062999997</v>
      </c>
    </row>
    <row r="1135" spans="1:5" ht="10.5" hidden="1">
      <c r="A1135" s="175" t="s">
        <v>4316</v>
      </c>
      <c r="B1135" s="175" t="s">
        <v>4321</v>
      </c>
      <c r="C1135" s="175">
        <v>2022</v>
      </c>
      <c r="D1135" s="175" t="s">
        <v>4215</v>
      </c>
      <c r="E1135" s="175">
        <v>78.506864504999996</v>
      </c>
    </row>
    <row r="1136" spans="1:5" ht="10.5" hidden="1">
      <c r="A1136" s="175" t="s">
        <v>4316</v>
      </c>
      <c r="B1136" s="175" t="s">
        <v>4321</v>
      </c>
      <c r="C1136" s="175">
        <v>2023</v>
      </c>
      <c r="D1136" s="175" t="s">
        <v>4195</v>
      </c>
      <c r="E1136" s="175">
        <v>83.284535313000006</v>
      </c>
    </row>
    <row r="1137" spans="1:5" ht="10.5" hidden="1">
      <c r="A1137" s="175" t="s">
        <v>4316</v>
      </c>
      <c r="B1137" s="175" t="s">
        <v>4321</v>
      </c>
      <c r="C1137" s="175">
        <v>2023</v>
      </c>
      <c r="D1137" s="175" t="s">
        <v>4196</v>
      </c>
      <c r="E1137" s="175">
        <v>79.703620591999993</v>
      </c>
    </row>
    <row r="1138" spans="1:5" ht="10.5" hidden="1">
      <c r="A1138" s="175" t="s">
        <v>4316</v>
      </c>
      <c r="B1138" s="175" t="s">
        <v>4321</v>
      </c>
      <c r="C1138" s="175">
        <v>2023</v>
      </c>
      <c r="D1138" s="175" t="s">
        <v>4197</v>
      </c>
      <c r="E1138" s="175">
        <v>78.953162739999996</v>
      </c>
    </row>
    <row r="1139" spans="1:5" ht="10.5" hidden="1">
      <c r="A1139" s="175" t="s">
        <v>4316</v>
      </c>
      <c r="B1139" s="175" t="s">
        <v>4321</v>
      </c>
      <c r="C1139" s="175">
        <v>2023</v>
      </c>
      <c r="D1139" s="175" t="s">
        <v>4198</v>
      </c>
      <c r="E1139" s="175">
        <v>71.915862648000001</v>
      </c>
    </row>
    <row r="1140" spans="1:5" ht="10.5" hidden="1">
      <c r="A1140" s="175" t="s">
        <v>4316</v>
      </c>
      <c r="B1140" s="175" t="s">
        <v>4321</v>
      </c>
      <c r="C1140" s="175">
        <v>2023</v>
      </c>
      <c r="D1140" s="175" t="s">
        <v>4199</v>
      </c>
      <c r="E1140" s="175">
        <v>75.122997432999995</v>
      </c>
    </row>
    <row r="1141" spans="1:5" ht="10.5" hidden="1">
      <c r="A1141" s="175" t="s">
        <v>4316</v>
      </c>
      <c r="B1141" s="175" t="s">
        <v>4321</v>
      </c>
      <c r="C1141" s="175">
        <v>2023</v>
      </c>
      <c r="D1141" s="175" t="s">
        <v>4200</v>
      </c>
      <c r="E1141" s="175">
        <v>76.230145132999994</v>
      </c>
    </row>
    <row r="1142" spans="1:5" ht="10.5" hidden="1">
      <c r="A1142" s="175" t="s">
        <v>4316</v>
      </c>
      <c r="B1142" s="175" t="s">
        <v>4321</v>
      </c>
      <c r="C1142" s="175">
        <v>2023</v>
      </c>
      <c r="D1142" s="175" t="s">
        <v>4201</v>
      </c>
      <c r="E1142" s="175">
        <v>76.255155268999999</v>
      </c>
    </row>
    <row r="1143" spans="1:5" ht="10.5" hidden="1">
      <c r="A1143" s="175" t="s">
        <v>4316</v>
      </c>
      <c r="B1143" s="175" t="s">
        <v>4321</v>
      </c>
      <c r="C1143" s="175">
        <v>2023</v>
      </c>
      <c r="D1143" s="175" t="s">
        <v>4202</v>
      </c>
      <c r="E1143" s="175">
        <v>73.939014435000004</v>
      </c>
    </row>
    <row r="1144" spans="1:5" ht="10.5" hidden="1">
      <c r="A1144" s="175" t="s">
        <v>4316</v>
      </c>
      <c r="B1144" s="175" t="s">
        <v>4321</v>
      </c>
      <c r="C1144" s="175">
        <v>2023</v>
      </c>
      <c r="D1144" s="175" t="s">
        <v>4203</v>
      </c>
      <c r="E1144" s="175">
        <v>78.801938956000001</v>
      </c>
    </row>
    <row r="1145" spans="1:5" ht="10.5" hidden="1">
      <c r="A1145" s="175" t="s">
        <v>4316</v>
      </c>
      <c r="B1145" s="175" t="s">
        <v>4321</v>
      </c>
      <c r="C1145" s="175">
        <v>2023</v>
      </c>
      <c r="D1145" s="175" t="s">
        <v>4204</v>
      </c>
      <c r="E1145" s="175">
        <v>75.809884679999996</v>
      </c>
    </row>
    <row r="1146" spans="1:5" ht="10.5" hidden="1">
      <c r="A1146" s="175" t="s">
        <v>4316</v>
      </c>
      <c r="B1146" s="175" t="s">
        <v>4322</v>
      </c>
      <c r="C1146" s="175">
        <v>2022</v>
      </c>
      <c r="D1146" s="175" t="s">
        <v>4214</v>
      </c>
      <c r="E1146" s="175">
        <v>100.76582348300001</v>
      </c>
    </row>
    <row r="1147" spans="1:5" ht="10.5" hidden="1">
      <c r="A1147" s="175" t="s">
        <v>4316</v>
      </c>
      <c r="B1147" s="175" t="s">
        <v>4323</v>
      </c>
      <c r="C1147" s="175">
        <v>2022</v>
      </c>
      <c r="D1147" s="175" t="s">
        <v>4214</v>
      </c>
      <c r="E1147" s="175">
        <v>118.568263759</v>
      </c>
    </row>
    <row r="1148" spans="1:5" ht="10.5" hidden="1">
      <c r="A1148" s="175" t="s">
        <v>4316</v>
      </c>
      <c r="B1148" s="175" t="s">
        <v>4324</v>
      </c>
      <c r="C1148" s="175">
        <v>2022</v>
      </c>
      <c r="D1148" s="175" t="s">
        <v>4214</v>
      </c>
      <c r="E1148" s="175">
        <v>76.660369019000001</v>
      </c>
    </row>
    <row r="1149" spans="1:5" ht="10.5" hidden="1">
      <c r="A1149" s="175" t="s">
        <v>4316</v>
      </c>
      <c r="B1149" s="175" t="s">
        <v>4325</v>
      </c>
      <c r="C1149" s="175">
        <v>2022</v>
      </c>
      <c r="D1149" s="175" t="s">
        <v>4214</v>
      </c>
      <c r="E1149" s="175">
        <v>73.190887344999993</v>
      </c>
    </row>
    <row r="1150" spans="1:5" ht="10.5" hidden="1">
      <c r="A1150" s="175" t="s">
        <v>4316</v>
      </c>
      <c r="B1150" s="175" t="s">
        <v>4326</v>
      </c>
      <c r="C1150" s="175">
        <v>2022</v>
      </c>
      <c r="D1150" s="175" t="s">
        <v>4214</v>
      </c>
      <c r="E1150" s="175">
        <v>120.768610299</v>
      </c>
    </row>
    <row r="1151" spans="1:5" ht="10.5" hidden="1">
      <c r="A1151" s="175" t="s">
        <v>4316</v>
      </c>
      <c r="B1151" s="175" t="s">
        <v>4322</v>
      </c>
      <c r="C1151" s="175">
        <v>2022</v>
      </c>
      <c r="D1151" s="175" t="s">
        <v>4215</v>
      </c>
      <c r="E1151" s="175">
        <v>98.550438291000006</v>
      </c>
    </row>
    <row r="1152" spans="1:5" ht="10.5" hidden="1">
      <c r="A1152" s="175" t="s">
        <v>4316</v>
      </c>
      <c r="B1152" s="175" t="s">
        <v>4323</v>
      </c>
      <c r="C1152" s="175">
        <v>2022</v>
      </c>
      <c r="D1152" s="175" t="s">
        <v>4215</v>
      </c>
      <c r="E1152" s="175">
        <v>104.33640846599999</v>
      </c>
    </row>
    <row r="1153" spans="1:5" ht="10.5" hidden="1">
      <c r="A1153" s="175" t="s">
        <v>4316</v>
      </c>
      <c r="B1153" s="175" t="s">
        <v>4324</v>
      </c>
      <c r="C1153" s="175">
        <v>2022</v>
      </c>
      <c r="D1153" s="175" t="s">
        <v>4215</v>
      </c>
      <c r="E1153" s="175">
        <v>91.544858167000001</v>
      </c>
    </row>
    <row r="1154" spans="1:5" ht="10.5" hidden="1">
      <c r="A1154" s="175" t="s">
        <v>4316</v>
      </c>
      <c r="B1154" s="175" t="s">
        <v>4325</v>
      </c>
      <c r="C1154" s="175">
        <v>2022</v>
      </c>
      <c r="D1154" s="175" t="s">
        <v>4215</v>
      </c>
      <c r="E1154" s="175">
        <v>77.678571429000002</v>
      </c>
    </row>
    <row r="1155" spans="1:5" ht="10.5" hidden="1">
      <c r="A1155" s="175" t="s">
        <v>4316</v>
      </c>
      <c r="B1155" s="175" t="s">
        <v>4322</v>
      </c>
      <c r="C1155" s="175">
        <v>2023</v>
      </c>
      <c r="D1155" s="175" t="s">
        <v>4195</v>
      </c>
      <c r="E1155" s="175">
        <v>90.877561350999997</v>
      </c>
    </row>
    <row r="1156" spans="1:5" ht="10.5" hidden="1">
      <c r="A1156" s="175" t="s">
        <v>4316</v>
      </c>
      <c r="B1156" s="175" t="s">
        <v>4323</v>
      </c>
      <c r="C1156" s="175">
        <v>2023</v>
      </c>
      <c r="D1156" s="175" t="s">
        <v>4195</v>
      </c>
      <c r="E1156" s="175">
        <v>96.006823609999998</v>
      </c>
    </row>
    <row r="1157" spans="1:5" ht="10.5" hidden="1">
      <c r="A1157" s="175" t="s">
        <v>4316</v>
      </c>
      <c r="B1157" s="175" t="s">
        <v>4324</v>
      </c>
      <c r="C1157" s="175">
        <v>2023</v>
      </c>
      <c r="D1157" s="175" t="s">
        <v>4195</v>
      </c>
      <c r="E1157" s="175">
        <v>81.925888580999995</v>
      </c>
    </row>
    <row r="1158" spans="1:5" ht="10.5" hidden="1">
      <c r="A1158" s="175" t="s">
        <v>4316</v>
      </c>
      <c r="B1158" s="175" t="s">
        <v>4325</v>
      </c>
      <c r="C1158" s="175">
        <v>2023</v>
      </c>
      <c r="D1158" s="175" t="s">
        <v>4195</v>
      </c>
      <c r="E1158" s="175">
        <v>74.066236376999996</v>
      </c>
    </row>
    <row r="1159" spans="1:5" ht="10.5" hidden="1">
      <c r="A1159" s="175" t="s">
        <v>4316</v>
      </c>
      <c r="B1159" s="175" t="s">
        <v>4326</v>
      </c>
      <c r="C1159" s="175">
        <v>2023</v>
      </c>
      <c r="D1159" s="175" t="s">
        <v>4195</v>
      </c>
      <c r="E1159" s="175">
        <v>115.094339623</v>
      </c>
    </row>
    <row r="1160" spans="1:5" ht="10.5" hidden="1">
      <c r="A1160" s="175" t="s">
        <v>4316</v>
      </c>
      <c r="B1160" s="175" t="s">
        <v>4322</v>
      </c>
      <c r="C1160" s="175">
        <v>2023</v>
      </c>
      <c r="D1160" s="175" t="s">
        <v>4196</v>
      </c>
      <c r="E1160" s="175">
        <v>103.833972776</v>
      </c>
    </row>
    <row r="1161" spans="1:5" ht="10.5" hidden="1">
      <c r="A1161" s="175" t="s">
        <v>4316</v>
      </c>
      <c r="B1161" s="175" t="s">
        <v>4323</v>
      </c>
      <c r="C1161" s="175">
        <v>2023</v>
      </c>
      <c r="D1161" s="175" t="s">
        <v>4196</v>
      </c>
      <c r="E1161" s="175">
        <v>97.417550503000001</v>
      </c>
    </row>
    <row r="1162" spans="1:5" ht="10.5" hidden="1">
      <c r="A1162" s="175" t="s">
        <v>4316</v>
      </c>
      <c r="B1162" s="175" t="s">
        <v>4324</v>
      </c>
      <c r="C1162" s="175">
        <v>2023</v>
      </c>
      <c r="D1162" s="175" t="s">
        <v>4196</v>
      </c>
      <c r="E1162" s="175">
        <v>87.719899377000004</v>
      </c>
    </row>
    <row r="1163" spans="1:5" ht="10.5" hidden="1">
      <c r="A1163" s="175" t="s">
        <v>4316</v>
      </c>
      <c r="B1163" s="175" t="s">
        <v>4325</v>
      </c>
      <c r="C1163" s="175">
        <v>2023</v>
      </c>
      <c r="D1163" s="175" t="s">
        <v>4196</v>
      </c>
      <c r="E1163" s="175">
        <v>73.546310805999994</v>
      </c>
    </row>
    <row r="1164" spans="1:5" ht="10.5" hidden="1">
      <c r="A1164" s="175" t="s">
        <v>4316</v>
      </c>
      <c r="B1164" s="175" t="s">
        <v>4326</v>
      </c>
      <c r="C1164" s="175">
        <v>2023</v>
      </c>
      <c r="D1164" s="175" t="s">
        <v>4196</v>
      </c>
      <c r="E1164" s="175">
        <v>112.607637379</v>
      </c>
    </row>
    <row r="1165" spans="1:5" ht="10.5" hidden="1">
      <c r="A1165" s="175" t="s">
        <v>4316</v>
      </c>
      <c r="B1165" s="175" t="s">
        <v>4322</v>
      </c>
      <c r="C1165" s="175">
        <v>2023</v>
      </c>
      <c r="D1165" s="175" t="s">
        <v>4197</v>
      </c>
      <c r="E1165" s="175">
        <v>107.102895757</v>
      </c>
    </row>
    <row r="1166" spans="1:5" ht="10.5" hidden="1">
      <c r="A1166" s="175" t="s">
        <v>4316</v>
      </c>
      <c r="B1166" s="175" t="s">
        <v>4323</v>
      </c>
      <c r="C1166" s="175">
        <v>2023</v>
      </c>
      <c r="D1166" s="175" t="s">
        <v>4197</v>
      </c>
      <c r="E1166" s="175">
        <v>96.633590728000001</v>
      </c>
    </row>
    <row r="1167" spans="1:5" ht="10.5" hidden="1">
      <c r="A1167" s="175" t="s">
        <v>4316</v>
      </c>
      <c r="B1167" s="175" t="s">
        <v>4324</v>
      </c>
      <c r="C1167" s="175">
        <v>2023</v>
      </c>
      <c r="D1167" s="175" t="s">
        <v>4197</v>
      </c>
      <c r="E1167" s="175">
        <v>88.378033619000007</v>
      </c>
    </row>
    <row r="1168" spans="1:5" ht="10.5" hidden="1">
      <c r="A1168" s="175" t="s">
        <v>4316</v>
      </c>
      <c r="B1168" s="175" t="s">
        <v>4325</v>
      </c>
      <c r="C1168" s="175">
        <v>2023</v>
      </c>
      <c r="D1168" s="175" t="s">
        <v>4197</v>
      </c>
      <c r="E1168" s="175">
        <v>70.194957068999997</v>
      </c>
    </row>
    <row r="1169" spans="1:5" ht="10.5" hidden="1">
      <c r="A1169" s="175" t="s">
        <v>4316</v>
      </c>
      <c r="B1169" s="175" t="s">
        <v>4326</v>
      </c>
      <c r="C1169" s="175">
        <v>2023</v>
      </c>
      <c r="D1169" s="175" t="s">
        <v>4197</v>
      </c>
      <c r="E1169" s="175">
        <v>114.611303835</v>
      </c>
    </row>
    <row r="1170" spans="1:5" ht="10.5" hidden="1">
      <c r="A1170" s="175" t="s">
        <v>4316</v>
      </c>
      <c r="B1170" s="175" t="s">
        <v>4322</v>
      </c>
      <c r="C1170" s="175">
        <v>2023</v>
      </c>
      <c r="D1170" s="175" t="s">
        <v>4198</v>
      </c>
      <c r="E1170" s="175">
        <v>99.512944129000005</v>
      </c>
    </row>
    <row r="1171" spans="1:5" ht="10.5" hidden="1">
      <c r="A1171" s="175" t="s">
        <v>4316</v>
      </c>
      <c r="B1171" s="175" t="s">
        <v>4323</v>
      </c>
      <c r="C1171" s="175">
        <v>2023</v>
      </c>
      <c r="D1171" s="175" t="s">
        <v>4198</v>
      </c>
      <c r="E1171" s="175">
        <v>109.040385328</v>
      </c>
    </row>
    <row r="1172" spans="1:5" ht="10.5" hidden="1">
      <c r="A1172" s="175" t="s">
        <v>4316</v>
      </c>
      <c r="B1172" s="175" t="s">
        <v>4324</v>
      </c>
      <c r="C1172" s="175">
        <v>2023</v>
      </c>
      <c r="D1172" s="175" t="s">
        <v>4198</v>
      </c>
      <c r="E1172" s="175">
        <v>85.5670535</v>
      </c>
    </row>
    <row r="1173" spans="1:5" ht="10.5" hidden="1">
      <c r="A1173" s="175" t="s">
        <v>4316</v>
      </c>
      <c r="B1173" s="175" t="s">
        <v>4325</v>
      </c>
      <c r="C1173" s="175">
        <v>2023</v>
      </c>
      <c r="D1173" s="175" t="s">
        <v>4198</v>
      </c>
      <c r="E1173" s="175">
        <v>81.310534497000006</v>
      </c>
    </row>
    <row r="1174" spans="1:5" ht="10.5" hidden="1">
      <c r="A1174" s="175" t="s">
        <v>4316</v>
      </c>
      <c r="B1174" s="175" t="s">
        <v>4326</v>
      </c>
      <c r="C1174" s="175">
        <v>2023</v>
      </c>
      <c r="D1174" s="175" t="s">
        <v>4198</v>
      </c>
      <c r="E1174" s="175">
        <v>115.74536020799999</v>
      </c>
    </row>
    <row r="1175" spans="1:5" ht="10.5" hidden="1">
      <c r="A1175" s="175" t="s">
        <v>4316</v>
      </c>
      <c r="B1175" s="175" t="s">
        <v>4322</v>
      </c>
      <c r="C1175" s="175">
        <v>2023</v>
      </c>
      <c r="D1175" s="175" t="s">
        <v>4199</v>
      </c>
      <c r="E1175" s="175">
        <v>102.32515359999999</v>
      </c>
    </row>
    <row r="1176" spans="1:5" ht="10.5" hidden="1">
      <c r="A1176" s="175" t="s">
        <v>4316</v>
      </c>
      <c r="B1176" s="175" t="s">
        <v>4323</v>
      </c>
      <c r="C1176" s="175">
        <v>2023</v>
      </c>
      <c r="D1176" s="175" t="s">
        <v>4199</v>
      </c>
      <c r="E1176" s="175">
        <v>99.956741050000005</v>
      </c>
    </row>
    <row r="1177" spans="1:5" ht="10.5" hidden="1">
      <c r="A1177" s="175" t="s">
        <v>4316</v>
      </c>
      <c r="B1177" s="175" t="s">
        <v>4324</v>
      </c>
      <c r="C1177" s="175">
        <v>2023</v>
      </c>
      <c r="D1177" s="175" t="s">
        <v>4199</v>
      </c>
      <c r="E1177" s="175">
        <v>85.651343030000007</v>
      </c>
    </row>
    <row r="1178" spans="1:5" ht="10.5" hidden="1">
      <c r="A1178" s="175" t="s">
        <v>4316</v>
      </c>
      <c r="B1178" s="175" t="s">
        <v>4325</v>
      </c>
      <c r="C1178" s="175">
        <v>2023</v>
      </c>
      <c r="D1178" s="175" t="s">
        <v>4199</v>
      </c>
      <c r="E1178" s="175">
        <v>83.652236306999995</v>
      </c>
    </row>
    <row r="1179" spans="1:5" ht="10.5" hidden="1">
      <c r="A1179" s="175" t="s">
        <v>4316</v>
      </c>
      <c r="B1179" s="175" t="s">
        <v>4326</v>
      </c>
      <c r="C1179" s="175">
        <v>2023</v>
      </c>
      <c r="D1179" s="175" t="s">
        <v>4199</v>
      </c>
      <c r="E1179" s="175">
        <v>120.14260249599999</v>
      </c>
    </row>
    <row r="1180" spans="1:5" ht="10.5" hidden="1">
      <c r="A1180" s="175" t="s">
        <v>4316</v>
      </c>
      <c r="B1180" s="175" t="s">
        <v>4322</v>
      </c>
      <c r="C1180" s="175">
        <v>2023</v>
      </c>
      <c r="D1180" s="175" t="s">
        <v>4200</v>
      </c>
      <c r="E1180" s="175">
        <v>100.325285454</v>
      </c>
    </row>
    <row r="1181" spans="1:5" ht="10.5" hidden="1">
      <c r="A1181" s="175" t="s">
        <v>4316</v>
      </c>
      <c r="B1181" s="175" t="s">
        <v>4323</v>
      </c>
      <c r="C1181" s="175">
        <v>2023</v>
      </c>
      <c r="D1181" s="175" t="s">
        <v>4200</v>
      </c>
      <c r="E1181" s="175">
        <v>99.313838312000001</v>
      </c>
    </row>
    <row r="1182" spans="1:5" ht="10.5" hidden="1">
      <c r="A1182" s="175" t="s">
        <v>4316</v>
      </c>
      <c r="B1182" s="175" t="s">
        <v>4324</v>
      </c>
      <c r="C1182" s="175">
        <v>2023</v>
      </c>
      <c r="D1182" s="175" t="s">
        <v>4200</v>
      </c>
      <c r="E1182" s="175">
        <v>82.421087678000006</v>
      </c>
    </row>
    <row r="1183" spans="1:5" ht="10.5" hidden="1">
      <c r="A1183" s="175" t="s">
        <v>4316</v>
      </c>
      <c r="B1183" s="175" t="s">
        <v>4326</v>
      </c>
      <c r="C1183" s="175">
        <v>2023</v>
      </c>
      <c r="D1183" s="175" t="s">
        <v>4200</v>
      </c>
      <c r="E1183" s="175">
        <v>118.595825856</v>
      </c>
    </row>
    <row r="1184" spans="1:5" ht="10.5" hidden="1">
      <c r="A1184" s="175" t="s">
        <v>4316</v>
      </c>
      <c r="B1184" s="175" t="s">
        <v>4322</v>
      </c>
      <c r="C1184" s="175">
        <v>2023</v>
      </c>
      <c r="D1184" s="175" t="s">
        <v>4201</v>
      </c>
      <c r="E1184" s="175">
        <v>101.040797148</v>
      </c>
    </row>
    <row r="1185" spans="1:5" ht="10.5" hidden="1">
      <c r="A1185" s="175" t="s">
        <v>4316</v>
      </c>
      <c r="B1185" s="175" t="s">
        <v>4323</v>
      </c>
      <c r="C1185" s="175">
        <v>2023</v>
      </c>
      <c r="D1185" s="175" t="s">
        <v>4201</v>
      </c>
      <c r="E1185" s="175">
        <v>105.023992017</v>
      </c>
    </row>
    <row r="1186" spans="1:5" ht="10.5" hidden="1">
      <c r="A1186" s="175" t="s">
        <v>4316</v>
      </c>
      <c r="B1186" s="175" t="s">
        <v>4324</v>
      </c>
      <c r="C1186" s="175">
        <v>2023</v>
      </c>
      <c r="D1186" s="175" t="s">
        <v>4201</v>
      </c>
      <c r="E1186" s="175">
        <v>81.087823219000001</v>
      </c>
    </row>
    <row r="1187" spans="1:5" ht="10.5" hidden="1">
      <c r="A1187" s="175" t="s">
        <v>4316</v>
      </c>
      <c r="B1187" s="175" t="s">
        <v>4325</v>
      </c>
      <c r="C1187" s="175">
        <v>2023</v>
      </c>
      <c r="D1187" s="175" t="s">
        <v>4201</v>
      </c>
      <c r="E1187" s="175">
        <v>68.810845771999993</v>
      </c>
    </row>
    <row r="1188" spans="1:5" ht="10.5" hidden="1">
      <c r="A1188" s="175" t="s">
        <v>4316</v>
      </c>
      <c r="B1188" s="175" t="s">
        <v>4326</v>
      </c>
      <c r="C1188" s="175">
        <v>2023</v>
      </c>
      <c r="D1188" s="175" t="s">
        <v>4201</v>
      </c>
      <c r="E1188" s="175">
        <v>117.187499501</v>
      </c>
    </row>
    <row r="1189" spans="1:5" ht="10.5" hidden="1">
      <c r="A1189" s="175" t="s">
        <v>4316</v>
      </c>
      <c r="B1189" s="175" t="s">
        <v>4322</v>
      </c>
      <c r="C1189" s="175">
        <v>2023</v>
      </c>
      <c r="D1189" s="175" t="s">
        <v>4202</v>
      </c>
      <c r="E1189" s="175">
        <v>98.663153062000006</v>
      </c>
    </row>
    <row r="1190" spans="1:5" ht="10.5" hidden="1">
      <c r="A1190" s="175" t="s">
        <v>4316</v>
      </c>
      <c r="B1190" s="175" t="s">
        <v>4323</v>
      </c>
      <c r="C1190" s="175">
        <v>2023</v>
      </c>
      <c r="D1190" s="175" t="s">
        <v>4202</v>
      </c>
      <c r="E1190" s="175">
        <v>95.139377886000005</v>
      </c>
    </row>
    <row r="1191" spans="1:5" ht="10.5" hidden="1">
      <c r="A1191" s="175" t="s">
        <v>4316</v>
      </c>
      <c r="B1191" s="175" t="s">
        <v>4324</v>
      </c>
      <c r="C1191" s="175">
        <v>2023</v>
      </c>
      <c r="D1191" s="175" t="s">
        <v>4202</v>
      </c>
      <c r="E1191" s="175">
        <v>86.875159976999996</v>
      </c>
    </row>
    <row r="1192" spans="1:5" ht="10.5" hidden="1">
      <c r="A1192" s="175" t="s">
        <v>4316</v>
      </c>
      <c r="B1192" s="175" t="s">
        <v>4326</v>
      </c>
      <c r="C1192" s="175">
        <v>2023</v>
      </c>
      <c r="D1192" s="175" t="s">
        <v>4202</v>
      </c>
      <c r="E1192" s="175">
        <v>115.094588999</v>
      </c>
    </row>
    <row r="1193" spans="1:5" ht="10.5" hidden="1">
      <c r="A1193" s="175" t="s">
        <v>4316</v>
      </c>
      <c r="B1193" s="175" t="s">
        <v>4322</v>
      </c>
      <c r="C1193" s="175">
        <v>2023</v>
      </c>
      <c r="D1193" s="175" t="s">
        <v>4203</v>
      </c>
      <c r="E1193" s="175">
        <v>92.858141160000002</v>
      </c>
    </row>
    <row r="1194" spans="1:5" ht="10.5" hidden="1">
      <c r="A1194" s="175" t="s">
        <v>4316</v>
      </c>
      <c r="B1194" s="175" t="s">
        <v>4323</v>
      </c>
      <c r="C1194" s="175">
        <v>2023</v>
      </c>
      <c r="D1194" s="175" t="s">
        <v>4203</v>
      </c>
      <c r="E1194" s="175">
        <v>97.266450196999998</v>
      </c>
    </row>
    <row r="1195" spans="1:5" ht="10.5" hidden="1">
      <c r="A1195" s="175" t="s">
        <v>4316</v>
      </c>
      <c r="B1195" s="175" t="s">
        <v>4324</v>
      </c>
      <c r="C1195" s="175">
        <v>2023</v>
      </c>
      <c r="D1195" s="175" t="s">
        <v>4203</v>
      </c>
      <c r="E1195" s="175">
        <v>89.204901793999994</v>
      </c>
    </row>
    <row r="1196" spans="1:5" ht="10.5" hidden="1">
      <c r="A1196" s="175" t="s">
        <v>4316</v>
      </c>
      <c r="B1196" s="175" t="s">
        <v>4326</v>
      </c>
      <c r="C1196" s="175">
        <v>2023</v>
      </c>
      <c r="D1196" s="175" t="s">
        <v>4203</v>
      </c>
      <c r="E1196" s="175">
        <v>112.536182798</v>
      </c>
    </row>
    <row r="1197" spans="1:5" ht="10.5" hidden="1">
      <c r="A1197" s="175" t="s">
        <v>4316</v>
      </c>
      <c r="B1197" s="175" t="s">
        <v>4322</v>
      </c>
      <c r="C1197" s="175">
        <v>2023</v>
      </c>
      <c r="D1197" s="175" t="s">
        <v>4204</v>
      </c>
      <c r="E1197" s="175">
        <v>101.318701903</v>
      </c>
    </row>
    <row r="1198" spans="1:5" ht="10.5" hidden="1">
      <c r="A1198" s="175" t="s">
        <v>4316</v>
      </c>
      <c r="B1198" s="175" t="s">
        <v>4323</v>
      </c>
      <c r="C1198" s="175">
        <v>2023</v>
      </c>
      <c r="D1198" s="175" t="s">
        <v>4204</v>
      </c>
      <c r="E1198" s="175">
        <v>111.921769536</v>
      </c>
    </row>
    <row r="1199" spans="1:5" ht="10.5" hidden="1">
      <c r="A1199" s="175" t="s">
        <v>4316</v>
      </c>
      <c r="B1199" s="175" t="s">
        <v>4324</v>
      </c>
      <c r="C1199" s="175">
        <v>2023</v>
      </c>
      <c r="D1199" s="175" t="s">
        <v>4204</v>
      </c>
      <c r="E1199" s="175">
        <v>80.431840308999995</v>
      </c>
    </row>
    <row r="1200" spans="1:5" ht="10.5" hidden="1">
      <c r="A1200" s="175" t="s">
        <v>4316</v>
      </c>
      <c r="B1200" s="175" t="s">
        <v>4326</v>
      </c>
      <c r="C1200" s="175">
        <v>2023</v>
      </c>
      <c r="D1200" s="175" t="s">
        <v>4204</v>
      </c>
      <c r="E1200" s="175">
        <v>113.539691625</v>
      </c>
    </row>
    <row r="1201" spans="1:5" ht="10.5" hidden="1">
      <c r="A1201" s="175" t="s">
        <v>1121</v>
      </c>
      <c r="B1201" s="175" t="s">
        <v>4238</v>
      </c>
      <c r="C1201" s="175">
        <v>2022</v>
      </c>
      <c r="D1201" s="175" t="s">
        <v>4214</v>
      </c>
      <c r="E1201" s="175">
        <v>85.964010282999993</v>
      </c>
    </row>
    <row r="1202" spans="1:5" ht="10.5" hidden="1">
      <c r="A1202" s="175" t="s">
        <v>1121</v>
      </c>
      <c r="B1202" s="175" t="s">
        <v>4239</v>
      </c>
      <c r="C1202" s="175">
        <v>2022</v>
      </c>
      <c r="D1202" s="175" t="s">
        <v>4214</v>
      </c>
      <c r="E1202" s="175">
        <v>89.306122449</v>
      </c>
    </row>
    <row r="1203" spans="1:5" ht="10.5" hidden="1">
      <c r="A1203" s="175" t="s">
        <v>1121</v>
      </c>
      <c r="B1203" s="175" t="s">
        <v>4240</v>
      </c>
      <c r="C1203" s="175">
        <v>2022</v>
      </c>
      <c r="D1203" s="175" t="s">
        <v>4214</v>
      </c>
      <c r="E1203" s="175">
        <v>100.666666667</v>
      </c>
    </row>
    <row r="1204" spans="1:5" ht="10.5" hidden="1">
      <c r="A1204" s="175" t="s">
        <v>1121</v>
      </c>
      <c r="B1204" s="175" t="s">
        <v>4238</v>
      </c>
      <c r="C1204" s="175">
        <v>2022</v>
      </c>
      <c r="D1204" s="175" t="s">
        <v>4215</v>
      </c>
      <c r="E1204" s="175">
        <v>82.207028941999994</v>
      </c>
    </row>
    <row r="1205" spans="1:5" ht="10.5" hidden="1">
      <c r="A1205" s="175" t="s">
        <v>1121</v>
      </c>
      <c r="B1205" s="175" t="s">
        <v>4239</v>
      </c>
      <c r="C1205" s="175">
        <v>2022</v>
      </c>
      <c r="D1205" s="175" t="s">
        <v>4215</v>
      </c>
      <c r="E1205" s="175">
        <v>90.923076922999996</v>
      </c>
    </row>
    <row r="1206" spans="1:5" ht="10.5" hidden="1">
      <c r="A1206" s="175" t="s">
        <v>1121</v>
      </c>
      <c r="B1206" s="175" t="s">
        <v>4240</v>
      </c>
      <c r="C1206" s="175">
        <v>2022</v>
      </c>
      <c r="D1206" s="175" t="s">
        <v>4215</v>
      </c>
      <c r="E1206" s="175">
        <v>98.565217391000004</v>
      </c>
    </row>
    <row r="1207" spans="1:5" ht="10.5" hidden="1">
      <c r="A1207" s="175" t="s">
        <v>1121</v>
      </c>
      <c r="B1207" s="175" t="s">
        <v>4238</v>
      </c>
      <c r="C1207" s="175">
        <v>2023</v>
      </c>
      <c r="D1207" s="175" t="s">
        <v>4195</v>
      </c>
      <c r="E1207" s="175">
        <v>91.621548861999997</v>
      </c>
    </row>
    <row r="1208" spans="1:5" ht="10.5" hidden="1">
      <c r="A1208" s="175" t="s">
        <v>1121</v>
      </c>
      <c r="B1208" s="175" t="s">
        <v>4239</v>
      </c>
      <c r="C1208" s="175">
        <v>2023</v>
      </c>
      <c r="D1208" s="175" t="s">
        <v>4195</v>
      </c>
      <c r="E1208" s="175">
        <v>100.496153846</v>
      </c>
    </row>
    <row r="1209" spans="1:5" ht="10.5" hidden="1">
      <c r="A1209" s="175" t="s">
        <v>1121</v>
      </c>
      <c r="B1209" s="175" t="s">
        <v>4240</v>
      </c>
      <c r="C1209" s="175">
        <v>2023</v>
      </c>
      <c r="D1209" s="175" t="s">
        <v>4195</v>
      </c>
      <c r="E1209" s="175">
        <v>104.800288197</v>
      </c>
    </row>
    <row r="1210" spans="1:5" ht="10.5" hidden="1">
      <c r="A1210" s="175" t="s">
        <v>1121</v>
      </c>
      <c r="B1210" s="175" t="s">
        <v>4238</v>
      </c>
      <c r="C1210" s="175">
        <v>2023</v>
      </c>
      <c r="D1210" s="175" t="s">
        <v>4196</v>
      </c>
      <c r="E1210" s="175">
        <v>98.732479807999994</v>
      </c>
    </row>
    <row r="1211" spans="1:5" ht="10.5" hidden="1">
      <c r="A1211" s="175" t="s">
        <v>1121</v>
      </c>
      <c r="B1211" s="175" t="s">
        <v>4239</v>
      </c>
      <c r="C1211" s="175">
        <v>2023</v>
      </c>
      <c r="D1211" s="175" t="s">
        <v>4196</v>
      </c>
      <c r="E1211" s="175">
        <v>96.065246665000004</v>
      </c>
    </row>
    <row r="1212" spans="1:5" ht="10.5" hidden="1">
      <c r="A1212" s="175" t="s">
        <v>1121</v>
      </c>
      <c r="B1212" s="175" t="s">
        <v>4240</v>
      </c>
      <c r="C1212" s="175">
        <v>2023</v>
      </c>
      <c r="D1212" s="175" t="s">
        <v>4196</v>
      </c>
      <c r="E1212" s="175">
        <v>104.25813407299999</v>
      </c>
    </row>
    <row r="1213" spans="1:5" ht="10.5" hidden="1">
      <c r="A1213" s="175" t="s">
        <v>1121</v>
      </c>
      <c r="B1213" s="175" t="s">
        <v>4238</v>
      </c>
      <c r="C1213" s="175">
        <v>2023</v>
      </c>
      <c r="D1213" s="175" t="s">
        <v>4197</v>
      </c>
      <c r="E1213" s="175">
        <v>104.084757885</v>
      </c>
    </row>
    <row r="1214" spans="1:5" ht="10.5" hidden="1">
      <c r="A1214" s="175" t="s">
        <v>1121</v>
      </c>
      <c r="B1214" s="175" t="s">
        <v>4239</v>
      </c>
      <c r="C1214" s="175">
        <v>2023</v>
      </c>
      <c r="D1214" s="175" t="s">
        <v>4197</v>
      </c>
      <c r="E1214" s="175">
        <v>89.912453013999993</v>
      </c>
    </row>
    <row r="1215" spans="1:5" ht="10.5" hidden="1">
      <c r="A1215" s="175" t="s">
        <v>1121</v>
      </c>
      <c r="B1215" s="175" t="s">
        <v>4240</v>
      </c>
      <c r="C1215" s="175">
        <v>2023</v>
      </c>
      <c r="D1215" s="175" t="s">
        <v>4197</v>
      </c>
      <c r="E1215" s="175">
        <v>101.973855528</v>
      </c>
    </row>
    <row r="1216" spans="1:5" ht="10.5" hidden="1">
      <c r="A1216" s="175" t="s">
        <v>1121</v>
      </c>
      <c r="B1216" s="175" t="s">
        <v>4238</v>
      </c>
      <c r="C1216" s="175">
        <v>2023</v>
      </c>
      <c r="D1216" s="175" t="s">
        <v>4198</v>
      </c>
      <c r="E1216" s="175">
        <v>95.387123922000001</v>
      </c>
    </row>
    <row r="1217" spans="1:5" ht="10.5" hidden="1">
      <c r="A1217" s="175" t="s">
        <v>1121</v>
      </c>
      <c r="B1217" s="175" t="s">
        <v>4239</v>
      </c>
      <c r="C1217" s="175">
        <v>2023</v>
      </c>
      <c r="D1217" s="175" t="s">
        <v>4198</v>
      </c>
      <c r="E1217" s="175">
        <v>93.636534368</v>
      </c>
    </row>
    <row r="1218" spans="1:5" ht="10.5" hidden="1">
      <c r="A1218" s="175" t="s">
        <v>1121</v>
      </c>
      <c r="B1218" s="175" t="s">
        <v>4240</v>
      </c>
      <c r="C1218" s="175">
        <v>2023</v>
      </c>
      <c r="D1218" s="175" t="s">
        <v>4198</v>
      </c>
      <c r="E1218" s="175">
        <v>95.422740524999995</v>
      </c>
    </row>
    <row r="1219" spans="1:5" ht="10.5" hidden="1">
      <c r="A1219" s="175" t="s">
        <v>1121</v>
      </c>
      <c r="B1219" s="175" t="s">
        <v>4238</v>
      </c>
      <c r="C1219" s="175">
        <v>2023</v>
      </c>
      <c r="D1219" s="175" t="s">
        <v>4199</v>
      </c>
      <c r="E1219" s="175">
        <v>85.465972144000006</v>
      </c>
    </row>
    <row r="1220" spans="1:5" ht="10.5" hidden="1">
      <c r="A1220" s="175" t="s">
        <v>1121</v>
      </c>
      <c r="B1220" s="175" t="s">
        <v>4239</v>
      </c>
      <c r="C1220" s="175">
        <v>2023</v>
      </c>
      <c r="D1220" s="175" t="s">
        <v>4199</v>
      </c>
      <c r="E1220" s="175">
        <v>87.023766562000006</v>
      </c>
    </row>
    <row r="1221" spans="1:5" ht="10.5" hidden="1">
      <c r="A1221" s="175" t="s">
        <v>1121</v>
      </c>
      <c r="B1221" s="175" t="s">
        <v>4240</v>
      </c>
      <c r="C1221" s="175">
        <v>2023</v>
      </c>
      <c r="D1221" s="175" t="s">
        <v>4199</v>
      </c>
      <c r="E1221" s="175">
        <v>104.27006043900001</v>
      </c>
    </row>
    <row r="1222" spans="1:5" ht="10.5" hidden="1">
      <c r="A1222" s="175" t="s">
        <v>1121</v>
      </c>
      <c r="B1222" s="175" t="s">
        <v>4238</v>
      </c>
      <c r="C1222" s="175">
        <v>2023</v>
      </c>
      <c r="D1222" s="175" t="s">
        <v>4200</v>
      </c>
      <c r="E1222" s="175">
        <v>93.131394103000005</v>
      </c>
    </row>
    <row r="1223" spans="1:5" ht="10.5" hidden="1">
      <c r="A1223" s="175" t="s">
        <v>1121</v>
      </c>
      <c r="B1223" s="175" t="s">
        <v>4239</v>
      </c>
      <c r="C1223" s="175">
        <v>2023</v>
      </c>
      <c r="D1223" s="175" t="s">
        <v>4200</v>
      </c>
      <c r="E1223" s="175">
        <v>96.522540984000003</v>
      </c>
    </row>
    <row r="1224" spans="1:5" ht="10.5" hidden="1">
      <c r="A1224" s="175" t="s">
        <v>1121</v>
      </c>
      <c r="B1224" s="175" t="s">
        <v>4240</v>
      </c>
      <c r="C1224" s="175">
        <v>2023</v>
      </c>
      <c r="D1224" s="175" t="s">
        <v>4200</v>
      </c>
      <c r="E1224" s="175">
        <v>104.829010658</v>
      </c>
    </row>
    <row r="1225" spans="1:5" ht="10.5" hidden="1">
      <c r="A1225" s="175" t="s">
        <v>1121</v>
      </c>
      <c r="B1225" s="175" t="s">
        <v>4238</v>
      </c>
      <c r="C1225" s="175">
        <v>2023</v>
      </c>
      <c r="D1225" s="175" t="s">
        <v>4201</v>
      </c>
      <c r="E1225" s="175">
        <v>88.794816588000003</v>
      </c>
    </row>
    <row r="1226" spans="1:5" ht="10.5" hidden="1">
      <c r="A1226" s="175" t="s">
        <v>1121</v>
      </c>
      <c r="B1226" s="175" t="s">
        <v>4239</v>
      </c>
      <c r="C1226" s="175">
        <v>2023</v>
      </c>
      <c r="D1226" s="175" t="s">
        <v>4201</v>
      </c>
      <c r="E1226" s="175">
        <v>87.875940389999997</v>
      </c>
    </row>
    <row r="1227" spans="1:5" ht="10.5" hidden="1">
      <c r="A1227" s="175" t="s">
        <v>1121</v>
      </c>
      <c r="B1227" s="175" t="s">
        <v>4240</v>
      </c>
      <c r="C1227" s="175">
        <v>2023</v>
      </c>
      <c r="D1227" s="175" t="s">
        <v>4201</v>
      </c>
      <c r="E1227" s="175">
        <v>107.083333333</v>
      </c>
    </row>
    <row r="1228" spans="1:5" ht="10.5" hidden="1">
      <c r="A1228" s="175" t="s">
        <v>1121</v>
      </c>
      <c r="B1228" s="175" t="s">
        <v>4238</v>
      </c>
      <c r="C1228" s="175">
        <v>2023</v>
      </c>
      <c r="D1228" s="175" t="s">
        <v>4202</v>
      </c>
      <c r="E1228" s="175">
        <v>92.542150174</v>
      </c>
    </row>
    <row r="1229" spans="1:5" ht="10.5" hidden="1">
      <c r="A1229" s="175" t="s">
        <v>1121</v>
      </c>
      <c r="B1229" s="175" t="s">
        <v>4239</v>
      </c>
      <c r="C1229" s="175">
        <v>2023</v>
      </c>
      <c r="D1229" s="175" t="s">
        <v>4202</v>
      </c>
      <c r="E1229" s="175">
        <v>94.944951313999994</v>
      </c>
    </row>
    <row r="1230" spans="1:5" ht="10.5" hidden="1">
      <c r="A1230" s="175" t="s">
        <v>1121</v>
      </c>
      <c r="B1230" s="175" t="s">
        <v>4240</v>
      </c>
      <c r="C1230" s="175">
        <v>2023</v>
      </c>
      <c r="D1230" s="175" t="s">
        <v>4202</v>
      </c>
      <c r="E1230" s="175">
        <v>94.311975844000003</v>
      </c>
    </row>
    <row r="1231" spans="1:5" ht="10.5" hidden="1">
      <c r="A1231" s="175" t="s">
        <v>1121</v>
      </c>
      <c r="B1231" s="175" t="s">
        <v>4238</v>
      </c>
      <c r="C1231" s="175">
        <v>2023</v>
      </c>
      <c r="D1231" s="175" t="s">
        <v>4203</v>
      </c>
      <c r="E1231" s="175">
        <v>94.101029077000007</v>
      </c>
    </row>
    <row r="1232" spans="1:5" ht="10.5" hidden="1">
      <c r="A1232" s="175" t="s">
        <v>1121</v>
      </c>
      <c r="B1232" s="175" t="s">
        <v>4239</v>
      </c>
      <c r="C1232" s="175">
        <v>2023</v>
      </c>
      <c r="D1232" s="175" t="s">
        <v>4203</v>
      </c>
      <c r="E1232" s="175">
        <v>87.201068593000002</v>
      </c>
    </row>
    <row r="1233" spans="1:5" ht="10.5" hidden="1">
      <c r="A1233" s="175" t="s">
        <v>1121</v>
      </c>
      <c r="B1233" s="175" t="s">
        <v>4240</v>
      </c>
      <c r="C1233" s="175">
        <v>2023</v>
      </c>
      <c r="D1233" s="175" t="s">
        <v>4203</v>
      </c>
      <c r="E1233" s="175">
        <v>90.539542269999998</v>
      </c>
    </row>
    <row r="1234" spans="1:5" ht="10.5" hidden="1">
      <c r="A1234" s="175" t="s">
        <v>1121</v>
      </c>
      <c r="B1234" s="175" t="s">
        <v>4238</v>
      </c>
      <c r="C1234" s="175">
        <v>2023</v>
      </c>
      <c r="D1234" s="175" t="s">
        <v>4204</v>
      </c>
      <c r="E1234" s="175">
        <v>83.431137724999999</v>
      </c>
    </row>
    <row r="1235" spans="1:5" ht="10.5" hidden="1">
      <c r="A1235" s="175" t="s">
        <v>1121</v>
      </c>
      <c r="B1235" s="175" t="s">
        <v>4239</v>
      </c>
      <c r="C1235" s="175">
        <v>2023</v>
      </c>
      <c r="D1235" s="175" t="s">
        <v>4204</v>
      </c>
      <c r="E1235" s="175">
        <v>92.319430534000006</v>
      </c>
    </row>
    <row r="1236" spans="1:5" ht="10.5" hidden="1">
      <c r="A1236" s="175" t="s">
        <v>1121</v>
      </c>
      <c r="B1236" s="175" t="s">
        <v>4240</v>
      </c>
      <c r="C1236" s="175">
        <v>2023</v>
      </c>
      <c r="D1236" s="175" t="s">
        <v>4204</v>
      </c>
      <c r="E1236" s="175">
        <v>88.722418759999996</v>
      </c>
    </row>
    <row r="1237" spans="1:5" ht="10.5" hidden="1">
      <c r="A1237" s="175" t="s">
        <v>4327</v>
      </c>
      <c r="B1237" s="175" t="s">
        <v>4328</v>
      </c>
      <c r="C1237" s="175">
        <v>2022</v>
      </c>
      <c r="D1237" s="175" t="s">
        <v>4214</v>
      </c>
      <c r="E1237" s="175">
        <v>49.425883605999999</v>
      </c>
    </row>
    <row r="1238" spans="1:5" ht="10.5" hidden="1">
      <c r="A1238" s="175" t="s">
        <v>4327</v>
      </c>
      <c r="B1238" s="175" t="s">
        <v>4328</v>
      </c>
      <c r="C1238" s="175">
        <v>2022</v>
      </c>
      <c r="D1238" s="175" t="s">
        <v>4215</v>
      </c>
      <c r="E1238" s="175">
        <v>48.556256478000002</v>
      </c>
    </row>
    <row r="1239" spans="1:5" ht="10.5" hidden="1">
      <c r="A1239" s="175" t="s">
        <v>4327</v>
      </c>
      <c r="B1239" s="175" t="s">
        <v>4328</v>
      </c>
      <c r="C1239" s="175">
        <v>2023</v>
      </c>
      <c r="D1239" s="175" t="s">
        <v>4195</v>
      </c>
      <c r="E1239" s="175">
        <v>50.681975489999999</v>
      </c>
    </row>
    <row r="1240" spans="1:5" ht="10.5" hidden="1">
      <c r="A1240" s="175" t="s">
        <v>4327</v>
      </c>
      <c r="B1240" s="175" t="s">
        <v>4328</v>
      </c>
      <c r="C1240" s="175">
        <v>2023</v>
      </c>
      <c r="D1240" s="175" t="s">
        <v>4196</v>
      </c>
      <c r="E1240" s="175">
        <v>50.903120186999999</v>
      </c>
    </row>
    <row r="1241" spans="1:5" ht="10.5" hidden="1">
      <c r="A1241" s="175" t="s">
        <v>4327</v>
      </c>
      <c r="B1241" s="175" t="s">
        <v>4328</v>
      </c>
      <c r="C1241" s="175">
        <v>2023</v>
      </c>
      <c r="D1241" s="175" t="s">
        <v>4197</v>
      </c>
      <c r="E1241" s="175">
        <v>47.568854553000001</v>
      </c>
    </row>
    <row r="1242" spans="1:5" ht="10.5" hidden="1">
      <c r="A1242" s="175" t="s">
        <v>4327</v>
      </c>
      <c r="B1242" s="175" t="s">
        <v>4328</v>
      </c>
      <c r="C1242" s="175">
        <v>2023</v>
      </c>
      <c r="D1242" s="175" t="s">
        <v>4198</v>
      </c>
      <c r="E1242" s="175">
        <v>48.377572624000003</v>
      </c>
    </row>
    <row r="1243" spans="1:5" ht="10.5" hidden="1">
      <c r="A1243" s="175" t="s">
        <v>4327</v>
      </c>
      <c r="B1243" s="175" t="s">
        <v>4328</v>
      </c>
      <c r="C1243" s="175">
        <v>2023</v>
      </c>
      <c r="D1243" s="175" t="s">
        <v>4199</v>
      </c>
      <c r="E1243" s="175">
        <v>52.041212561000002</v>
      </c>
    </row>
    <row r="1244" spans="1:5" ht="10.5" hidden="1">
      <c r="A1244" s="175" t="s">
        <v>4327</v>
      </c>
      <c r="B1244" s="175" t="s">
        <v>4328</v>
      </c>
      <c r="C1244" s="175">
        <v>2023</v>
      </c>
      <c r="D1244" s="175" t="s">
        <v>4200</v>
      </c>
      <c r="E1244" s="175">
        <v>46.742188632000001</v>
      </c>
    </row>
    <row r="1245" spans="1:5" ht="10.5" hidden="1">
      <c r="A1245" s="175" t="s">
        <v>4327</v>
      </c>
      <c r="B1245" s="175" t="s">
        <v>4328</v>
      </c>
      <c r="C1245" s="175">
        <v>2023</v>
      </c>
      <c r="D1245" s="175" t="s">
        <v>4201</v>
      </c>
      <c r="E1245" s="175">
        <v>50.763425230000003</v>
      </c>
    </row>
    <row r="1246" spans="1:5" ht="10.5" hidden="1">
      <c r="A1246" s="175" t="s">
        <v>4327</v>
      </c>
      <c r="B1246" s="175" t="s">
        <v>4328</v>
      </c>
      <c r="C1246" s="175">
        <v>2023</v>
      </c>
      <c r="D1246" s="175" t="s">
        <v>4202</v>
      </c>
      <c r="E1246" s="175">
        <v>48.091834095999999</v>
      </c>
    </row>
    <row r="1247" spans="1:5" ht="10.5" hidden="1">
      <c r="A1247" s="175" t="s">
        <v>4327</v>
      </c>
      <c r="B1247" s="175" t="s">
        <v>4328</v>
      </c>
      <c r="C1247" s="175">
        <v>2023</v>
      </c>
      <c r="D1247" s="175" t="s">
        <v>4203</v>
      </c>
      <c r="E1247" s="175">
        <v>48.227156772999997</v>
      </c>
    </row>
    <row r="1248" spans="1:5" ht="10.5" hidden="1">
      <c r="A1248" s="175" t="s">
        <v>4327</v>
      </c>
      <c r="B1248" s="175" t="s">
        <v>4328</v>
      </c>
      <c r="C1248" s="175">
        <v>2023</v>
      </c>
      <c r="D1248" s="175" t="s">
        <v>4204</v>
      </c>
      <c r="E1248" s="175">
        <v>54.553084521999999</v>
      </c>
    </row>
    <row r="1249" spans="1:5" ht="10.5" hidden="1">
      <c r="A1249" s="175" t="s">
        <v>4327</v>
      </c>
      <c r="B1249" s="175" t="s">
        <v>4329</v>
      </c>
      <c r="C1249" s="175">
        <v>2023</v>
      </c>
      <c r="D1249" s="175" t="s">
        <v>4195</v>
      </c>
      <c r="E1249" s="175">
        <v>38.202247190999998</v>
      </c>
    </row>
    <row r="1250" spans="1:5" ht="10.5" hidden="1">
      <c r="A1250" s="175" t="s">
        <v>4327</v>
      </c>
      <c r="B1250" s="175" t="s">
        <v>4330</v>
      </c>
      <c r="C1250" s="175">
        <v>2023</v>
      </c>
      <c r="D1250" s="175" t="s">
        <v>4195</v>
      </c>
      <c r="E1250" s="175">
        <v>34.654537578999999</v>
      </c>
    </row>
    <row r="1251" spans="1:5" ht="10.5" hidden="1">
      <c r="A1251" s="175" t="s">
        <v>4327</v>
      </c>
      <c r="B1251" s="175" t="s">
        <v>4329</v>
      </c>
      <c r="C1251" s="175">
        <v>2023</v>
      </c>
      <c r="D1251" s="175" t="s">
        <v>4196</v>
      </c>
      <c r="E1251" s="175">
        <v>31.403605504000002</v>
      </c>
    </row>
    <row r="1252" spans="1:5" ht="10.5" hidden="1">
      <c r="A1252" s="175" t="s">
        <v>4327</v>
      </c>
      <c r="B1252" s="175" t="s">
        <v>4329</v>
      </c>
      <c r="C1252" s="175">
        <v>2023</v>
      </c>
      <c r="D1252" s="175" t="s">
        <v>4197</v>
      </c>
      <c r="E1252" s="175">
        <v>32.072260767000003</v>
      </c>
    </row>
    <row r="1253" spans="1:5" ht="10.5" hidden="1">
      <c r="A1253" s="175" t="s">
        <v>4327</v>
      </c>
      <c r="B1253" s="175" t="s">
        <v>4330</v>
      </c>
      <c r="C1253" s="175">
        <v>2023</v>
      </c>
      <c r="D1253" s="175" t="s">
        <v>4197</v>
      </c>
      <c r="E1253" s="175">
        <v>39.438756161999997</v>
      </c>
    </row>
    <row r="1254" spans="1:5" ht="10.5" hidden="1">
      <c r="A1254" s="175" t="s">
        <v>4327</v>
      </c>
      <c r="B1254" s="175" t="s">
        <v>4329</v>
      </c>
      <c r="C1254" s="175">
        <v>2023</v>
      </c>
      <c r="D1254" s="175" t="s">
        <v>4198</v>
      </c>
      <c r="E1254" s="175">
        <v>38.366057323</v>
      </c>
    </row>
    <row r="1255" spans="1:5" ht="10.5" hidden="1">
      <c r="A1255" s="175" t="s">
        <v>4327</v>
      </c>
      <c r="B1255" s="175" t="s">
        <v>4329</v>
      </c>
      <c r="C1255" s="175">
        <v>2023</v>
      </c>
      <c r="D1255" s="175" t="s">
        <v>4199</v>
      </c>
      <c r="E1255" s="175">
        <v>32.894736842</v>
      </c>
    </row>
    <row r="1256" spans="1:5" ht="10.5" hidden="1">
      <c r="A1256" s="175" t="s">
        <v>4327</v>
      </c>
      <c r="B1256" s="175" t="s">
        <v>4329</v>
      </c>
      <c r="C1256" s="175">
        <v>2023</v>
      </c>
      <c r="D1256" s="175" t="s">
        <v>4202</v>
      </c>
      <c r="E1256" s="175">
        <v>41.20148974</v>
      </c>
    </row>
    <row r="1257" spans="1:5" ht="10.5" hidden="1">
      <c r="A1257" s="175" t="s">
        <v>4327</v>
      </c>
      <c r="B1257" s="175" t="s">
        <v>4330</v>
      </c>
      <c r="C1257" s="175">
        <v>2023</v>
      </c>
      <c r="D1257" s="175" t="s">
        <v>4202</v>
      </c>
      <c r="E1257" s="175">
        <v>44.021834120000001</v>
      </c>
    </row>
    <row r="1258" spans="1:5" ht="10.5" hidden="1">
      <c r="A1258" s="175" t="s">
        <v>4327</v>
      </c>
      <c r="B1258" s="175" t="s">
        <v>4329</v>
      </c>
      <c r="C1258" s="175">
        <v>2023</v>
      </c>
      <c r="D1258" s="175" t="s">
        <v>4203</v>
      </c>
      <c r="E1258" s="175">
        <v>28.467319616000001</v>
      </c>
    </row>
    <row r="1259" spans="1:5" ht="10.5" hidden="1">
      <c r="A1259" s="175" t="s">
        <v>4327</v>
      </c>
      <c r="B1259" s="175" t="s">
        <v>4330</v>
      </c>
      <c r="C1259" s="175">
        <v>2023</v>
      </c>
      <c r="D1259" s="175" t="s">
        <v>4203</v>
      </c>
      <c r="E1259" s="175">
        <v>31.974421503999999</v>
      </c>
    </row>
    <row r="1260" spans="1:5" ht="10.5" hidden="1">
      <c r="A1260" s="175" t="s">
        <v>4327</v>
      </c>
      <c r="B1260" s="175" t="s">
        <v>4329</v>
      </c>
      <c r="C1260" s="175">
        <v>2023</v>
      </c>
      <c r="D1260" s="175" t="s">
        <v>4204</v>
      </c>
      <c r="E1260" s="175">
        <v>31.181431045</v>
      </c>
    </row>
    <row r="1261" spans="1:5" ht="10.5" hidden="1">
      <c r="A1261" s="175" t="s">
        <v>4327</v>
      </c>
      <c r="B1261" s="175" t="s">
        <v>4331</v>
      </c>
      <c r="C1261" s="175">
        <v>2023</v>
      </c>
      <c r="D1261" s="175" t="s">
        <v>4196</v>
      </c>
      <c r="E1261" s="175">
        <v>60.465116279</v>
      </c>
    </row>
    <row r="1262" spans="1:5" ht="10.5" hidden="1">
      <c r="A1262" s="175" t="s">
        <v>4327</v>
      </c>
      <c r="B1262" s="175" t="s">
        <v>4331</v>
      </c>
      <c r="C1262" s="175">
        <v>2023</v>
      </c>
      <c r="D1262" s="175" t="s">
        <v>4197</v>
      </c>
      <c r="E1262" s="175">
        <v>45.373134327999999</v>
      </c>
    </row>
    <row r="1263" spans="1:5" ht="10.5" hidden="1">
      <c r="A1263" s="175" t="s">
        <v>4327</v>
      </c>
      <c r="B1263" s="175" t="s">
        <v>4331</v>
      </c>
      <c r="C1263" s="175">
        <v>2023</v>
      </c>
      <c r="D1263" s="175" t="s">
        <v>4199</v>
      </c>
      <c r="E1263" s="175">
        <v>41.436464088000001</v>
      </c>
    </row>
    <row r="1264" spans="1:5" ht="10.5" hidden="1">
      <c r="A1264" s="175" t="s">
        <v>4327</v>
      </c>
      <c r="B1264" s="175" t="s">
        <v>4331</v>
      </c>
      <c r="C1264" s="175">
        <v>2023</v>
      </c>
      <c r="D1264" s="175" t="s">
        <v>4200</v>
      </c>
      <c r="E1264" s="175">
        <v>49.422081712000001</v>
      </c>
    </row>
    <row r="1265" spans="1:5" ht="10.5" hidden="1">
      <c r="A1265" s="175" t="s">
        <v>4327</v>
      </c>
      <c r="B1265" s="175" t="s">
        <v>4331</v>
      </c>
      <c r="C1265" s="175">
        <v>2023</v>
      </c>
      <c r="D1265" s="175" t="s">
        <v>4201</v>
      </c>
      <c r="E1265" s="175">
        <v>55.813953488000003</v>
      </c>
    </row>
    <row r="1266" spans="1:5" ht="10.5" hidden="1">
      <c r="A1266" s="175" t="s">
        <v>4327</v>
      </c>
      <c r="B1266" s="175" t="s">
        <v>4332</v>
      </c>
      <c r="C1266" s="175">
        <v>2022</v>
      </c>
      <c r="D1266" s="175" t="s">
        <v>4215</v>
      </c>
      <c r="E1266" s="175">
        <v>25.503697638999999</v>
      </c>
    </row>
    <row r="1267" spans="1:5" ht="10.5" hidden="1">
      <c r="A1267" s="175" t="s">
        <v>4327</v>
      </c>
      <c r="B1267" s="175" t="s">
        <v>4332</v>
      </c>
      <c r="C1267" s="175">
        <v>2023</v>
      </c>
      <c r="D1267" s="175" t="s">
        <v>4200</v>
      </c>
      <c r="E1267" s="175">
        <v>45.542524383999996</v>
      </c>
    </row>
    <row r="1268" spans="1:5" ht="10.5" hidden="1">
      <c r="A1268" s="175" t="s">
        <v>4327</v>
      </c>
      <c r="B1268" s="175" t="s">
        <v>4333</v>
      </c>
      <c r="C1268" s="175">
        <v>2023</v>
      </c>
      <c r="D1268" s="175" t="s">
        <v>4195</v>
      </c>
      <c r="E1268" s="175">
        <v>49.305077492999999</v>
      </c>
    </row>
    <row r="1269" spans="1:5" ht="10.5" hidden="1">
      <c r="A1269" s="175" t="s">
        <v>4327</v>
      </c>
      <c r="B1269" s="175" t="s">
        <v>4333</v>
      </c>
      <c r="C1269" s="175">
        <v>2023</v>
      </c>
      <c r="D1269" s="175" t="s">
        <v>4196</v>
      </c>
      <c r="E1269" s="175">
        <v>51.442219076000001</v>
      </c>
    </row>
    <row r="1270" spans="1:5" ht="10.5" hidden="1">
      <c r="A1270" s="175" t="s">
        <v>4327</v>
      </c>
      <c r="B1270" s="175" t="s">
        <v>4333</v>
      </c>
      <c r="C1270" s="175">
        <v>2023</v>
      </c>
      <c r="D1270" s="175" t="s">
        <v>4197</v>
      </c>
      <c r="E1270" s="175">
        <v>46.335605981</v>
      </c>
    </row>
    <row r="1271" spans="1:5" ht="10.5" hidden="1">
      <c r="A1271" s="175" t="s">
        <v>4327</v>
      </c>
      <c r="B1271" s="175" t="s">
        <v>4333</v>
      </c>
      <c r="C1271" s="175">
        <v>2023</v>
      </c>
      <c r="D1271" s="175" t="s">
        <v>4198</v>
      </c>
      <c r="E1271" s="175">
        <v>53.637411100999998</v>
      </c>
    </row>
    <row r="1272" spans="1:5" ht="10.5" hidden="1">
      <c r="A1272" s="175" t="s">
        <v>4327</v>
      </c>
      <c r="B1272" s="175" t="s">
        <v>4333</v>
      </c>
      <c r="C1272" s="175">
        <v>2023</v>
      </c>
      <c r="D1272" s="175" t="s">
        <v>4199</v>
      </c>
      <c r="E1272" s="175">
        <v>77.659849858000001</v>
      </c>
    </row>
    <row r="1273" spans="1:5" ht="10.5" hidden="1">
      <c r="A1273" s="175" t="s">
        <v>4327</v>
      </c>
      <c r="B1273" s="175" t="s">
        <v>4333</v>
      </c>
      <c r="C1273" s="175">
        <v>2023</v>
      </c>
      <c r="D1273" s="175" t="s">
        <v>4200</v>
      </c>
      <c r="E1273" s="175">
        <v>85.278281152999995</v>
      </c>
    </row>
    <row r="1274" spans="1:5" ht="10.5" hidden="1">
      <c r="A1274" s="175" t="s">
        <v>4327</v>
      </c>
      <c r="B1274" s="175" t="s">
        <v>4333</v>
      </c>
      <c r="C1274" s="175">
        <v>2023</v>
      </c>
      <c r="D1274" s="175" t="s">
        <v>4201</v>
      </c>
      <c r="E1274" s="175">
        <v>66.142140845</v>
      </c>
    </row>
    <row r="1275" spans="1:5" ht="10.5" hidden="1">
      <c r="A1275" s="175" t="s">
        <v>4327</v>
      </c>
      <c r="B1275" s="175" t="s">
        <v>4333</v>
      </c>
      <c r="C1275" s="175">
        <v>2023</v>
      </c>
      <c r="D1275" s="175" t="s">
        <v>4202</v>
      </c>
      <c r="E1275" s="175">
        <v>56.723563742000003</v>
      </c>
    </row>
    <row r="1276" spans="1:5" ht="10.5" hidden="1">
      <c r="A1276" s="175" t="s">
        <v>4327</v>
      </c>
      <c r="B1276" s="175" t="s">
        <v>4334</v>
      </c>
      <c r="C1276" s="175">
        <v>2022</v>
      </c>
      <c r="D1276" s="175" t="s">
        <v>4215</v>
      </c>
      <c r="E1276" s="175">
        <v>37.942665517000002</v>
      </c>
    </row>
    <row r="1277" spans="1:5" ht="10.5" hidden="1">
      <c r="A1277" s="175" t="s">
        <v>4327</v>
      </c>
      <c r="B1277" s="175" t="s">
        <v>4334</v>
      </c>
      <c r="C1277" s="175">
        <v>2023</v>
      </c>
      <c r="D1277" s="175" t="s">
        <v>4195</v>
      </c>
      <c r="E1277" s="175">
        <v>38.830762593000003</v>
      </c>
    </row>
    <row r="1278" spans="1:5" ht="10.5" hidden="1">
      <c r="A1278" s="175" t="s">
        <v>4327</v>
      </c>
      <c r="B1278" s="175" t="s">
        <v>4334</v>
      </c>
      <c r="C1278" s="175">
        <v>2023</v>
      </c>
      <c r="D1278" s="175" t="s">
        <v>4196</v>
      </c>
      <c r="E1278" s="175">
        <v>42.664476774000001</v>
      </c>
    </row>
    <row r="1279" spans="1:5" ht="10.5" hidden="1">
      <c r="A1279" s="175" t="s">
        <v>4327</v>
      </c>
      <c r="B1279" s="175" t="s">
        <v>4334</v>
      </c>
      <c r="C1279" s="175">
        <v>2023</v>
      </c>
      <c r="D1279" s="175" t="s">
        <v>4197</v>
      </c>
      <c r="E1279" s="175">
        <v>46.231387535000003</v>
      </c>
    </row>
    <row r="1280" spans="1:5" ht="10.5" hidden="1">
      <c r="A1280" s="175" t="s">
        <v>4327</v>
      </c>
      <c r="B1280" s="175" t="s">
        <v>4334</v>
      </c>
      <c r="C1280" s="175">
        <v>2023</v>
      </c>
      <c r="D1280" s="175" t="s">
        <v>4198</v>
      </c>
      <c r="E1280" s="175">
        <v>40.244081993000002</v>
      </c>
    </row>
    <row r="1281" spans="1:5" ht="10.5" hidden="1">
      <c r="A1281" s="175" t="s">
        <v>4327</v>
      </c>
      <c r="B1281" s="175" t="s">
        <v>4334</v>
      </c>
      <c r="C1281" s="175">
        <v>2023</v>
      </c>
      <c r="D1281" s="175" t="s">
        <v>4199</v>
      </c>
      <c r="E1281" s="175">
        <v>39.673224095000002</v>
      </c>
    </row>
    <row r="1282" spans="1:5" ht="10.5" hidden="1">
      <c r="A1282" s="175" t="s">
        <v>4327</v>
      </c>
      <c r="B1282" s="175" t="s">
        <v>4334</v>
      </c>
      <c r="C1282" s="175">
        <v>2023</v>
      </c>
      <c r="D1282" s="175" t="s">
        <v>4200</v>
      </c>
      <c r="E1282" s="175">
        <v>40.298593339999996</v>
      </c>
    </row>
    <row r="1283" spans="1:5" ht="10.5" hidden="1">
      <c r="A1283" s="175" t="s">
        <v>4327</v>
      </c>
      <c r="B1283" s="175" t="s">
        <v>4334</v>
      </c>
      <c r="C1283" s="175">
        <v>2023</v>
      </c>
      <c r="D1283" s="175" t="s">
        <v>4201</v>
      </c>
      <c r="E1283" s="175">
        <v>45.584524225999999</v>
      </c>
    </row>
    <row r="1284" spans="1:5" ht="10.5" hidden="1">
      <c r="A1284" s="175" t="s">
        <v>4327</v>
      </c>
      <c r="B1284" s="175" t="s">
        <v>4334</v>
      </c>
      <c r="C1284" s="175">
        <v>2023</v>
      </c>
      <c r="D1284" s="175" t="s">
        <v>4202</v>
      </c>
      <c r="E1284" s="175">
        <v>39.972122931999998</v>
      </c>
    </row>
    <row r="1285" spans="1:5" ht="10.5" hidden="1">
      <c r="A1285" s="175" t="s">
        <v>4327</v>
      </c>
      <c r="B1285" s="175" t="s">
        <v>4334</v>
      </c>
      <c r="C1285" s="175">
        <v>2023</v>
      </c>
      <c r="D1285" s="175" t="s">
        <v>4203</v>
      </c>
      <c r="E1285" s="175">
        <v>31.820158738</v>
      </c>
    </row>
    <row r="1286" spans="1:5" ht="10.5" hidden="1">
      <c r="A1286" s="175" t="s">
        <v>4327</v>
      </c>
      <c r="B1286" s="175" t="s">
        <v>4334</v>
      </c>
      <c r="C1286" s="175">
        <v>2023</v>
      </c>
      <c r="D1286" s="175" t="s">
        <v>4204</v>
      </c>
      <c r="E1286" s="175">
        <v>43.283582090000003</v>
      </c>
    </row>
    <row r="1287" spans="1:5" ht="10.5" hidden="1">
      <c r="A1287" s="175" t="s">
        <v>4327</v>
      </c>
      <c r="B1287" s="175" t="s">
        <v>4328</v>
      </c>
      <c r="C1287" s="175">
        <v>2022</v>
      </c>
      <c r="D1287" s="175" t="s">
        <v>4214</v>
      </c>
      <c r="E1287" s="175">
        <v>49.425883605999999</v>
      </c>
    </row>
    <row r="1288" spans="1:5" ht="10.5" hidden="1">
      <c r="A1288" s="175" t="s">
        <v>4327</v>
      </c>
      <c r="B1288" s="175" t="s">
        <v>4328</v>
      </c>
      <c r="C1288" s="175">
        <v>2022</v>
      </c>
      <c r="D1288" s="175" t="s">
        <v>4215</v>
      </c>
      <c r="E1288" s="175">
        <v>48.556256478000002</v>
      </c>
    </row>
    <row r="1289" spans="1:5" ht="10.5" hidden="1">
      <c r="A1289" s="175" t="s">
        <v>4327</v>
      </c>
      <c r="B1289" s="175" t="s">
        <v>4328</v>
      </c>
      <c r="C1289" s="175">
        <v>2023</v>
      </c>
      <c r="D1289" s="175" t="s">
        <v>4195</v>
      </c>
      <c r="E1289" s="175">
        <v>50.681975489999999</v>
      </c>
    </row>
    <row r="1290" spans="1:5" ht="10.5" hidden="1">
      <c r="A1290" s="175" t="s">
        <v>4327</v>
      </c>
      <c r="B1290" s="175" t="s">
        <v>4328</v>
      </c>
      <c r="C1290" s="175">
        <v>2023</v>
      </c>
      <c r="D1290" s="175" t="s">
        <v>4196</v>
      </c>
      <c r="E1290" s="175">
        <v>50.903120186999999</v>
      </c>
    </row>
    <row r="1291" spans="1:5" ht="10.5" hidden="1">
      <c r="A1291" s="175" t="s">
        <v>4327</v>
      </c>
      <c r="B1291" s="175" t="s">
        <v>4328</v>
      </c>
      <c r="C1291" s="175">
        <v>2023</v>
      </c>
      <c r="D1291" s="175" t="s">
        <v>4197</v>
      </c>
      <c r="E1291" s="175">
        <v>47.568854553000001</v>
      </c>
    </row>
    <row r="1292" spans="1:5" ht="10.5" hidden="1">
      <c r="A1292" s="175" t="s">
        <v>4327</v>
      </c>
      <c r="B1292" s="175" t="s">
        <v>4328</v>
      </c>
      <c r="C1292" s="175">
        <v>2023</v>
      </c>
      <c r="D1292" s="175" t="s">
        <v>4198</v>
      </c>
      <c r="E1292" s="175">
        <v>48.377572624000003</v>
      </c>
    </row>
    <row r="1293" spans="1:5" ht="10.5" hidden="1">
      <c r="A1293" s="175" t="s">
        <v>4327</v>
      </c>
      <c r="B1293" s="175" t="s">
        <v>4328</v>
      </c>
      <c r="C1293" s="175">
        <v>2023</v>
      </c>
      <c r="D1293" s="175" t="s">
        <v>4199</v>
      </c>
      <c r="E1293" s="175">
        <v>52.041212561000002</v>
      </c>
    </row>
    <row r="1294" spans="1:5" ht="10.5" hidden="1">
      <c r="A1294" s="175" t="s">
        <v>4327</v>
      </c>
      <c r="B1294" s="175" t="s">
        <v>4328</v>
      </c>
      <c r="C1294" s="175">
        <v>2023</v>
      </c>
      <c r="D1294" s="175" t="s">
        <v>4200</v>
      </c>
      <c r="E1294" s="175">
        <v>46.742188632000001</v>
      </c>
    </row>
    <row r="1295" spans="1:5" ht="10.5" hidden="1">
      <c r="A1295" s="175" t="s">
        <v>4327</v>
      </c>
      <c r="B1295" s="175" t="s">
        <v>4328</v>
      </c>
      <c r="C1295" s="175">
        <v>2023</v>
      </c>
      <c r="D1295" s="175" t="s">
        <v>4201</v>
      </c>
      <c r="E1295" s="175">
        <v>50.763425230000003</v>
      </c>
    </row>
    <row r="1296" spans="1:5" ht="10.5" hidden="1">
      <c r="A1296" s="175" t="s">
        <v>4327</v>
      </c>
      <c r="B1296" s="175" t="s">
        <v>4328</v>
      </c>
      <c r="C1296" s="175">
        <v>2023</v>
      </c>
      <c r="D1296" s="175" t="s">
        <v>4202</v>
      </c>
      <c r="E1296" s="175">
        <v>48.091834095999999</v>
      </c>
    </row>
    <row r="1297" spans="1:5" ht="10.5" hidden="1">
      <c r="A1297" s="175" t="s">
        <v>4327</v>
      </c>
      <c r="B1297" s="175" t="s">
        <v>4328</v>
      </c>
      <c r="C1297" s="175">
        <v>2023</v>
      </c>
      <c r="D1297" s="175" t="s">
        <v>4203</v>
      </c>
      <c r="E1297" s="175">
        <v>48.227156772999997</v>
      </c>
    </row>
    <row r="1298" spans="1:5" ht="10.5" hidden="1">
      <c r="A1298" s="175" t="s">
        <v>4327</v>
      </c>
      <c r="B1298" s="175" t="s">
        <v>4328</v>
      </c>
      <c r="C1298" s="175">
        <v>2023</v>
      </c>
      <c r="D1298" s="175" t="s">
        <v>4204</v>
      </c>
      <c r="E1298" s="175">
        <v>54.553084521999999</v>
      </c>
    </row>
    <row r="1299" spans="1:5" ht="10.5" hidden="1">
      <c r="A1299" s="175" t="s">
        <v>4335</v>
      </c>
      <c r="B1299" s="175" t="s">
        <v>4336</v>
      </c>
      <c r="C1299" s="175">
        <v>2023</v>
      </c>
      <c r="D1299" s="175" t="s">
        <v>4199</v>
      </c>
      <c r="E1299" s="175">
        <v>18.40867253</v>
      </c>
    </row>
    <row r="1300" spans="1:5" ht="10.5" hidden="1">
      <c r="A1300" s="175" t="s">
        <v>4335</v>
      </c>
      <c r="B1300" s="175" t="s">
        <v>4336</v>
      </c>
      <c r="C1300" s="175">
        <v>2023</v>
      </c>
      <c r="D1300" s="175" t="s">
        <v>4202</v>
      </c>
      <c r="E1300" s="175">
        <v>26.925148531000001</v>
      </c>
    </row>
    <row r="1301" spans="1:5" ht="10.5" hidden="1">
      <c r="A1301" s="175" t="s">
        <v>4335</v>
      </c>
      <c r="B1301" s="175" t="s">
        <v>4337</v>
      </c>
      <c r="C1301" s="175">
        <v>2022</v>
      </c>
      <c r="D1301" s="175" t="s">
        <v>4215</v>
      </c>
      <c r="E1301" s="175">
        <v>24.260067209999999</v>
      </c>
    </row>
    <row r="1302" spans="1:5" ht="10.5" hidden="1">
      <c r="A1302" s="175" t="s">
        <v>4335</v>
      </c>
      <c r="B1302" s="175" t="s">
        <v>4338</v>
      </c>
      <c r="C1302" s="175">
        <v>2023</v>
      </c>
      <c r="D1302" s="175" t="s">
        <v>4200</v>
      </c>
      <c r="E1302" s="175">
        <v>24.288688410999999</v>
      </c>
    </row>
    <row r="1303" spans="1:5" ht="10.5" hidden="1">
      <c r="A1303" s="175" t="s">
        <v>4335</v>
      </c>
      <c r="B1303" s="175" t="s">
        <v>4339</v>
      </c>
      <c r="C1303" s="175">
        <v>2022</v>
      </c>
      <c r="D1303" s="175" t="s">
        <v>4214</v>
      </c>
      <c r="E1303" s="175">
        <v>44.662242050000003</v>
      </c>
    </row>
    <row r="1304" spans="1:5" ht="10.5" hidden="1">
      <c r="A1304" s="175" t="s">
        <v>4335</v>
      </c>
      <c r="B1304" s="175" t="s">
        <v>4339</v>
      </c>
      <c r="C1304" s="175">
        <v>2022</v>
      </c>
      <c r="D1304" s="175" t="s">
        <v>4215</v>
      </c>
      <c r="E1304" s="175">
        <v>57.128543884999999</v>
      </c>
    </row>
    <row r="1305" spans="1:5" ht="10.5" hidden="1">
      <c r="A1305" s="175" t="s">
        <v>4335</v>
      </c>
      <c r="B1305" s="175" t="s">
        <v>4339</v>
      </c>
      <c r="C1305" s="175">
        <v>2023</v>
      </c>
      <c r="D1305" s="175" t="s">
        <v>4195</v>
      </c>
      <c r="E1305" s="175">
        <v>58.750949126999998</v>
      </c>
    </row>
    <row r="1306" spans="1:5" ht="10.5" hidden="1">
      <c r="A1306" s="175" t="s">
        <v>4335</v>
      </c>
      <c r="B1306" s="175" t="s">
        <v>4339</v>
      </c>
      <c r="C1306" s="175">
        <v>2023</v>
      </c>
      <c r="D1306" s="175" t="s">
        <v>4196</v>
      </c>
      <c r="E1306" s="175">
        <v>52.628124696</v>
      </c>
    </row>
    <row r="1307" spans="1:5" ht="10.5" hidden="1">
      <c r="A1307" s="175" t="s">
        <v>4335</v>
      </c>
      <c r="B1307" s="175" t="s">
        <v>4339</v>
      </c>
      <c r="C1307" s="175">
        <v>2023</v>
      </c>
      <c r="D1307" s="175" t="s">
        <v>4197</v>
      </c>
      <c r="E1307" s="175">
        <v>51.110107362000001</v>
      </c>
    </row>
    <row r="1308" spans="1:5" ht="10.5" hidden="1">
      <c r="A1308" s="175" t="s">
        <v>4335</v>
      </c>
      <c r="B1308" s="175" t="s">
        <v>4339</v>
      </c>
      <c r="C1308" s="175">
        <v>2023</v>
      </c>
      <c r="D1308" s="175" t="s">
        <v>4198</v>
      </c>
      <c r="E1308" s="175">
        <v>48.98168141</v>
      </c>
    </row>
    <row r="1309" spans="1:5" ht="10.5" hidden="1">
      <c r="A1309" s="175" t="s">
        <v>4335</v>
      </c>
      <c r="B1309" s="175" t="s">
        <v>4339</v>
      </c>
      <c r="C1309" s="175">
        <v>2023</v>
      </c>
      <c r="D1309" s="175" t="s">
        <v>4199</v>
      </c>
      <c r="E1309" s="175">
        <v>54.870885258999998</v>
      </c>
    </row>
    <row r="1310" spans="1:5" ht="10.5" hidden="1">
      <c r="A1310" s="175" t="s">
        <v>4335</v>
      </c>
      <c r="B1310" s="175" t="s">
        <v>4339</v>
      </c>
      <c r="C1310" s="175">
        <v>2023</v>
      </c>
      <c r="D1310" s="175" t="s">
        <v>4200</v>
      </c>
      <c r="E1310" s="175">
        <v>42.967631238999999</v>
      </c>
    </row>
    <row r="1311" spans="1:5" ht="10.5" hidden="1">
      <c r="A1311" s="175" t="s">
        <v>4335</v>
      </c>
      <c r="B1311" s="175" t="s">
        <v>4339</v>
      </c>
      <c r="C1311" s="175">
        <v>2023</v>
      </c>
      <c r="D1311" s="175" t="s">
        <v>4201</v>
      </c>
      <c r="E1311" s="175">
        <v>61.632448011999998</v>
      </c>
    </row>
    <row r="1312" spans="1:5" ht="10.5" hidden="1">
      <c r="A1312" s="175" t="s">
        <v>4335</v>
      </c>
      <c r="B1312" s="175" t="s">
        <v>4339</v>
      </c>
      <c r="C1312" s="175">
        <v>2023</v>
      </c>
      <c r="D1312" s="175" t="s">
        <v>4202</v>
      </c>
      <c r="E1312" s="175">
        <v>46.901461664000003</v>
      </c>
    </row>
    <row r="1313" spans="1:5" ht="10.5" hidden="1">
      <c r="A1313" s="175" t="s">
        <v>4335</v>
      </c>
      <c r="B1313" s="175" t="s">
        <v>4339</v>
      </c>
      <c r="C1313" s="175">
        <v>2023</v>
      </c>
      <c r="D1313" s="175" t="s">
        <v>4203</v>
      </c>
      <c r="E1313" s="175">
        <v>50.623471844999997</v>
      </c>
    </row>
    <row r="1314" spans="1:5" ht="10.5" hidden="1">
      <c r="A1314" s="175" t="s">
        <v>4335</v>
      </c>
      <c r="B1314" s="175" t="s">
        <v>4339</v>
      </c>
      <c r="C1314" s="175">
        <v>2023</v>
      </c>
      <c r="D1314" s="175" t="s">
        <v>4204</v>
      </c>
      <c r="E1314" s="175">
        <v>44.425267495999996</v>
      </c>
    </row>
    <row r="1315" spans="1:5" ht="10.5" hidden="1">
      <c r="A1315" s="175" t="s">
        <v>4340</v>
      </c>
      <c r="B1315" s="175" t="s">
        <v>4341</v>
      </c>
      <c r="C1315" s="175">
        <v>2023</v>
      </c>
      <c r="D1315" s="175" t="s">
        <v>4196</v>
      </c>
      <c r="E1315" s="175">
        <v>28.802880024</v>
      </c>
    </row>
    <row r="1316" spans="1:5" ht="10.5" hidden="1">
      <c r="A1316" s="175" t="s">
        <v>4340</v>
      </c>
      <c r="B1316" s="175" t="s">
        <v>4341</v>
      </c>
      <c r="C1316" s="175">
        <v>2023</v>
      </c>
      <c r="D1316" s="175" t="s">
        <v>4197</v>
      </c>
      <c r="E1316" s="175">
        <v>19.455252917999999</v>
      </c>
    </row>
    <row r="1317" spans="1:5" ht="10.5" hidden="1">
      <c r="A1317" s="175" t="s">
        <v>4340</v>
      </c>
      <c r="B1317" s="175" t="s">
        <v>4341</v>
      </c>
      <c r="C1317" s="175">
        <v>2023</v>
      </c>
      <c r="D1317" s="175" t="s">
        <v>4199</v>
      </c>
      <c r="E1317" s="175">
        <v>29.396044895999999</v>
      </c>
    </row>
    <row r="1318" spans="1:5" ht="10.5" hidden="1">
      <c r="A1318" s="175" t="s">
        <v>4340</v>
      </c>
      <c r="B1318" s="175" t="s">
        <v>4341</v>
      </c>
      <c r="C1318" s="175">
        <v>2023</v>
      </c>
      <c r="D1318" s="175" t="s">
        <v>4200</v>
      </c>
      <c r="E1318" s="175">
        <v>24.230329407999999</v>
      </c>
    </row>
    <row r="1319" spans="1:5" ht="10.5" hidden="1">
      <c r="A1319" s="175" t="s">
        <v>4340</v>
      </c>
      <c r="B1319" s="175" t="s">
        <v>4342</v>
      </c>
      <c r="C1319" s="175">
        <v>2023</v>
      </c>
      <c r="D1319" s="175" t="s">
        <v>4198</v>
      </c>
      <c r="E1319" s="175">
        <v>50.512339443000002</v>
      </c>
    </row>
    <row r="1320" spans="1:5" ht="10.5" hidden="1">
      <c r="A1320" s="175" t="s">
        <v>4340</v>
      </c>
      <c r="B1320" s="175" t="s">
        <v>4343</v>
      </c>
      <c r="C1320" s="175">
        <v>2023</v>
      </c>
      <c r="D1320" s="175" t="s">
        <v>4196</v>
      </c>
      <c r="E1320" s="175">
        <v>22.182785256999999</v>
      </c>
    </row>
    <row r="1321" spans="1:5" ht="10.5" hidden="1">
      <c r="A1321" s="175" t="s">
        <v>4340</v>
      </c>
      <c r="B1321" s="175" t="s">
        <v>4343</v>
      </c>
      <c r="C1321" s="175">
        <v>2023</v>
      </c>
      <c r="D1321" s="175" t="s">
        <v>4202</v>
      </c>
      <c r="E1321" s="175">
        <v>23.054755381</v>
      </c>
    </row>
    <row r="1322" spans="1:5" ht="10.5" hidden="1">
      <c r="A1322" s="175" t="s">
        <v>4340</v>
      </c>
      <c r="B1322" s="175" t="s">
        <v>4343</v>
      </c>
      <c r="C1322" s="175">
        <v>2023</v>
      </c>
      <c r="D1322" s="175" t="s">
        <v>4204</v>
      </c>
      <c r="E1322" s="175">
        <v>22.357723231000001</v>
      </c>
    </row>
    <row r="1323" spans="1:5" ht="10.5" hidden="1">
      <c r="A1323" s="175" t="s">
        <v>4340</v>
      </c>
      <c r="B1323" s="175" t="s">
        <v>4344</v>
      </c>
      <c r="C1323" s="175">
        <v>2023</v>
      </c>
      <c r="D1323" s="175" t="s">
        <v>4200</v>
      </c>
      <c r="E1323" s="175">
        <v>23.636936652999999</v>
      </c>
    </row>
    <row r="1324" spans="1:5" ht="10.5" hidden="1">
      <c r="A1324" s="175" t="s">
        <v>4340</v>
      </c>
      <c r="B1324" s="175" t="s">
        <v>4345</v>
      </c>
      <c r="C1324" s="175">
        <v>2022</v>
      </c>
      <c r="D1324" s="175" t="s">
        <v>4215</v>
      </c>
      <c r="E1324" s="175">
        <v>33.366044643000002</v>
      </c>
    </row>
    <row r="1325" spans="1:5" ht="10.5" hidden="1">
      <c r="A1325" s="175" t="s">
        <v>4340</v>
      </c>
      <c r="B1325" s="175" t="s">
        <v>4346</v>
      </c>
      <c r="C1325" s="175">
        <v>2023</v>
      </c>
      <c r="D1325" s="175" t="s">
        <v>4197</v>
      </c>
      <c r="E1325" s="175">
        <v>25.458249263999999</v>
      </c>
    </row>
    <row r="1326" spans="1:5" ht="10.5" hidden="1">
      <c r="A1326" s="175" t="s">
        <v>4340</v>
      </c>
      <c r="B1326" s="175" t="s">
        <v>4346</v>
      </c>
      <c r="C1326" s="175">
        <v>2023</v>
      </c>
      <c r="D1326" s="175" t="s">
        <v>4198</v>
      </c>
      <c r="E1326" s="175">
        <v>18.034704620999999</v>
      </c>
    </row>
    <row r="1327" spans="1:5" ht="10.5" hidden="1">
      <c r="A1327" s="175" t="s">
        <v>4340</v>
      </c>
      <c r="B1327" s="175" t="s">
        <v>4347</v>
      </c>
      <c r="C1327" s="175">
        <v>2023</v>
      </c>
      <c r="D1327" s="175" t="s">
        <v>4196</v>
      </c>
      <c r="E1327" s="175">
        <v>21.532388301000001</v>
      </c>
    </row>
    <row r="1328" spans="1:5" ht="10.5" hidden="1">
      <c r="A1328" s="175" t="s">
        <v>4340</v>
      </c>
      <c r="B1328" s="175" t="s">
        <v>4348</v>
      </c>
      <c r="C1328" s="175">
        <v>2023</v>
      </c>
      <c r="D1328" s="175" t="s">
        <v>4199</v>
      </c>
      <c r="E1328" s="175">
        <v>18.085362913000001</v>
      </c>
    </row>
    <row r="1329" spans="1:5" ht="10.5" hidden="1">
      <c r="A1329" s="175" t="s">
        <v>4340</v>
      </c>
      <c r="B1329" s="175" t="s">
        <v>4348</v>
      </c>
      <c r="C1329" s="175">
        <v>2023</v>
      </c>
      <c r="D1329" s="175" t="s">
        <v>4201</v>
      </c>
      <c r="E1329" s="175">
        <v>19.209039548</v>
      </c>
    </row>
    <row r="1330" spans="1:5" ht="10.5" hidden="1">
      <c r="A1330" s="175" t="s">
        <v>4340</v>
      </c>
      <c r="B1330" s="175" t="s">
        <v>4348</v>
      </c>
      <c r="C1330" s="175">
        <v>2023</v>
      </c>
      <c r="D1330" s="175" t="s">
        <v>4202</v>
      </c>
      <c r="E1330" s="175">
        <v>16.924564546999999</v>
      </c>
    </row>
    <row r="1331" spans="1:5" ht="10.5" hidden="1">
      <c r="A1331" s="175" t="s">
        <v>4340</v>
      </c>
      <c r="B1331" s="175" t="s">
        <v>4348</v>
      </c>
      <c r="C1331" s="175">
        <v>2023</v>
      </c>
      <c r="D1331" s="175" t="s">
        <v>4203</v>
      </c>
      <c r="E1331" s="175">
        <v>15.071590152000001</v>
      </c>
    </row>
    <row r="1332" spans="1:5" ht="10.5" hidden="1">
      <c r="A1332" s="175" t="s">
        <v>4327</v>
      </c>
      <c r="B1332" s="175" t="s">
        <v>4349</v>
      </c>
      <c r="C1332" s="175">
        <v>2022</v>
      </c>
      <c r="D1332" s="175" t="s">
        <v>4214</v>
      </c>
      <c r="E1332" s="175">
        <v>51.155008125000002</v>
      </c>
    </row>
    <row r="1333" spans="1:5" ht="10.5" hidden="1">
      <c r="A1333" s="175" t="s">
        <v>4327</v>
      </c>
      <c r="B1333" s="175" t="s">
        <v>4350</v>
      </c>
      <c r="C1333" s="175">
        <v>2022</v>
      </c>
      <c r="D1333" s="175" t="s">
        <v>4214</v>
      </c>
      <c r="E1333" s="175">
        <v>51.429454800000002</v>
      </c>
    </row>
    <row r="1334" spans="1:5" ht="10.5" hidden="1">
      <c r="A1334" s="175" t="s">
        <v>4327</v>
      </c>
      <c r="B1334" s="175" t="s">
        <v>4349</v>
      </c>
      <c r="C1334" s="175">
        <v>2022</v>
      </c>
      <c r="D1334" s="175" t="s">
        <v>4215</v>
      </c>
      <c r="E1334" s="175">
        <v>52.360387318999997</v>
      </c>
    </row>
    <row r="1335" spans="1:5" ht="10.5" hidden="1">
      <c r="A1335" s="175" t="s">
        <v>4327</v>
      </c>
      <c r="B1335" s="175" t="s">
        <v>4350</v>
      </c>
      <c r="C1335" s="175">
        <v>2022</v>
      </c>
      <c r="D1335" s="175" t="s">
        <v>4215</v>
      </c>
      <c r="E1335" s="175">
        <v>55.398487500000002</v>
      </c>
    </row>
    <row r="1336" spans="1:5" ht="10.5" hidden="1">
      <c r="A1336" s="175" t="s">
        <v>4327</v>
      </c>
      <c r="B1336" s="175" t="s">
        <v>4349</v>
      </c>
      <c r="C1336" s="175">
        <v>2023</v>
      </c>
      <c r="D1336" s="175" t="s">
        <v>4195</v>
      </c>
      <c r="E1336" s="175">
        <v>54.272568902000003</v>
      </c>
    </row>
    <row r="1337" spans="1:5" ht="10.5" hidden="1">
      <c r="A1337" s="175" t="s">
        <v>4327</v>
      </c>
      <c r="B1337" s="175" t="s">
        <v>4350</v>
      </c>
      <c r="C1337" s="175">
        <v>2023</v>
      </c>
      <c r="D1337" s="175" t="s">
        <v>4195</v>
      </c>
      <c r="E1337" s="175">
        <v>53.267914728999997</v>
      </c>
    </row>
    <row r="1338" spans="1:5" ht="10.5" hidden="1">
      <c r="A1338" s="175" t="s">
        <v>4327</v>
      </c>
      <c r="B1338" s="175" t="s">
        <v>4349</v>
      </c>
      <c r="C1338" s="175">
        <v>2023</v>
      </c>
      <c r="D1338" s="175" t="s">
        <v>4196</v>
      </c>
      <c r="E1338" s="175">
        <v>54.759616010999999</v>
      </c>
    </row>
    <row r="1339" spans="1:5" ht="10.5" hidden="1">
      <c r="A1339" s="175" t="s">
        <v>4327</v>
      </c>
      <c r="B1339" s="175" t="s">
        <v>4350</v>
      </c>
      <c r="C1339" s="175">
        <v>2023</v>
      </c>
      <c r="D1339" s="175" t="s">
        <v>4196</v>
      </c>
      <c r="E1339" s="175">
        <v>52.926524594999997</v>
      </c>
    </row>
    <row r="1340" spans="1:5" ht="10.5" hidden="1">
      <c r="A1340" s="175" t="s">
        <v>4327</v>
      </c>
      <c r="B1340" s="175" t="s">
        <v>4349</v>
      </c>
      <c r="C1340" s="175">
        <v>2023</v>
      </c>
      <c r="D1340" s="175" t="s">
        <v>4197</v>
      </c>
      <c r="E1340" s="175">
        <v>55.078378028000003</v>
      </c>
    </row>
    <row r="1341" spans="1:5" ht="10.5" hidden="1">
      <c r="A1341" s="175" t="s">
        <v>4327</v>
      </c>
      <c r="B1341" s="175" t="s">
        <v>4350</v>
      </c>
      <c r="C1341" s="175">
        <v>2023</v>
      </c>
      <c r="D1341" s="175" t="s">
        <v>4197</v>
      </c>
      <c r="E1341" s="175">
        <v>52.459319739999998</v>
      </c>
    </row>
    <row r="1342" spans="1:5" ht="10.5" hidden="1">
      <c r="A1342" s="175" t="s">
        <v>4327</v>
      </c>
      <c r="B1342" s="175" t="s">
        <v>4349</v>
      </c>
      <c r="C1342" s="175">
        <v>2023</v>
      </c>
      <c r="D1342" s="175" t="s">
        <v>4198</v>
      </c>
      <c r="E1342" s="175">
        <v>53.047168499000001</v>
      </c>
    </row>
    <row r="1343" spans="1:5" ht="10.5" hidden="1">
      <c r="A1343" s="175" t="s">
        <v>4327</v>
      </c>
      <c r="B1343" s="175" t="s">
        <v>4350</v>
      </c>
      <c r="C1343" s="175">
        <v>2023</v>
      </c>
      <c r="D1343" s="175" t="s">
        <v>4198</v>
      </c>
      <c r="E1343" s="175">
        <v>50.339303592999997</v>
      </c>
    </row>
    <row r="1344" spans="1:5" ht="10.5" hidden="1">
      <c r="A1344" s="175" t="s">
        <v>4327</v>
      </c>
      <c r="B1344" s="175" t="s">
        <v>4349</v>
      </c>
      <c r="C1344" s="175">
        <v>2023</v>
      </c>
      <c r="D1344" s="175" t="s">
        <v>4199</v>
      </c>
      <c r="E1344" s="175">
        <v>52.784309800999999</v>
      </c>
    </row>
    <row r="1345" spans="1:5" ht="10.5" hidden="1">
      <c r="A1345" s="175" t="s">
        <v>4327</v>
      </c>
      <c r="B1345" s="175" t="s">
        <v>4350</v>
      </c>
      <c r="C1345" s="175">
        <v>2023</v>
      </c>
      <c r="D1345" s="175" t="s">
        <v>4199</v>
      </c>
      <c r="E1345" s="175">
        <v>52.127620245000003</v>
      </c>
    </row>
    <row r="1346" spans="1:5" ht="10.5" hidden="1">
      <c r="A1346" s="175" t="s">
        <v>4327</v>
      </c>
      <c r="B1346" s="175" t="s">
        <v>4349</v>
      </c>
      <c r="C1346" s="175">
        <v>2023</v>
      </c>
      <c r="D1346" s="175" t="s">
        <v>4200</v>
      </c>
      <c r="E1346" s="175">
        <v>51.861811074999999</v>
      </c>
    </row>
    <row r="1347" spans="1:5" ht="10.5" hidden="1">
      <c r="A1347" s="175" t="s">
        <v>4327</v>
      </c>
      <c r="B1347" s="175" t="s">
        <v>4350</v>
      </c>
      <c r="C1347" s="175">
        <v>2023</v>
      </c>
      <c r="D1347" s="175" t="s">
        <v>4200</v>
      </c>
      <c r="E1347" s="175">
        <v>51.038024360000001</v>
      </c>
    </row>
    <row r="1348" spans="1:5" ht="10.5" hidden="1">
      <c r="A1348" s="175" t="s">
        <v>4327</v>
      </c>
      <c r="B1348" s="175" t="s">
        <v>4349</v>
      </c>
      <c r="C1348" s="175">
        <v>2023</v>
      </c>
      <c r="D1348" s="175" t="s">
        <v>4201</v>
      </c>
      <c r="E1348" s="175">
        <v>54.092191327000002</v>
      </c>
    </row>
    <row r="1349" spans="1:5" ht="10.5" hidden="1">
      <c r="A1349" s="175" t="s">
        <v>4327</v>
      </c>
      <c r="B1349" s="175" t="s">
        <v>4350</v>
      </c>
      <c r="C1349" s="175">
        <v>2023</v>
      </c>
      <c r="D1349" s="175" t="s">
        <v>4201</v>
      </c>
      <c r="E1349" s="175">
        <v>51.148881856999999</v>
      </c>
    </row>
    <row r="1350" spans="1:5" ht="10.5" hidden="1">
      <c r="A1350" s="175" t="s">
        <v>4327</v>
      </c>
      <c r="B1350" s="175" t="s">
        <v>4349</v>
      </c>
      <c r="C1350" s="175">
        <v>2023</v>
      </c>
      <c r="D1350" s="175" t="s">
        <v>4202</v>
      </c>
      <c r="E1350" s="175">
        <v>54.681930612999999</v>
      </c>
    </row>
    <row r="1351" spans="1:5" ht="10.5" hidden="1">
      <c r="A1351" s="175" t="s">
        <v>4327</v>
      </c>
      <c r="B1351" s="175" t="s">
        <v>4350</v>
      </c>
      <c r="C1351" s="175">
        <v>2023</v>
      </c>
      <c r="D1351" s="175" t="s">
        <v>4202</v>
      </c>
      <c r="E1351" s="175">
        <v>51.349173886000003</v>
      </c>
    </row>
    <row r="1352" spans="1:5" ht="10.5" hidden="1">
      <c r="A1352" s="175" t="s">
        <v>4327</v>
      </c>
      <c r="B1352" s="175" t="s">
        <v>4349</v>
      </c>
      <c r="C1352" s="175">
        <v>2023</v>
      </c>
      <c r="D1352" s="175" t="s">
        <v>4203</v>
      </c>
      <c r="E1352" s="175">
        <v>48.850574713</v>
      </c>
    </row>
    <row r="1353" spans="1:5" ht="10.5" hidden="1">
      <c r="A1353" s="175" t="s">
        <v>4327</v>
      </c>
      <c r="B1353" s="175" t="s">
        <v>4350</v>
      </c>
      <c r="C1353" s="175">
        <v>2023</v>
      </c>
      <c r="D1353" s="175" t="s">
        <v>4203</v>
      </c>
      <c r="E1353" s="175">
        <v>48.243087187</v>
      </c>
    </row>
    <row r="1354" spans="1:5" ht="10.5" hidden="1">
      <c r="A1354" s="175" t="s">
        <v>4327</v>
      </c>
      <c r="B1354" s="175" t="s">
        <v>4350</v>
      </c>
      <c r="C1354" s="175">
        <v>2023</v>
      </c>
      <c r="D1354" s="175" t="s">
        <v>4204</v>
      </c>
      <c r="E1354" s="175">
        <v>48.913043477999999</v>
      </c>
    </row>
    <row r="1355" spans="1:5" ht="10.5" hidden="1">
      <c r="A1355" s="175" t="s">
        <v>4327</v>
      </c>
      <c r="B1355" s="175" t="s">
        <v>4351</v>
      </c>
      <c r="C1355" s="175">
        <v>2022</v>
      </c>
      <c r="D1355" s="175" t="s">
        <v>4214</v>
      </c>
      <c r="E1355" s="175">
        <v>48.033707864999997</v>
      </c>
    </row>
    <row r="1356" spans="1:5" ht="10.5" hidden="1">
      <c r="A1356" s="175" t="s">
        <v>4327</v>
      </c>
      <c r="B1356" s="175" t="s">
        <v>4351</v>
      </c>
      <c r="C1356" s="175">
        <v>2022</v>
      </c>
      <c r="D1356" s="175" t="s">
        <v>4215</v>
      </c>
      <c r="E1356" s="175">
        <v>51.197291481999997</v>
      </c>
    </row>
    <row r="1357" spans="1:5" ht="10.5" hidden="1">
      <c r="A1357" s="175" t="s">
        <v>4327</v>
      </c>
      <c r="B1357" s="175" t="s">
        <v>4351</v>
      </c>
      <c r="C1357" s="175">
        <v>2023</v>
      </c>
      <c r="D1357" s="175" t="s">
        <v>4195</v>
      </c>
      <c r="E1357" s="175">
        <v>51.402067395000003</v>
      </c>
    </row>
    <row r="1358" spans="1:5" ht="10.5" hidden="1">
      <c r="A1358" s="175" t="s">
        <v>4327</v>
      </c>
      <c r="B1358" s="175" t="s">
        <v>4351</v>
      </c>
      <c r="C1358" s="175">
        <v>2023</v>
      </c>
      <c r="D1358" s="175" t="s">
        <v>4196</v>
      </c>
      <c r="E1358" s="175">
        <v>50.702091205999999</v>
      </c>
    </row>
    <row r="1359" spans="1:5" ht="10.5" hidden="1">
      <c r="A1359" s="175" t="s">
        <v>4327</v>
      </c>
      <c r="B1359" s="175" t="s">
        <v>4351</v>
      </c>
      <c r="C1359" s="175">
        <v>2023</v>
      </c>
      <c r="D1359" s="175" t="s">
        <v>4197</v>
      </c>
      <c r="E1359" s="175">
        <v>50.123155681</v>
      </c>
    </row>
    <row r="1360" spans="1:5" ht="10.5" hidden="1">
      <c r="A1360" s="175" t="s">
        <v>4327</v>
      </c>
      <c r="B1360" s="175" t="s">
        <v>4351</v>
      </c>
      <c r="C1360" s="175">
        <v>2023</v>
      </c>
      <c r="D1360" s="175" t="s">
        <v>4198</v>
      </c>
      <c r="E1360" s="175">
        <v>52.471805963000001</v>
      </c>
    </row>
    <row r="1361" spans="1:5" ht="10.5" hidden="1">
      <c r="A1361" s="175" t="s">
        <v>4327</v>
      </c>
      <c r="B1361" s="175" t="s">
        <v>4351</v>
      </c>
      <c r="C1361" s="175">
        <v>2023</v>
      </c>
      <c r="D1361" s="175" t="s">
        <v>4199</v>
      </c>
      <c r="E1361" s="175">
        <v>52.090580385000003</v>
      </c>
    </row>
    <row r="1362" spans="1:5" ht="10.5" hidden="1">
      <c r="A1362" s="175" t="s">
        <v>4327</v>
      </c>
      <c r="B1362" s="175" t="s">
        <v>4351</v>
      </c>
      <c r="C1362" s="175">
        <v>2023</v>
      </c>
      <c r="D1362" s="175" t="s">
        <v>4200</v>
      </c>
      <c r="E1362" s="175">
        <v>49.290143340999997</v>
      </c>
    </row>
    <row r="1363" spans="1:5" ht="10.5" hidden="1">
      <c r="A1363" s="175" t="s">
        <v>4327</v>
      </c>
      <c r="B1363" s="175" t="s">
        <v>4351</v>
      </c>
      <c r="C1363" s="175">
        <v>2023</v>
      </c>
      <c r="D1363" s="175" t="s">
        <v>4201</v>
      </c>
      <c r="E1363" s="175">
        <v>49.849803836</v>
      </c>
    </row>
    <row r="1364" spans="1:5" ht="10.5" hidden="1">
      <c r="A1364" s="175" t="s">
        <v>4327</v>
      </c>
      <c r="B1364" s="175" t="s">
        <v>4351</v>
      </c>
      <c r="C1364" s="175">
        <v>2023</v>
      </c>
      <c r="D1364" s="175" t="s">
        <v>4202</v>
      </c>
      <c r="E1364" s="175">
        <v>49.847607699000001</v>
      </c>
    </row>
    <row r="1365" spans="1:5" ht="10.5" hidden="1">
      <c r="A1365" s="175" t="s">
        <v>4327</v>
      </c>
      <c r="B1365" s="175" t="s">
        <v>4351</v>
      </c>
      <c r="C1365" s="175">
        <v>2023</v>
      </c>
      <c r="D1365" s="175" t="s">
        <v>4203</v>
      </c>
      <c r="E1365" s="175">
        <v>50.673372829999998</v>
      </c>
    </row>
    <row r="1366" spans="1:5" ht="10.5" hidden="1">
      <c r="A1366" s="175" t="s">
        <v>4327</v>
      </c>
      <c r="B1366" s="175" t="s">
        <v>4351</v>
      </c>
      <c r="C1366" s="175">
        <v>2023</v>
      </c>
      <c r="D1366" s="175" t="s">
        <v>4204</v>
      </c>
      <c r="E1366" s="175">
        <v>52.028985507000002</v>
      </c>
    </row>
    <row r="1367" spans="1:5" ht="10.5" hidden="1">
      <c r="A1367" s="175" t="s">
        <v>4327</v>
      </c>
      <c r="B1367" s="175" t="s">
        <v>4352</v>
      </c>
      <c r="C1367" s="175">
        <v>2023</v>
      </c>
      <c r="D1367" s="175" t="s">
        <v>4195</v>
      </c>
      <c r="E1367" s="175">
        <v>54.387237128000002</v>
      </c>
    </row>
    <row r="1368" spans="1:5" ht="10.5" hidden="1">
      <c r="A1368" s="175" t="s">
        <v>4327</v>
      </c>
      <c r="B1368" s="175" t="s">
        <v>4352</v>
      </c>
      <c r="C1368" s="175">
        <v>2023</v>
      </c>
      <c r="D1368" s="175" t="s">
        <v>4197</v>
      </c>
      <c r="E1368" s="175">
        <v>54.161400974999999</v>
      </c>
    </row>
    <row r="1369" spans="1:5" ht="10.5" hidden="1">
      <c r="A1369" s="175" t="s">
        <v>4327</v>
      </c>
      <c r="B1369" s="175" t="s">
        <v>4352</v>
      </c>
      <c r="C1369" s="175">
        <v>2023</v>
      </c>
      <c r="D1369" s="175" t="s">
        <v>4198</v>
      </c>
      <c r="E1369" s="175">
        <v>50.486837360000003</v>
      </c>
    </row>
    <row r="1370" spans="1:5" ht="10.5" hidden="1">
      <c r="A1370" s="175" t="s">
        <v>4327</v>
      </c>
      <c r="B1370" s="175" t="s">
        <v>4352</v>
      </c>
      <c r="C1370" s="175">
        <v>2023</v>
      </c>
      <c r="D1370" s="175" t="s">
        <v>4199</v>
      </c>
      <c r="E1370" s="175">
        <v>53.542744958</v>
      </c>
    </row>
    <row r="1371" spans="1:5" ht="10.5" hidden="1">
      <c r="A1371" s="175" t="s">
        <v>4327</v>
      </c>
      <c r="B1371" s="175" t="s">
        <v>4352</v>
      </c>
      <c r="C1371" s="175">
        <v>2023</v>
      </c>
      <c r="D1371" s="175" t="s">
        <v>4200</v>
      </c>
      <c r="E1371" s="175">
        <v>54.161401572000003</v>
      </c>
    </row>
    <row r="1372" spans="1:5" ht="10.5" hidden="1">
      <c r="A1372" s="175" t="s">
        <v>4327</v>
      </c>
      <c r="B1372" s="175" t="s">
        <v>4352</v>
      </c>
      <c r="C1372" s="175">
        <v>2023</v>
      </c>
      <c r="D1372" s="175" t="s">
        <v>4201</v>
      </c>
      <c r="E1372" s="175">
        <v>44.950337028</v>
      </c>
    </row>
    <row r="1373" spans="1:5" ht="10.5" hidden="1">
      <c r="A1373" s="175" t="s">
        <v>4327</v>
      </c>
      <c r="B1373" s="175" t="s">
        <v>4352</v>
      </c>
      <c r="C1373" s="175">
        <v>2023</v>
      </c>
      <c r="D1373" s="175" t="s">
        <v>4202</v>
      </c>
      <c r="E1373" s="175">
        <v>56.899002568999997</v>
      </c>
    </row>
    <row r="1374" spans="1:5" ht="10.5" hidden="1">
      <c r="A1374" s="175" t="s">
        <v>4327</v>
      </c>
      <c r="B1374" s="175" t="s">
        <v>4352</v>
      </c>
      <c r="C1374" s="175">
        <v>2023</v>
      </c>
      <c r="D1374" s="175" t="s">
        <v>4203</v>
      </c>
      <c r="E1374" s="175">
        <v>50.761421460000001</v>
      </c>
    </row>
    <row r="1375" spans="1:5" ht="10.5" hidden="1">
      <c r="A1375" s="175" t="s">
        <v>4327</v>
      </c>
      <c r="B1375" s="175" t="s">
        <v>4353</v>
      </c>
      <c r="C1375" s="175">
        <v>2022</v>
      </c>
      <c r="D1375" s="175" t="s">
        <v>4215</v>
      </c>
      <c r="E1375" s="175">
        <v>53.194444443999998</v>
      </c>
    </row>
    <row r="1376" spans="1:5" ht="10.5" hidden="1">
      <c r="A1376" s="175" t="s">
        <v>4327</v>
      </c>
      <c r="B1376" s="175" t="s">
        <v>4353</v>
      </c>
      <c r="C1376" s="175">
        <v>2023</v>
      </c>
      <c r="D1376" s="175" t="s">
        <v>4195</v>
      </c>
      <c r="E1376" s="175">
        <v>37.346612129</v>
      </c>
    </row>
    <row r="1377" spans="1:5" ht="10.5" hidden="1">
      <c r="A1377" s="175" t="s">
        <v>4327</v>
      </c>
      <c r="B1377" s="175" t="s">
        <v>4353</v>
      </c>
      <c r="C1377" s="175">
        <v>2023</v>
      </c>
      <c r="D1377" s="175" t="s">
        <v>4196</v>
      </c>
      <c r="E1377" s="175">
        <v>42.375561154000003</v>
      </c>
    </row>
    <row r="1378" spans="1:5" ht="10.5" hidden="1">
      <c r="A1378" s="175" t="s">
        <v>4327</v>
      </c>
      <c r="B1378" s="175" t="s">
        <v>4353</v>
      </c>
      <c r="C1378" s="175">
        <v>2023</v>
      </c>
      <c r="D1378" s="175" t="s">
        <v>4198</v>
      </c>
      <c r="E1378" s="175">
        <v>48.150179801</v>
      </c>
    </row>
    <row r="1379" spans="1:5" ht="10.5" hidden="1">
      <c r="A1379" s="175" t="s">
        <v>4327</v>
      </c>
      <c r="B1379" s="175" t="s">
        <v>4353</v>
      </c>
      <c r="C1379" s="175">
        <v>2023</v>
      </c>
      <c r="D1379" s="175" t="s">
        <v>4199</v>
      </c>
      <c r="E1379" s="175">
        <v>44.405528801000003</v>
      </c>
    </row>
    <row r="1380" spans="1:5" ht="10.5" hidden="1">
      <c r="A1380" s="175" t="s">
        <v>4327</v>
      </c>
      <c r="B1380" s="175" t="s">
        <v>4353</v>
      </c>
      <c r="C1380" s="175">
        <v>2023</v>
      </c>
      <c r="D1380" s="175" t="s">
        <v>4200</v>
      </c>
      <c r="E1380" s="175">
        <v>53.453663622000001</v>
      </c>
    </row>
    <row r="1381" spans="1:5" ht="10.5" hidden="1">
      <c r="A1381" s="175" t="s">
        <v>4327</v>
      </c>
      <c r="B1381" s="175" t="s">
        <v>4353</v>
      </c>
      <c r="C1381" s="175">
        <v>2023</v>
      </c>
      <c r="D1381" s="175" t="s">
        <v>4201</v>
      </c>
      <c r="E1381" s="175">
        <v>44.828893313999998</v>
      </c>
    </row>
    <row r="1382" spans="1:5" ht="10.5" hidden="1">
      <c r="A1382" s="175" t="s">
        <v>4327</v>
      </c>
      <c r="B1382" s="175" t="s">
        <v>4353</v>
      </c>
      <c r="C1382" s="175">
        <v>2023</v>
      </c>
      <c r="D1382" s="175" t="s">
        <v>4202</v>
      </c>
      <c r="E1382" s="175">
        <v>44.001588515000002</v>
      </c>
    </row>
    <row r="1383" spans="1:5" ht="10.5" hidden="1">
      <c r="A1383" s="175" t="s">
        <v>4327</v>
      </c>
      <c r="B1383" s="175" t="s">
        <v>4353</v>
      </c>
      <c r="C1383" s="175">
        <v>2023</v>
      </c>
      <c r="D1383" s="175" t="s">
        <v>4203</v>
      </c>
      <c r="E1383" s="175">
        <v>37.481258941999997</v>
      </c>
    </row>
    <row r="1384" spans="1:5" ht="10.5" hidden="1">
      <c r="A1384" s="175" t="s">
        <v>4327</v>
      </c>
      <c r="B1384" s="175" t="s">
        <v>4354</v>
      </c>
      <c r="C1384" s="175">
        <v>2022</v>
      </c>
      <c r="D1384" s="175" t="s">
        <v>4214</v>
      </c>
      <c r="E1384" s="175">
        <v>26.251827702</v>
      </c>
    </row>
    <row r="1385" spans="1:5" ht="10.5" hidden="1">
      <c r="A1385" s="175" t="s">
        <v>4327</v>
      </c>
      <c r="B1385" s="175" t="s">
        <v>4354</v>
      </c>
      <c r="C1385" s="175">
        <v>2023</v>
      </c>
      <c r="D1385" s="175" t="s">
        <v>4196</v>
      </c>
      <c r="E1385" s="175">
        <v>50.091631966000001</v>
      </c>
    </row>
    <row r="1386" spans="1:5" ht="10.5" hidden="1">
      <c r="A1386" s="175" t="s">
        <v>4327</v>
      </c>
      <c r="B1386" s="175" t="s">
        <v>4354</v>
      </c>
      <c r="C1386" s="175">
        <v>2023</v>
      </c>
      <c r="D1386" s="175" t="s">
        <v>4197</v>
      </c>
      <c r="E1386" s="175">
        <v>32.699423457999998</v>
      </c>
    </row>
    <row r="1387" spans="1:5" ht="10.5" hidden="1">
      <c r="A1387" s="175" t="s">
        <v>4327</v>
      </c>
      <c r="B1387" s="175" t="s">
        <v>4355</v>
      </c>
      <c r="C1387" s="175">
        <v>2023</v>
      </c>
      <c r="D1387" s="175" t="s">
        <v>4199</v>
      </c>
      <c r="E1387" s="175">
        <v>35.629453681999998</v>
      </c>
    </row>
    <row r="1388" spans="1:5" ht="10.5" hidden="1">
      <c r="A1388" s="175" t="s">
        <v>4327</v>
      </c>
      <c r="B1388" s="175" t="s">
        <v>4355</v>
      </c>
      <c r="C1388" s="175">
        <v>2023</v>
      </c>
      <c r="D1388" s="175" t="s">
        <v>4200</v>
      </c>
      <c r="E1388" s="175">
        <v>41.567696931</v>
      </c>
    </row>
    <row r="1389" spans="1:5" ht="10.5" hidden="1">
      <c r="A1389" s="175" t="s">
        <v>4327</v>
      </c>
      <c r="B1389" s="175" t="s">
        <v>4354</v>
      </c>
      <c r="C1389" s="175">
        <v>2023</v>
      </c>
      <c r="D1389" s="175" t="s">
        <v>4202</v>
      </c>
      <c r="E1389" s="175">
        <v>42.746923490999997</v>
      </c>
    </row>
    <row r="1390" spans="1:5" ht="10.5" hidden="1">
      <c r="A1390" s="175" t="s">
        <v>4327</v>
      </c>
      <c r="B1390" s="175" t="s">
        <v>4356</v>
      </c>
      <c r="C1390" s="175">
        <v>2022</v>
      </c>
      <c r="D1390" s="175" t="s">
        <v>4214</v>
      </c>
      <c r="E1390" s="175">
        <v>56.501488363999997</v>
      </c>
    </row>
    <row r="1391" spans="1:5" ht="10.5" hidden="1">
      <c r="A1391" s="175" t="s">
        <v>4327</v>
      </c>
      <c r="B1391" s="175" t="s">
        <v>4356</v>
      </c>
      <c r="C1391" s="175">
        <v>2023</v>
      </c>
      <c r="D1391" s="175" t="s">
        <v>4198</v>
      </c>
      <c r="E1391" s="175">
        <v>56.715540058000002</v>
      </c>
    </row>
    <row r="1392" spans="1:5" ht="10.5" hidden="1">
      <c r="A1392" s="175" t="s">
        <v>4327</v>
      </c>
      <c r="B1392" s="175" t="s">
        <v>4356</v>
      </c>
      <c r="C1392" s="175">
        <v>2023</v>
      </c>
      <c r="D1392" s="175" t="s">
        <v>4200</v>
      </c>
      <c r="E1392" s="175">
        <v>54.240632654000002</v>
      </c>
    </row>
    <row r="1393" spans="1:5" ht="10.5" hidden="1">
      <c r="A1393" s="175" t="s">
        <v>4327</v>
      </c>
      <c r="B1393" s="175" t="s">
        <v>4356</v>
      </c>
      <c r="C1393" s="175">
        <v>2023</v>
      </c>
      <c r="D1393" s="175" t="s">
        <v>4202</v>
      </c>
      <c r="E1393" s="175">
        <v>57.876649430000001</v>
      </c>
    </row>
    <row r="1394" spans="1:5" ht="10.5" hidden="1">
      <c r="A1394" s="175" t="s">
        <v>4327</v>
      </c>
      <c r="B1394" s="175" t="s">
        <v>4357</v>
      </c>
      <c r="C1394" s="175">
        <v>2022</v>
      </c>
      <c r="D1394" s="175" t="s">
        <v>4214</v>
      </c>
      <c r="E1394" s="175">
        <v>76.815644094999996</v>
      </c>
    </row>
    <row r="1395" spans="1:5" ht="10.5" hidden="1">
      <c r="A1395" s="175" t="s">
        <v>4327</v>
      </c>
      <c r="B1395" s="175" t="s">
        <v>4357</v>
      </c>
      <c r="C1395" s="175">
        <v>2023</v>
      </c>
      <c r="D1395" s="175" t="s">
        <v>4195</v>
      </c>
      <c r="E1395" s="175">
        <v>70.762302990999999</v>
      </c>
    </row>
    <row r="1396" spans="1:5" ht="10.5" hidden="1">
      <c r="A1396" s="175" t="s">
        <v>4327</v>
      </c>
      <c r="B1396" s="175" t="s">
        <v>4357</v>
      </c>
      <c r="C1396" s="175">
        <v>2023</v>
      </c>
      <c r="D1396" s="175" t="s">
        <v>4196</v>
      </c>
      <c r="E1396" s="175">
        <v>83.137385351999995</v>
      </c>
    </row>
    <row r="1397" spans="1:5" ht="10.5" hidden="1">
      <c r="A1397" s="175" t="s">
        <v>4327</v>
      </c>
      <c r="B1397" s="175" t="s">
        <v>4357</v>
      </c>
      <c r="C1397" s="175">
        <v>2023</v>
      </c>
      <c r="D1397" s="175" t="s">
        <v>4197</v>
      </c>
      <c r="E1397" s="175">
        <v>82.172002511000002</v>
      </c>
    </row>
    <row r="1398" spans="1:5" ht="10.5" hidden="1">
      <c r="A1398" s="175" t="s">
        <v>4327</v>
      </c>
      <c r="B1398" s="175" t="s">
        <v>4357</v>
      </c>
      <c r="C1398" s="175">
        <v>2023</v>
      </c>
      <c r="D1398" s="175" t="s">
        <v>4199</v>
      </c>
      <c r="E1398" s="175">
        <v>81.818181817999999</v>
      </c>
    </row>
    <row r="1399" spans="1:5" ht="10.5" hidden="1">
      <c r="A1399" s="175" t="s">
        <v>4327</v>
      </c>
      <c r="B1399" s="175" t="s">
        <v>4357</v>
      </c>
      <c r="C1399" s="175">
        <v>2023</v>
      </c>
      <c r="D1399" s="175" t="s">
        <v>4200</v>
      </c>
      <c r="E1399" s="175">
        <v>79.421796723</v>
      </c>
    </row>
    <row r="1400" spans="1:5" ht="10.5" hidden="1">
      <c r="A1400" s="175" t="s">
        <v>4327</v>
      </c>
      <c r="B1400" s="175" t="s">
        <v>4357</v>
      </c>
      <c r="C1400" s="175">
        <v>2023</v>
      </c>
      <c r="D1400" s="175" t="s">
        <v>4201</v>
      </c>
      <c r="E1400" s="175">
        <v>96.513504213000004</v>
      </c>
    </row>
    <row r="1401" spans="1:5" ht="10.5" hidden="1">
      <c r="A1401" s="175" t="s">
        <v>4327</v>
      </c>
      <c r="B1401" s="175" t="s">
        <v>4357</v>
      </c>
      <c r="C1401" s="175">
        <v>2023</v>
      </c>
      <c r="D1401" s="175" t="s">
        <v>4202</v>
      </c>
      <c r="E1401" s="175">
        <v>75.912153916999998</v>
      </c>
    </row>
    <row r="1402" spans="1:5" ht="10.5" hidden="1">
      <c r="A1402" s="175" t="s">
        <v>4327</v>
      </c>
      <c r="B1402" s="175" t="s">
        <v>4358</v>
      </c>
      <c r="C1402" s="175">
        <v>2023</v>
      </c>
      <c r="D1402" s="175" t="s">
        <v>4197</v>
      </c>
      <c r="E1402" s="175">
        <v>71.742313323999994</v>
      </c>
    </row>
    <row r="1403" spans="1:5" ht="10.5" hidden="1">
      <c r="A1403" s="175" t="s">
        <v>4327</v>
      </c>
      <c r="B1403" s="175" t="s">
        <v>4359</v>
      </c>
      <c r="C1403" s="175">
        <v>2023</v>
      </c>
      <c r="D1403" s="175" t="s">
        <v>4196</v>
      </c>
      <c r="E1403" s="175">
        <v>83.798884466999993</v>
      </c>
    </row>
    <row r="1404" spans="1:5" ht="10.5" hidden="1">
      <c r="A1404" s="175" t="s">
        <v>4327</v>
      </c>
      <c r="B1404" s="175" t="s">
        <v>4359</v>
      </c>
      <c r="C1404" s="175">
        <v>2023</v>
      </c>
      <c r="D1404" s="175" t="s">
        <v>4200</v>
      </c>
      <c r="E1404" s="175">
        <v>83.798884466999993</v>
      </c>
    </row>
    <row r="1405" spans="1:5" ht="10.5" hidden="1">
      <c r="A1405" s="175" t="s">
        <v>4327</v>
      </c>
      <c r="B1405" s="175" t="s">
        <v>4359</v>
      </c>
      <c r="C1405" s="175">
        <v>2023</v>
      </c>
      <c r="D1405" s="175" t="s">
        <v>4204</v>
      </c>
      <c r="E1405" s="175">
        <v>92.373116108000005</v>
      </c>
    </row>
    <row r="1406" spans="1:5" ht="10.5" hidden="1">
      <c r="A1406" s="175" t="s">
        <v>4327</v>
      </c>
      <c r="B1406" s="175" t="s">
        <v>4360</v>
      </c>
      <c r="C1406" s="175">
        <v>2023</v>
      </c>
      <c r="D1406" s="175" t="s">
        <v>4195</v>
      </c>
      <c r="E1406" s="175">
        <v>49.881235154000002</v>
      </c>
    </row>
    <row r="1407" spans="1:5" ht="10.5" hidden="1">
      <c r="A1407" s="175" t="s">
        <v>4327</v>
      </c>
      <c r="B1407" s="175" t="s">
        <v>4361</v>
      </c>
      <c r="C1407" s="175">
        <v>2023</v>
      </c>
      <c r="D1407" s="175" t="s">
        <v>4195</v>
      </c>
      <c r="E1407" s="175">
        <v>58.876003568000002</v>
      </c>
    </row>
    <row r="1408" spans="1:5" ht="10.5" hidden="1">
      <c r="A1408" s="175" t="s">
        <v>4327</v>
      </c>
      <c r="B1408" s="175" t="s">
        <v>4362</v>
      </c>
      <c r="C1408" s="175">
        <v>2023</v>
      </c>
      <c r="D1408" s="175" t="s">
        <v>4195</v>
      </c>
      <c r="E1408" s="175">
        <v>51.366087833000002</v>
      </c>
    </row>
    <row r="1409" spans="1:5" ht="10.5" hidden="1">
      <c r="A1409" s="175" t="s">
        <v>4327</v>
      </c>
      <c r="B1409" s="175" t="s">
        <v>4363</v>
      </c>
      <c r="C1409" s="175">
        <v>2023</v>
      </c>
      <c r="D1409" s="175" t="s">
        <v>4196</v>
      </c>
      <c r="E1409" s="175">
        <v>58.087577402999997</v>
      </c>
    </row>
    <row r="1410" spans="1:5" ht="10.5" hidden="1">
      <c r="A1410" s="175" t="s">
        <v>4327</v>
      </c>
      <c r="B1410" s="175" t="s">
        <v>4362</v>
      </c>
      <c r="C1410" s="175">
        <v>2023</v>
      </c>
      <c r="D1410" s="175" t="s">
        <v>4196</v>
      </c>
      <c r="E1410" s="175">
        <v>53.199937058000003</v>
      </c>
    </row>
    <row r="1411" spans="1:5" ht="10.5" hidden="1">
      <c r="A1411" s="175" t="s">
        <v>4327</v>
      </c>
      <c r="B1411" s="175" t="s">
        <v>4360</v>
      </c>
      <c r="C1411" s="175">
        <v>2023</v>
      </c>
      <c r="D1411" s="175" t="s">
        <v>4197</v>
      </c>
      <c r="E1411" s="175">
        <v>51.670271569000001</v>
      </c>
    </row>
    <row r="1412" spans="1:5" ht="10.5" hidden="1">
      <c r="A1412" s="175" t="s">
        <v>4327</v>
      </c>
      <c r="B1412" s="175" t="s">
        <v>4361</v>
      </c>
      <c r="C1412" s="175">
        <v>2023</v>
      </c>
      <c r="D1412" s="175" t="s">
        <v>4197</v>
      </c>
      <c r="E1412" s="175">
        <v>58.886509636</v>
      </c>
    </row>
    <row r="1413" spans="1:5" ht="10.5" hidden="1">
      <c r="A1413" s="175" t="s">
        <v>4327</v>
      </c>
      <c r="B1413" s="175" t="s">
        <v>4362</v>
      </c>
      <c r="C1413" s="175">
        <v>2023</v>
      </c>
      <c r="D1413" s="175" t="s">
        <v>4197</v>
      </c>
      <c r="E1413" s="175">
        <v>53.171983865000001</v>
      </c>
    </row>
    <row r="1414" spans="1:5" ht="10.5" hidden="1">
      <c r="A1414" s="175" t="s">
        <v>4327</v>
      </c>
      <c r="B1414" s="175" t="s">
        <v>4360</v>
      </c>
      <c r="C1414" s="175">
        <v>2023</v>
      </c>
      <c r="D1414" s="175" t="s">
        <v>4198</v>
      </c>
      <c r="E1414" s="175">
        <v>56.640766829</v>
      </c>
    </row>
    <row r="1415" spans="1:5" ht="10.5" hidden="1">
      <c r="A1415" s="175" t="s">
        <v>4327</v>
      </c>
      <c r="B1415" s="175" t="s">
        <v>4361</v>
      </c>
      <c r="C1415" s="175">
        <v>2023</v>
      </c>
      <c r="D1415" s="175" t="s">
        <v>4198</v>
      </c>
      <c r="E1415" s="175">
        <v>54.368816660999997</v>
      </c>
    </row>
    <row r="1416" spans="1:5" ht="10.5" hidden="1">
      <c r="A1416" s="175" t="s">
        <v>4327</v>
      </c>
      <c r="B1416" s="175" t="s">
        <v>4363</v>
      </c>
      <c r="C1416" s="175">
        <v>2023</v>
      </c>
      <c r="D1416" s="175" t="s">
        <v>4198</v>
      </c>
      <c r="E1416" s="175">
        <v>60.390763765999999</v>
      </c>
    </row>
    <row r="1417" spans="1:5" ht="10.5" hidden="1">
      <c r="A1417" s="175" t="s">
        <v>4327</v>
      </c>
      <c r="B1417" s="175" t="s">
        <v>4362</v>
      </c>
      <c r="C1417" s="175">
        <v>2023</v>
      </c>
      <c r="D1417" s="175" t="s">
        <v>4198</v>
      </c>
      <c r="E1417" s="175">
        <v>59.139784945999999</v>
      </c>
    </row>
    <row r="1418" spans="1:5" ht="10.5" hidden="1">
      <c r="A1418" s="175" t="s">
        <v>4327</v>
      </c>
      <c r="B1418" s="175" t="s">
        <v>4360</v>
      </c>
      <c r="C1418" s="175">
        <v>2023</v>
      </c>
      <c r="D1418" s="175" t="s">
        <v>4199</v>
      </c>
      <c r="E1418" s="175">
        <v>56.401781864999997</v>
      </c>
    </row>
    <row r="1419" spans="1:5" ht="10.5" hidden="1">
      <c r="A1419" s="175" t="s">
        <v>4327</v>
      </c>
      <c r="B1419" s="175" t="s">
        <v>4363</v>
      </c>
      <c r="C1419" s="175">
        <v>2023</v>
      </c>
      <c r="D1419" s="175" t="s">
        <v>4199</v>
      </c>
      <c r="E1419" s="175">
        <v>55.406613047</v>
      </c>
    </row>
    <row r="1420" spans="1:5" ht="10.5" hidden="1">
      <c r="A1420" s="175" t="s">
        <v>4327</v>
      </c>
      <c r="B1420" s="175" t="s">
        <v>4362</v>
      </c>
      <c r="C1420" s="175">
        <v>2023</v>
      </c>
      <c r="D1420" s="175" t="s">
        <v>4199</v>
      </c>
      <c r="E1420" s="175">
        <v>50.988428157999998</v>
      </c>
    </row>
    <row r="1421" spans="1:5" ht="10.5" hidden="1">
      <c r="A1421" s="175" t="s">
        <v>4327</v>
      </c>
      <c r="B1421" s="175" t="s">
        <v>4360</v>
      </c>
      <c r="C1421" s="175">
        <v>2023</v>
      </c>
      <c r="D1421" s="175" t="s">
        <v>4200</v>
      </c>
      <c r="E1421" s="175">
        <v>54.925586027999998</v>
      </c>
    </row>
    <row r="1422" spans="1:5" ht="10.5" hidden="1">
      <c r="A1422" s="175" t="s">
        <v>4327</v>
      </c>
      <c r="B1422" s="175" t="s">
        <v>4363</v>
      </c>
      <c r="C1422" s="175">
        <v>2023</v>
      </c>
      <c r="D1422" s="175" t="s">
        <v>4200</v>
      </c>
      <c r="E1422" s="175">
        <v>57.193922366000002</v>
      </c>
    </row>
    <row r="1423" spans="1:5" ht="10.5" hidden="1">
      <c r="A1423" s="175" t="s">
        <v>4327</v>
      </c>
      <c r="B1423" s="175" t="s">
        <v>4362</v>
      </c>
      <c r="C1423" s="175">
        <v>2023</v>
      </c>
      <c r="D1423" s="175" t="s">
        <v>4200</v>
      </c>
      <c r="E1423" s="175">
        <v>49.938130020000003</v>
      </c>
    </row>
    <row r="1424" spans="1:5" ht="10.5" hidden="1">
      <c r="A1424" s="175" t="s">
        <v>4327</v>
      </c>
      <c r="B1424" s="175" t="s">
        <v>4360</v>
      </c>
      <c r="C1424" s="175">
        <v>2023</v>
      </c>
      <c r="D1424" s="175" t="s">
        <v>4201</v>
      </c>
      <c r="E1424" s="175">
        <v>50.301098259</v>
      </c>
    </row>
    <row r="1425" spans="1:5" ht="10.5" hidden="1">
      <c r="A1425" s="175" t="s">
        <v>4327</v>
      </c>
      <c r="B1425" s="175" t="s">
        <v>4363</v>
      </c>
      <c r="C1425" s="175">
        <v>2023</v>
      </c>
      <c r="D1425" s="175" t="s">
        <v>4201</v>
      </c>
      <c r="E1425" s="175">
        <v>46.528275043999997</v>
      </c>
    </row>
    <row r="1426" spans="1:5" ht="10.5" hidden="1">
      <c r="A1426" s="175" t="s">
        <v>4327</v>
      </c>
      <c r="B1426" s="175" t="s">
        <v>4362</v>
      </c>
      <c r="C1426" s="175">
        <v>2023</v>
      </c>
      <c r="D1426" s="175" t="s">
        <v>4201</v>
      </c>
      <c r="E1426" s="175">
        <v>54.534675462000003</v>
      </c>
    </row>
    <row r="1427" spans="1:5" ht="10.5" hidden="1">
      <c r="A1427" s="175" t="s">
        <v>4327</v>
      </c>
      <c r="B1427" s="175" t="s">
        <v>4360</v>
      </c>
      <c r="C1427" s="175">
        <v>2023</v>
      </c>
      <c r="D1427" s="175" t="s">
        <v>4202</v>
      </c>
      <c r="E1427" s="175">
        <v>51.578900447000002</v>
      </c>
    </row>
    <row r="1428" spans="1:5" ht="10.5" hidden="1">
      <c r="A1428" s="175" t="s">
        <v>4327</v>
      </c>
      <c r="B1428" s="175" t="s">
        <v>4361</v>
      </c>
      <c r="C1428" s="175">
        <v>2023</v>
      </c>
      <c r="D1428" s="175" t="s">
        <v>4202</v>
      </c>
      <c r="E1428" s="175">
        <v>55.317629359999998</v>
      </c>
    </row>
    <row r="1429" spans="1:5" ht="10.5" hidden="1">
      <c r="A1429" s="175" t="s">
        <v>4327</v>
      </c>
      <c r="B1429" s="175" t="s">
        <v>4363</v>
      </c>
      <c r="C1429" s="175">
        <v>2023</v>
      </c>
      <c r="D1429" s="175" t="s">
        <v>4202</v>
      </c>
      <c r="E1429" s="175">
        <v>50.497017126999999</v>
      </c>
    </row>
    <row r="1430" spans="1:5" ht="10.5" hidden="1">
      <c r="A1430" s="175" t="s">
        <v>4327</v>
      </c>
      <c r="B1430" s="175" t="s">
        <v>4362</v>
      </c>
      <c r="C1430" s="175">
        <v>2023</v>
      </c>
      <c r="D1430" s="175" t="s">
        <v>4202</v>
      </c>
      <c r="E1430" s="175">
        <v>42.500896734000001</v>
      </c>
    </row>
    <row r="1431" spans="1:5" ht="10.5" hidden="1">
      <c r="A1431" s="175" t="s">
        <v>4327</v>
      </c>
      <c r="B1431" s="175" t="s">
        <v>4360</v>
      </c>
      <c r="C1431" s="175">
        <v>2023</v>
      </c>
      <c r="D1431" s="175" t="s">
        <v>4203</v>
      </c>
      <c r="E1431" s="175">
        <v>51.141768628999998</v>
      </c>
    </row>
    <row r="1432" spans="1:5" ht="10.5" hidden="1">
      <c r="A1432" s="175" t="s">
        <v>4327</v>
      </c>
      <c r="B1432" s="175" t="s">
        <v>4364</v>
      </c>
      <c r="C1432" s="175">
        <v>2023</v>
      </c>
      <c r="D1432" s="175" t="s">
        <v>4203</v>
      </c>
      <c r="E1432" s="175">
        <v>57.142857143000001</v>
      </c>
    </row>
    <row r="1433" spans="1:5" ht="10.5" hidden="1">
      <c r="A1433" s="175" t="s">
        <v>4327</v>
      </c>
      <c r="B1433" s="175" t="s">
        <v>4363</v>
      </c>
      <c r="C1433" s="175">
        <v>2023</v>
      </c>
      <c r="D1433" s="175" t="s">
        <v>4203</v>
      </c>
      <c r="E1433" s="175">
        <v>57.102069016999998</v>
      </c>
    </row>
    <row r="1434" spans="1:5" ht="10.5" hidden="1">
      <c r="A1434" s="175" t="s">
        <v>4327</v>
      </c>
      <c r="B1434" s="175" t="s">
        <v>4362</v>
      </c>
      <c r="C1434" s="175">
        <v>2023</v>
      </c>
      <c r="D1434" s="175" t="s">
        <v>4203</v>
      </c>
      <c r="E1434" s="175">
        <v>55.436339439999998</v>
      </c>
    </row>
    <row r="1435" spans="1:5" ht="10.5" hidden="1">
      <c r="A1435" s="175" t="s">
        <v>1121</v>
      </c>
      <c r="B1435" s="175" t="s">
        <v>4365</v>
      </c>
      <c r="C1435" s="175">
        <v>2023</v>
      </c>
      <c r="D1435" s="175" t="s">
        <v>4195</v>
      </c>
      <c r="E1435" s="175">
        <v>104.95169915</v>
      </c>
    </row>
    <row r="1436" spans="1:5" ht="10.5" hidden="1">
      <c r="A1436" s="175" t="s">
        <v>1121</v>
      </c>
      <c r="B1436" s="175" t="s">
        <v>4365</v>
      </c>
      <c r="C1436" s="175">
        <v>2023</v>
      </c>
      <c r="D1436" s="175" t="s">
        <v>4196</v>
      </c>
      <c r="E1436" s="175">
        <v>115.485562833</v>
      </c>
    </row>
    <row r="1437" spans="1:5" ht="10.5" hidden="1">
      <c r="A1437" s="175" t="s">
        <v>1121</v>
      </c>
      <c r="B1437" s="175" t="s">
        <v>4365</v>
      </c>
      <c r="C1437" s="175">
        <v>2023</v>
      </c>
      <c r="D1437" s="175" t="s">
        <v>4197</v>
      </c>
      <c r="E1437" s="175">
        <v>117.26551164999999</v>
      </c>
    </row>
    <row r="1438" spans="1:5" ht="10.5" hidden="1">
      <c r="A1438" s="175" t="s">
        <v>1121</v>
      </c>
      <c r="B1438" s="175" t="s">
        <v>4365</v>
      </c>
      <c r="C1438" s="175">
        <v>2023</v>
      </c>
      <c r="D1438" s="175" t="s">
        <v>4198</v>
      </c>
      <c r="E1438" s="175">
        <v>123.355263158</v>
      </c>
    </row>
    <row r="1439" spans="1:5" ht="10.5" hidden="1">
      <c r="A1439" s="175" t="s">
        <v>1121</v>
      </c>
      <c r="B1439" s="175" t="s">
        <v>4365</v>
      </c>
      <c r="C1439" s="175">
        <v>2023</v>
      </c>
      <c r="D1439" s="175" t="s">
        <v>4199</v>
      </c>
      <c r="E1439" s="175">
        <v>96.057680411999996</v>
      </c>
    </row>
    <row r="1440" spans="1:5" ht="10.5" hidden="1">
      <c r="A1440" s="175" t="s">
        <v>1121</v>
      </c>
      <c r="B1440" s="175" t="s">
        <v>4365</v>
      </c>
      <c r="C1440" s="175">
        <v>2023</v>
      </c>
      <c r="D1440" s="175" t="s">
        <v>4200</v>
      </c>
      <c r="E1440" s="175">
        <v>106.97284616899999</v>
      </c>
    </row>
    <row r="1441" spans="1:5" ht="10.5" hidden="1">
      <c r="A1441" s="175" t="s">
        <v>1121</v>
      </c>
      <c r="B1441" s="175" t="s">
        <v>4365</v>
      </c>
      <c r="C1441" s="175">
        <v>2023</v>
      </c>
      <c r="D1441" s="175" t="s">
        <v>4201</v>
      </c>
      <c r="E1441" s="175">
        <v>109.62611163299999</v>
      </c>
    </row>
    <row r="1442" spans="1:5" ht="10.5" hidden="1">
      <c r="A1442" s="175" t="s">
        <v>1121</v>
      </c>
      <c r="B1442" s="175" t="s">
        <v>4365</v>
      </c>
      <c r="C1442" s="175">
        <v>2023</v>
      </c>
      <c r="D1442" s="175" t="s">
        <v>4202</v>
      </c>
      <c r="E1442" s="175">
        <v>121.426844676</v>
      </c>
    </row>
    <row r="1443" spans="1:5" ht="10.5" hidden="1">
      <c r="A1443" s="175" t="s">
        <v>1121</v>
      </c>
      <c r="B1443" s="175" t="s">
        <v>4365</v>
      </c>
      <c r="C1443" s="175">
        <v>2023</v>
      </c>
      <c r="D1443" s="175" t="s">
        <v>4203</v>
      </c>
      <c r="E1443" s="175">
        <v>105.465915924</v>
      </c>
    </row>
    <row r="1444" spans="1:5" ht="10.5" hidden="1">
      <c r="A1444" s="175" t="s">
        <v>1121</v>
      </c>
      <c r="B1444" s="175" t="s">
        <v>4365</v>
      </c>
      <c r="C1444" s="175">
        <v>2023</v>
      </c>
      <c r="D1444" s="175" t="s">
        <v>4204</v>
      </c>
      <c r="E1444" s="175">
        <v>113.179898682</v>
      </c>
    </row>
    <row r="1445" spans="1:5" ht="10.5" hidden="1">
      <c r="A1445" s="175" t="s">
        <v>1121</v>
      </c>
      <c r="B1445" s="175" t="s">
        <v>4366</v>
      </c>
      <c r="C1445" s="175">
        <v>2023</v>
      </c>
      <c r="D1445" s="175" t="s">
        <v>4195</v>
      </c>
      <c r="E1445" s="175">
        <v>103.421528915</v>
      </c>
    </row>
    <row r="1446" spans="1:5" ht="10.5" hidden="1">
      <c r="A1446" s="175" t="s">
        <v>1121</v>
      </c>
      <c r="B1446" s="175" t="s">
        <v>4366</v>
      </c>
      <c r="C1446" s="175">
        <v>2023</v>
      </c>
      <c r="D1446" s="175" t="s">
        <v>4197</v>
      </c>
      <c r="E1446" s="175">
        <v>111.15981963900001</v>
      </c>
    </row>
    <row r="1447" spans="1:5" ht="10.5" hidden="1">
      <c r="A1447" s="175" t="s">
        <v>1121</v>
      </c>
      <c r="B1447" s="175" t="s">
        <v>4366</v>
      </c>
      <c r="C1447" s="175">
        <v>2023</v>
      </c>
      <c r="D1447" s="175" t="s">
        <v>4198</v>
      </c>
      <c r="E1447" s="175">
        <v>110.82788429599999</v>
      </c>
    </row>
    <row r="1448" spans="1:5" ht="10.5" hidden="1">
      <c r="A1448" s="175" t="s">
        <v>1121</v>
      </c>
      <c r="B1448" s="175" t="s">
        <v>4366</v>
      </c>
      <c r="C1448" s="175">
        <v>2023</v>
      </c>
      <c r="D1448" s="175" t="s">
        <v>4199</v>
      </c>
      <c r="E1448" s="175">
        <v>98.636817023000006</v>
      </c>
    </row>
    <row r="1449" spans="1:5" ht="10.5" hidden="1">
      <c r="A1449" s="175" t="s">
        <v>1121</v>
      </c>
      <c r="B1449" s="175" t="s">
        <v>4366</v>
      </c>
      <c r="C1449" s="175">
        <v>2023</v>
      </c>
      <c r="D1449" s="175" t="s">
        <v>4200</v>
      </c>
      <c r="E1449" s="175">
        <v>99.750623441000002</v>
      </c>
    </row>
    <row r="1450" spans="1:5" ht="10.5" hidden="1">
      <c r="A1450" s="175" t="s">
        <v>1121</v>
      </c>
      <c r="B1450" s="175" t="s">
        <v>4367</v>
      </c>
      <c r="C1450" s="175">
        <v>2022</v>
      </c>
      <c r="D1450" s="175" t="s">
        <v>4214</v>
      </c>
      <c r="E1450" s="175">
        <v>90.874083881000004</v>
      </c>
    </row>
    <row r="1451" spans="1:5" ht="10.5" hidden="1">
      <c r="A1451" s="175" t="s">
        <v>1121</v>
      </c>
      <c r="B1451" s="175" t="s">
        <v>4367</v>
      </c>
      <c r="C1451" s="175">
        <v>2022</v>
      </c>
      <c r="D1451" s="175" t="s">
        <v>4215</v>
      </c>
      <c r="E1451" s="175">
        <v>104.75306826000001</v>
      </c>
    </row>
    <row r="1452" spans="1:5" ht="10.5" hidden="1">
      <c r="A1452" s="175" t="s">
        <v>1121</v>
      </c>
      <c r="B1452" s="175" t="s">
        <v>4367</v>
      </c>
      <c r="C1452" s="175">
        <v>2023</v>
      </c>
      <c r="D1452" s="175" t="s">
        <v>4195</v>
      </c>
      <c r="E1452" s="175">
        <v>108.21463144800001</v>
      </c>
    </row>
    <row r="1453" spans="1:5" ht="10.5" hidden="1">
      <c r="A1453" s="175" t="s">
        <v>1121</v>
      </c>
      <c r="B1453" s="175" t="s">
        <v>4367</v>
      </c>
      <c r="C1453" s="175">
        <v>2023</v>
      </c>
      <c r="D1453" s="175" t="s">
        <v>4196</v>
      </c>
      <c r="E1453" s="175">
        <v>110.506349783</v>
      </c>
    </row>
    <row r="1454" spans="1:5" ht="10.5" hidden="1">
      <c r="A1454" s="175" t="s">
        <v>1121</v>
      </c>
      <c r="B1454" s="175" t="s">
        <v>4367</v>
      </c>
      <c r="C1454" s="175">
        <v>2023</v>
      </c>
      <c r="D1454" s="175" t="s">
        <v>4197</v>
      </c>
      <c r="E1454" s="175">
        <v>109.928517222</v>
      </c>
    </row>
    <row r="1455" spans="1:5" ht="10.5" hidden="1">
      <c r="A1455" s="175" t="s">
        <v>1121</v>
      </c>
      <c r="B1455" s="175" t="s">
        <v>4367</v>
      </c>
      <c r="C1455" s="175">
        <v>2023</v>
      </c>
      <c r="D1455" s="175" t="s">
        <v>4198</v>
      </c>
      <c r="E1455" s="175">
        <v>101.957170764</v>
      </c>
    </row>
    <row r="1456" spans="1:5" ht="10.5" hidden="1">
      <c r="A1456" s="175" t="s">
        <v>1121</v>
      </c>
      <c r="B1456" s="175" t="s">
        <v>4367</v>
      </c>
      <c r="C1456" s="175">
        <v>2023</v>
      </c>
      <c r="D1456" s="175" t="s">
        <v>4199</v>
      </c>
      <c r="E1456" s="175">
        <v>97.599039615999999</v>
      </c>
    </row>
    <row r="1457" spans="1:5" ht="10.5" hidden="1">
      <c r="A1457" s="175" t="s">
        <v>1121</v>
      </c>
      <c r="B1457" s="175" t="s">
        <v>4367</v>
      </c>
      <c r="C1457" s="175">
        <v>2023</v>
      </c>
      <c r="D1457" s="175" t="s">
        <v>4200</v>
      </c>
      <c r="E1457" s="175">
        <v>102.48419377899999</v>
      </c>
    </row>
    <row r="1458" spans="1:5" ht="10.5" hidden="1">
      <c r="A1458" s="175" t="s">
        <v>1121</v>
      </c>
      <c r="B1458" s="175" t="s">
        <v>4367</v>
      </c>
      <c r="C1458" s="175">
        <v>2023</v>
      </c>
      <c r="D1458" s="175" t="s">
        <v>4201</v>
      </c>
      <c r="E1458" s="175">
        <v>111.52992358100001</v>
      </c>
    </row>
    <row r="1459" spans="1:5" ht="10.5" hidden="1">
      <c r="A1459" s="175" t="s">
        <v>1121</v>
      </c>
      <c r="B1459" s="175" t="s">
        <v>4367</v>
      </c>
      <c r="C1459" s="175">
        <v>2023</v>
      </c>
      <c r="D1459" s="175" t="s">
        <v>4202</v>
      </c>
      <c r="E1459" s="175">
        <v>94.314200549999995</v>
      </c>
    </row>
    <row r="1460" spans="1:5" ht="10.5" hidden="1">
      <c r="A1460" s="175" t="s">
        <v>1121</v>
      </c>
      <c r="B1460" s="175" t="s">
        <v>4367</v>
      </c>
      <c r="C1460" s="175">
        <v>2023</v>
      </c>
      <c r="D1460" s="175" t="s">
        <v>4203</v>
      </c>
      <c r="E1460" s="175">
        <v>98.047844897000004</v>
      </c>
    </row>
    <row r="1461" spans="1:5" ht="10.5" hidden="1">
      <c r="A1461" s="175" t="s">
        <v>1121</v>
      </c>
      <c r="B1461" s="175" t="s">
        <v>4367</v>
      </c>
      <c r="C1461" s="175">
        <v>2023</v>
      </c>
      <c r="D1461" s="175" t="s">
        <v>4204</v>
      </c>
      <c r="E1461" s="175">
        <v>101.584903204</v>
      </c>
    </row>
    <row r="1462" spans="1:5" ht="10.5" hidden="1">
      <c r="A1462" s="175" t="s">
        <v>1121</v>
      </c>
      <c r="B1462" s="175" t="s">
        <v>4368</v>
      </c>
      <c r="C1462" s="175">
        <v>2022</v>
      </c>
      <c r="D1462" s="175" t="s">
        <v>4214</v>
      </c>
      <c r="E1462" s="175">
        <v>115.431293474</v>
      </c>
    </row>
    <row r="1463" spans="1:5" ht="10.5" hidden="1">
      <c r="A1463" s="175" t="s">
        <v>1121</v>
      </c>
      <c r="B1463" s="175" t="s">
        <v>4368</v>
      </c>
      <c r="C1463" s="175">
        <v>2022</v>
      </c>
      <c r="D1463" s="175" t="s">
        <v>4215</v>
      </c>
      <c r="E1463" s="175">
        <v>116.15098637600001</v>
      </c>
    </row>
    <row r="1464" spans="1:5" ht="10.5" hidden="1">
      <c r="A1464" s="175" t="s">
        <v>1121</v>
      </c>
      <c r="B1464" s="175" t="s">
        <v>4368</v>
      </c>
      <c r="C1464" s="175">
        <v>2023</v>
      </c>
      <c r="D1464" s="175" t="s">
        <v>4195</v>
      </c>
      <c r="E1464" s="175">
        <v>122.05836349800001</v>
      </c>
    </row>
    <row r="1465" spans="1:5" ht="10.5" hidden="1">
      <c r="A1465" s="175" t="s">
        <v>1121</v>
      </c>
      <c r="B1465" s="175" t="s">
        <v>4368</v>
      </c>
      <c r="C1465" s="175">
        <v>2023</v>
      </c>
      <c r="D1465" s="175" t="s">
        <v>4196</v>
      </c>
      <c r="E1465" s="175">
        <v>142.54936542799999</v>
      </c>
    </row>
    <row r="1466" spans="1:5" ht="10.5" hidden="1">
      <c r="A1466" s="175" t="s">
        <v>1121</v>
      </c>
      <c r="B1466" s="175" t="s">
        <v>4368</v>
      </c>
      <c r="C1466" s="175">
        <v>2023</v>
      </c>
      <c r="D1466" s="175" t="s">
        <v>4197</v>
      </c>
      <c r="E1466" s="175">
        <v>126.93675930000001</v>
      </c>
    </row>
    <row r="1467" spans="1:5" ht="10.5" hidden="1">
      <c r="A1467" s="175" t="s">
        <v>1121</v>
      </c>
      <c r="B1467" s="175" t="s">
        <v>4368</v>
      </c>
      <c r="C1467" s="175">
        <v>2023</v>
      </c>
      <c r="D1467" s="175" t="s">
        <v>4198</v>
      </c>
      <c r="E1467" s="175">
        <v>122.20504707000001</v>
      </c>
    </row>
    <row r="1468" spans="1:5" ht="10.5" hidden="1">
      <c r="A1468" s="175" t="s">
        <v>1121</v>
      </c>
      <c r="B1468" s="175" t="s">
        <v>4368</v>
      </c>
      <c r="C1468" s="175">
        <v>2023</v>
      </c>
      <c r="D1468" s="175" t="s">
        <v>4199</v>
      </c>
      <c r="E1468" s="175">
        <v>128.56304614699999</v>
      </c>
    </row>
    <row r="1469" spans="1:5" ht="10.5" hidden="1">
      <c r="A1469" s="175" t="s">
        <v>1121</v>
      </c>
      <c r="B1469" s="175" t="s">
        <v>4368</v>
      </c>
      <c r="C1469" s="175">
        <v>2023</v>
      </c>
      <c r="D1469" s="175" t="s">
        <v>4200</v>
      </c>
      <c r="E1469" s="175">
        <v>131.113794482</v>
      </c>
    </row>
    <row r="1470" spans="1:5" ht="10.5" hidden="1">
      <c r="A1470" s="175" t="s">
        <v>1121</v>
      </c>
      <c r="B1470" s="175" t="s">
        <v>4368</v>
      </c>
      <c r="C1470" s="175">
        <v>2023</v>
      </c>
      <c r="D1470" s="175" t="s">
        <v>4201</v>
      </c>
      <c r="E1470" s="175">
        <v>118.04589147</v>
      </c>
    </row>
    <row r="1471" spans="1:5" ht="10.5" hidden="1">
      <c r="A1471" s="175" t="s">
        <v>1121</v>
      </c>
      <c r="B1471" s="175" t="s">
        <v>4368</v>
      </c>
      <c r="C1471" s="175">
        <v>2023</v>
      </c>
      <c r="D1471" s="175" t="s">
        <v>4202</v>
      </c>
      <c r="E1471" s="175">
        <v>122.16430101900001</v>
      </c>
    </row>
    <row r="1472" spans="1:5" ht="10.5" hidden="1">
      <c r="A1472" s="175" t="s">
        <v>1121</v>
      </c>
      <c r="B1472" s="175" t="s">
        <v>4368</v>
      </c>
      <c r="C1472" s="175">
        <v>2023</v>
      </c>
      <c r="D1472" s="175" t="s">
        <v>4203</v>
      </c>
      <c r="E1472" s="175">
        <v>115.4136693</v>
      </c>
    </row>
    <row r="1473" spans="1:5" ht="10.5" hidden="1">
      <c r="A1473" s="175" t="s">
        <v>1121</v>
      </c>
      <c r="B1473" s="175" t="s">
        <v>4368</v>
      </c>
      <c r="C1473" s="175">
        <v>2023</v>
      </c>
      <c r="D1473" s="175" t="s">
        <v>4204</v>
      </c>
      <c r="E1473" s="175">
        <v>118.158798429</v>
      </c>
    </row>
    <row r="1474" spans="1:5" ht="10.5" hidden="1">
      <c r="A1474" s="175" t="s">
        <v>1121</v>
      </c>
      <c r="B1474" s="175" t="s">
        <v>4369</v>
      </c>
      <c r="C1474" s="175">
        <v>2022</v>
      </c>
      <c r="D1474" s="175" t="s">
        <v>4214</v>
      </c>
      <c r="E1474" s="175">
        <v>119.376688831</v>
      </c>
    </row>
    <row r="1475" spans="1:5" ht="10.5" hidden="1">
      <c r="A1475" s="175" t="s">
        <v>1121</v>
      </c>
      <c r="B1475" s="175" t="s">
        <v>4369</v>
      </c>
      <c r="C1475" s="175">
        <v>2022</v>
      </c>
      <c r="D1475" s="175" t="s">
        <v>4215</v>
      </c>
      <c r="E1475" s="175">
        <v>104.553809106</v>
      </c>
    </row>
    <row r="1476" spans="1:5" ht="10.5" hidden="1">
      <c r="A1476" s="175" t="s">
        <v>1121</v>
      </c>
      <c r="B1476" s="175" t="s">
        <v>4369</v>
      </c>
      <c r="C1476" s="175">
        <v>2023</v>
      </c>
      <c r="D1476" s="175" t="s">
        <v>4195</v>
      </c>
      <c r="E1476" s="175">
        <v>98.924199332000001</v>
      </c>
    </row>
    <row r="1477" spans="1:5" ht="10.5" hidden="1">
      <c r="A1477" s="175" t="s">
        <v>1121</v>
      </c>
      <c r="B1477" s="175" t="s">
        <v>4369</v>
      </c>
      <c r="C1477" s="175">
        <v>2023</v>
      </c>
      <c r="D1477" s="175" t="s">
        <v>4196</v>
      </c>
      <c r="E1477" s="175">
        <v>108.500051525</v>
      </c>
    </row>
    <row r="1478" spans="1:5" ht="10.5" hidden="1">
      <c r="A1478" s="175" t="s">
        <v>1121</v>
      </c>
      <c r="B1478" s="175" t="s">
        <v>4369</v>
      </c>
      <c r="C1478" s="175">
        <v>2023</v>
      </c>
      <c r="D1478" s="175" t="s">
        <v>4197</v>
      </c>
      <c r="E1478" s="175">
        <v>101.323435187</v>
      </c>
    </row>
    <row r="1479" spans="1:5" ht="10.5" hidden="1">
      <c r="A1479" s="175" t="s">
        <v>1121</v>
      </c>
      <c r="B1479" s="175" t="s">
        <v>4369</v>
      </c>
      <c r="C1479" s="175">
        <v>2023</v>
      </c>
      <c r="D1479" s="175" t="s">
        <v>4198</v>
      </c>
      <c r="E1479" s="175">
        <v>103.097773475</v>
      </c>
    </row>
    <row r="1480" spans="1:5" ht="10.5" hidden="1">
      <c r="A1480" s="175" t="s">
        <v>1121</v>
      </c>
      <c r="B1480" s="175" t="s">
        <v>4369</v>
      </c>
      <c r="C1480" s="175">
        <v>2023</v>
      </c>
      <c r="D1480" s="175" t="s">
        <v>4199</v>
      </c>
      <c r="E1480" s="175">
        <v>101.451973194</v>
      </c>
    </row>
    <row r="1481" spans="1:5" ht="10.5" hidden="1">
      <c r="A1481" s="175" t="s">
        <v>1121</v>
      </c>
      <c r="B1481" s="175" t="s">
        <v>4369</v>
      </c>
      <c r="C1481" s="175">
        <v>2023</v>
      </c>
      <c r="D1481" s="175" t="s">
        <v>4200</v>
      </c>
      <c r="E1481" s="175">
        <v>105.32864880699999</v>
      </c>
    </row>
    <row r="1482" spans="1:5" ht="10.5" hidden="1">
      <c r="A1482" s="175" t="s">
        <v>1121</v>
      </c>
      <c r="B1482" s="175" t="s">
        <v>4369</v>
      </c>
      <c r="C1482" s="175">
        <v>2023</v>
      </c>
      <c r="D1482" s="175" t="s">
        <v>4201</v>
      </c>
      <c r="E1482" s="175">
        <v>97.623697359999994</v>
      </c>
    </row>
    <row r="1483" spans="1:5" ht="10.5" hidden="1">
      <c r="A1483" s="175" t="s">
        <v>1121</v>
      </c>
      <c r="B1483" s="175" t="s">
        <v>4369</v>
      </c>
      <c r="C1483" s="175">
        <v>2023</v>
      </c>
      <c r="D1483" s="175" t="s">
        <v>4202</v>
      </c>
      <c r="E1483" s="175">
        <v>98.139475924999999</v>
      </c>
    </row>
    <row r="1484" spans="1:5" ht="10.5" hidden="1">
      <c r="A1484" s="175" t="s">
        <v>1121</v>
      </c>
      <c r="B1484" s="175" t="s">
        <v>4369</v>
      </c>
      <c r="C1484" s="175">
        <v>2023</v>
      </c>
      <c r="D1484" s="175" t="s">
        <v>4203</v>
      </c>
      <c r="E1484" s="175">
        <v>93.898691315999997</v>
      </c>
    </row>
    <row r="1485" spans="1:5" ht="10.5" hidden="1">
      <c r="A1485" s="175" t="s">
        <v>1121</v>
      </c>
      <c r="B1485" s="175" t="s">
        <v>4369</v>
      </c>
      <c r="C1485" s="175">
        <v>2023</v>
      </c>
      <c r="D1485" s="175" t="s">
        <v>4204</v>
      </c>
      <c r="E1485" s="175">
        <v>104.204561189</v>
      </c>
    </row>
    <row r="1486" spans="1:5" ht="10.5" hidden="1">
      <c r="A1486" s="175" t="s">
        <v>1121</v>
      </c>
      <c r="B1486" s="175" t="s">
        <v>4370</v>
      </c>
      <c r="C1486" s="175">
        <v>2022</v>
      </c>
      <c r="D1486" s="175" t="s">
        <v>4214</v>
      </c>
      <c r="E1486" s="175">
        <v>141.820758961</v>
      </c>
    </row>
    <row r="1487" spans="1:5" ht="10.5" hidden="1">
      <c r="A1487" s="175" t="s">
        <v>1121</v>
      </c>
      <c r="B1487" s="175" t="s">
        <v>4370</v>
      </c>
      <c r="C1487" s="175">
        <v>2023</v>
      </c>
      <c r="D1487" s="175" t="s">
        <v>4197</v>
      </c>
      <c r="E1487" s="175">
        <v>139.05325443800001</v>
      </c>
    </row>
    <row r="1488" spans="1:5" ht="10.5" hidden="1">
      <c r="A1488" s="175" t="s">
        <v>1121</v>
      </c>
      <c r="B1488" s="175" t="s">
        <v>4370</v>
      </c>
      <c r="C1488" s="175">
        <v>2023</v>
      </c>
      <c r="D1488" s="175" t="s">
        <v>4199</v>
      </c>
      <c r="E1488" s="175">
        <v>113.058224986</v>
      </c>
    </row>
    <row r="1489" spans="1:5" ht="10.5" hidden="1">
      <c r="A1489" s="175" t="s">
        <v>1121</v>
      </c>
      <c r="B1489" s="175" t="s">
        <v>4370</v>
      </c>
      <c r="C1489" s="175">
        <v>2023</v>
      </c>
      <c r="D1489" s="175" t="s">
        <v>4202</v>
      </c>
      <c r="E1489" s="175">
        <v>127.471544506</v>
      </c>
    </row>
    <row r="1490" spans="1:5" ht="10.5" hidden="1">
      <c r="A1490" s="175" t="s">
        <v>1121</v>
      </c>
      <c r="B1490" s="175" t="s">
        <v>4370</v>
      </c>
      <c r="C1490" s="175">
        <v>2023</v>
      </c>
      <c r="D1490" s="175" t="s">
        <v>4203</v>
      </c>
      <c r="E1490" s="175">
        <v>142.24137931000001</v>
      </c>
    </row>
    <row r="1491" spans="1:5" ht="10.5" hidden="1">
      <c r="A1491" s="175" t="s">
        <v>1121</v>
      </c>
      <c r="B1491" s="175" t="s">
        <v>4371</v>
      </c>
      <c r="C1491" s="175">
        <v>2023</v>
      </c>
      <c r="D1491" s="175" t="s">
        <v>4196</v>
      </c>
      <c r="E1491" s="175">
        <v>111.754967593</v>
      </c>
    </row>
    <row r="1492" spans="1:5" ht="10.5" hidden="1">
      <c r="A1492" s="175" t="s">
        <v>1121</v>
      </c>
      <c r="B1492" s="175" t="s">
        <v>4371</v>
      </c>
      <c r="C1492" s="175">
        <v>2023</v>
      </c>
      <c r="D1492" s="175" t="s">
        <v>4198</v>
      </c>
      <c r="E1492" s="175">
        <v>94.966761633000004</v>
      </c>
    </row>
    <row r="1493" spans="1:5" ht="10.5" hidden="1">
      <c r="A1493" s="175" t="s">
        <v>1121</v>
      </c>
      <c r="B1493" s="175" t="s">
        <v>4371</v>
      </c>
      <c r="C1493" s="175">
        <v>2023</v>
      </c>
      <c r="D1493" s="175" t="s">
        <v>4200</v>
      </c>
      <c r="E1493" s="175">
        <v>109.090909091</v>
      </c>
    </row>
    <row r="1494" spans="1:5" ht="10.5" hidden="1">
      <c r="A1494" s="175" t="s">
        <v>1121</v>
      </c>
      <c r="B1494" s="175" t="s">
        <v>4372</v>
      </c>
      <c r="C1494" s="175">
        <v>2023</v>
      </c>
      <c r="D1494" s="175" t="s">
        <v>4203</v>
      </c>
      <c r="E1494" s="175">
        <v>112.05089130899999</v>
      </c>
    </row>
    <row r="1495" spans="1:5" ht="10.5" hidden="1">
      <c r="A1495" s="175" t="s">
        <v>1121</v>
      </c>
      <c r="B1495" s="175" t="s">
        <v>4373</v>
      </c>
      <c r="C1495" s="175">
        <v>2023</v>
      </c>
      <c r="D1495" s="175" t="s">
        <v>4195</v>
      </c>
      <c r="E1495" s="175">
        <v>118.998344371</v>
      </c>
    </row>
    <row r="1496" spans="1:5" ht="10.5" hidden="1">
      <c r="A1496" s="175" t="s">
        <v>1121</v>
      </c>
      <c r="B1496" s="175" t="s">
        <v>4373</v>
      </c>
      <c r="C1496" s="175">
        <v>2023</v>
      </c>
      <c r="D1496" s="175" t="s">
        <v>4197</v>
      </c>
      <c r="E1496" s="175">
        <v>118.762860082</v>
      </c>
    </row>
    <row r="1497" spans="1:5" ht="10.5" hidden="1">
      <c r="A1497" s="175" t="s">
        <v>1121</v>
      </c>
      <c r="B1497" s="175" t="s">
        <v>4373</v>
      </c>
      <c r="C1497" s="175">
        <v>2023</v>
      </c>
      <c r="D1497" s="175" t="s">
        <v>4198</v>
      </c>
      <c r="E1497" s="175">
        <v>111.246571167</v>
      </c>
    </row>
    <row r="1498" spans="1:5" ht="10.5" hidden="1">
      <c r="A1498" s="175" t="s">
        <v>1121</v>
      </c>
      <c r="B1498" s="175" t="s">
        <v>4373</v>
      </c>
      <c r="C1498" s="175">
        <v>2023</v>
      </c>
      <c r="D1498" s="175" t="s">
        <v>4202</v>
      </c>
      <c r="E1498" s="175">
        <v>98.714652955999995</v>
      </c>
    </row>
    <row r="1499" spans="1:5" ht="10.5" hidden="1">
      <c r="A1499" s="175" t="s">
        <v>1121</v>
      </c>
      <c r="B1499" s="175" t="s">
        <v>4373</v>
      </c>
      <c r="C1499" s="175">
        <v>2023</v>
      </c>
      <c r="D1499" s="175" t="s">
        <v>4203</v>
      </c>
      <c r="E1499" s="175">
        <v>123.48024459299999</v>
      </c>
    </row>
    <row r="1500" spans="1:5" ht="10.5" hidden="1">
      <c r="A1500" s="175" t="s">
        <v>1121</v>
      </c>
      <c r="B1500" s="175" t="s">
        <v>4373</v>
      </c>
      <c r="C1500" s="175">
        <v>2023</v>
      </c>
      <c r="D1500" s="175" t="s">
        <v>4204</v>
      </c>
      <c r="E1500" s="175">
        <v>103.78826946</v>
      </c>
    </row>
    <row r="1501" spans="1:5" ht="10.5" hidden="1">
      <c r="A1501" s="175" t="s">
        <v>1121</v>
      </c>
      <c r="B1501" s="175" t="s">
        <v>4374</v>
      </c>
      <c r="C1501" s="175">
        <v>2022</v>
      </c>
      <c r="D1501" s="175" t="s">
        <v>4215</v>
      </c>
      <c r="E1501" s="175">
        <v>119.77669412</v>
      </c>
    </row>
    <row r="1502" spans="1:5" ht="10.5" hidden="1">
      <c r="A1502" s="175" t="s">
        <v>1121</v>
      </c>
      <c r="B1502" s="175" t="s">
        <v>4374</v>
      </c>
      <c r="C1502" s="175">
        <v>2023</v>
      </c>
      <c r="D1502" s="175" t="s">
        <v>4196</v>
      </c>
      <c r="E1502" s="175">
        <v>95.512632116000006</v>
      </c>
    </row>
    <row r="1503" spans="1:5" ht="10.5" hidden="1">
      <c r="A1503" s="175" t="s">
        <v>1121</v>
      </c>
      <c r="B1503" s="175" t="s">
        <v>4374</v>
      </c>
      <c r="C1503" s="175">
        <v>2023</v>
      </c>
      <c r="D1503" s="175" t="s">
        <v>4197</v>
      </c>
      <c r="E1503" s="175">
        <v>115.92104936200001</v>
      </c>
    </row>
    <row r="1504" spans="1:5" ht="10.5" hidden="1">
      <c r="A1504" s="175" t="s">
        <v>1121</v>
      </c>
      <c r="B1504" s="175" t="s">
        <v>4374</v>
      </c>
      <c r="C1504" s="175">
        <v>2023</v>
      </c>
      <c r="D1504" s="175" t="s">
        <v>4198</v>
      </c>
      <c r="E1504" s="175">
        <v>109.959780477</v>
      </c>
    </row>
    <row r="1505" spans="1:5" ht="10.5" hidden="1">
      <c r="A1505" s="175" t="s">
        <v>1121</v>
      </c>
      <c r="B1505" s="175" t="s">
        <v>4374</v>
      </c>
      <c r="C1505" s="175">
        <v>2023</v>
      </c>
      <c r="D1505" s="175" t="s">
        <v>4199</v>
      </c>
      <c r="E1505" s="175">
        <v>101.83706070300001</v>
      </c>
    </row>
    <row r="1506" spans="1:5" ht="10.5" hidden="1">
      <c r="A1506" s="175" t="s">
        <v>1121</v>
      </c>
      <c r="B1506" s="175" t="s">
        <v>4374</v>
      </c>
      <c r="C1506" s="175">
        <v>2023</v>
      </c>
      <c r="D1506" s="175" t="s">
        <v>4200</v>
      </c>
      <c r="E1506" s="175">
        <v>111.704877294</v>
      </c>
    </row>
    <row r="1507" spans="1:5" ht="10.5" hidden="1">
      <c r="A1507" s="175" t="s">
        <v>1121</v>
      </c>
      <c r="B1507" s="175" t="s">
        <v>4374</v>
      </c>
      <c r="C1507" s="175">
        <v>2023</v>
      </c>
      <c r="D1507" s="175" t="s">
        <v>4201</v>
      </c>
      <c r="E1507" s="175">
        <v>114.772595184</v>
      </c>
    </row>
    <row r="1508" spans="1:5" ht="10.5" hidden="1">
      <c r="A1508" s="175" t="s">
        <v>1121</v>
      </c>
      <c r="B1508" s="175" t="s">
        <v>4374</v>
      </c>
      <c r="C1508" s="175">
        <v>2023</v>
      </c>
      <c r="D1508" s="175" t="s">
        <v>4202</v>
      </c>
      <c r="E1508" s="175">
        <v>97.276266516999996</v>
      </c>
    </row>
    <row r="1509" spans="1:5" ht="10.5" hidden="1">
      <c r="A1509" s="175" t="s">
        <v>1121</v>
      </c>
      <c r="B1509" s="175" t="s">
        <v>4374</v>
      </c>
      <c r="C1509" s="175">
        <v>2023</v>
      </c>
      <c r="D1509" s="175" t="s">
        <v>4203</v>
      </c>
      <c r="E1509" s="175">
        <v>112.170497239</v>
      </c>
    </row>
    <row r="1510" spans="1:5" ht="10.5" hidden="1">
      <c r="A1510" s="175" t="s">
        <v>1121</v>
      </c>
      <c r="B1510" s="175" t="s">
        <v>4375</v>
      </c>
      <c r="C1510" s="175">
        <v>2023</v>
      </c>
      <c r="D1510" s="175" t="s">
        <v>4195</v>
      </c>
      <c r="E1510" s="175">
        <v>96.306818182000001</v>
      </c>
    </row>
    <row r="1511" spans="1:5" ht="10.5" hidden="1">
      <c r="A1511" s="175" t="s">
        <v>1121</v>
      </c>
      <c r="B1511" s="175" t="s">
        <v>4375</v>
      </c>
      <c r="C1511" s="175">
        <v>2023</v>
      </c>
      <c r="D1511" s="175" t="s">
        <v>4196</v>
      </c>
      <c r="E1511" s="175">
        <v>107.318380214</v>
      </c>
    </row>
    <row r="1512" spans="1:5" ht="10.5" hidden="1">
      <c r="A1512" s="175" t="s">
        <v>1121</v>
      </c>
      <c r="B1512" s="175" t="s">
        <v>4375</v>
      </c>
      <c r="C1512" s="175">
        <v>2023</v>
      </c>
      <c r="D1512" s="175" t="s">
        <v>4197</v>
      </c>
      <c r="E1512" s="175">
        <v>104.09687924399999</v>
      </c>
    </row>
    <row r="1513" spans="1:5" ht="10.5" hidden="1">
      <c r="A1513" s="175" t="s">
        <v>1121</v>
      </c>
      <c r="B1513" s="175" t="s">
        <v>4375</v>
      </c>
      <c r="C1513" s="175">
        <v>2023</v>
      </c>
      <c r="D1513" s="175" t="s">
        <v>4198</v>
      </c>
      <c r="E1513" s="175">
        <v>126.183948156</v>
      </c>
    </row>
    <row r="1514" spans="1:5" ht="10.5" hidden="1">
      <c r="A1514" s="175" t="s">
        <v>1121</v>
      </c>
      <c r="B1514" s="175" t="s">
        <v>4375</v>
      </c>
      <c r="C1514" s="175">
        <v>2023</v>
      </c>
      <c r="D1514" s="175" t="s">
        <v>4202</v>
      </c>
      <c r="E1514" s="175">
        <v>108.47880712</v>
      </c>
    </row>
    <row r="1515" spans="1:5" ht="10.5" hidden="1">
      <c r="A1515" s="175" t="s">
        <v>1121</v>
      </c>
      <c r="B1515" s="175" t="s">
        <v>4376</v>
      </c>
      <c r="C1515" s="175">
        <v>2022</v>
      </c>
      <c r="D1515" s="175" t="s">
        <v>4214</v>
      </c>
      <c r="E1515" s="175">
        <v>102.878787879</v>
      </c>
    </row>
    <row r="1516" spans="1:5" ht="10.5" hidden="1">
      <c r="A1516" s="175" t="s">
        <v>1121</v>
      </c>
      <c r="B1516" s="175" t="s">
        <v>4376</v>
      </c>
      <c r="C1516" s="175">
        <v>2023</v>
      </c>
      <c r="D1516" s="175" t="s">
        <v>4196</v>
      </c>
      <c r="E1516" s="175">
        <v>104.268895363</v>
      </c>
    </row>
    <row r="1517" spans="1:5" ht="10.5" hidden="1">
      <c r="A1517" s="175" t="s">
        <v>1121</v>
      </c>
      <c r="B1517" s="175" t="s">
        <v>4376</v>
      </c>
      <c r="C1517" s="175">
        <v>2023</v>
      </c>
      <c r="D1517" s="175" t="s">
        <v>4197</v>
      </c>
      <c r="E1517" s="175">
        <v>111.581094095</v>
      </c>
    </row>
    <row r="1518" spans="1:5" ht="10.5" hidden="1">
      <c r="A1518" s="175" t="s">
        <v>1121</v>
      </c>
      <c r="B1518" s="175" t="s">
        <v>4376</v>
      </c>
      <c r="C1518" s="175">
        <v>2023</v>
      </c>
      <c r="D1518" s="175" t="s">
        <v>4198</v>
      </c>
      <c r="E1518" s="175">
        <v>112.323491656</v>
      </c>
    </row>
    <row r="1519" spans="1:5" ht="10.5" hidden="1">
      <c r="A1519" s="175" t="s">
        <v>1121</v>
      </c>
      <c r="B1519" s="175" t="s">
        <v>4376</v>
      </c>
      <c r="C1519" s="175">
        <v>2023</v>
      </c>
      <c r="D1519" s="175" t="s">
        <v>4199</v>
      </c>
      <c r="E1519" s="175">
        <v>94.764273868999993</v>
      </c>
    </row>
    <row r="1520" spans="1:5" ht="10.5" hidden="1">
      <c r="A1520" s="175" t="s">
        <v>1121</v>
      </c>
      <c r="B1520" s="175" t="s">
        <v>4376</v>
      </c>
      <c r="C1520" s="175">
        <v>2023</v>
      </c>
      <c r="D1520" s="175" t="s">
        <v>4200</v>
      </c>
      <c r="E1520" s="175">
        <v>105.53222567100001</v>
      </c>
    </row>
    <row r="1521" spans="1:5" ht="10.5" hidden="1">
      <c r="A1521" s="175" t="s">
        <v>1121</v>
      </c>
      <c r="B1521" s="175" t="s">
        <v>4376</v>
      </c>
      <c r="C1521" s="175">
        <v>2023</v>
      </c>
      <c r="D1521" s="175" t="s">
        <v>4202</v>
      </c>
      <c r="E1521" s="175">
        <v>106.722281137</v>
      </c>
    </row>
    <row r="1522" spans="1:5" ht="10.5" hidden="1">
      <c r="A1522" s="175" t="s">
        <v>1121</v>
      </c>
      <c r="B1522" s="175" t="s">
        <v>4376</v>
      </c>
      <c r="C1522" s="175">
        <v>2023</v>
      </c>
      <c r="D1522" s="175" t="s">
        <v>4203</v>
      </c>
      <c r="E1522" s="175">
        <v>90.673573238000003</v>
      </c>
    </row>
    <row r="1523" spans="1:5" ht="10.5" hidden="1">
      <c r="A1523" s="175" t="s">
        <v>1121</v>
      </c>
      <c r="B1523" s="175" t="s">
        <v>4376</v>
      </c>
      <c r="C1523" s="175">
        <v>2023</v>
      </c>
      <c r="D1523" s="175" t="s">
        <v>4204</v>
      </c>
      <c r="E1523" s="175">
        <v>106.756138975</v>
      </c>
    </row>
    <row r="1524" spans="1:5" ht="10.5" hidden="1">
      <c r="A1524" s="175" t="s">
        <v>1121</v>
      </c>
      <c r="B1524" s="175" t="s">
        <v>4377</v>
      </c>
      <c r="C1524" s="175">
        <v>2023</v>
      </c>
      <c r="D1524" s="175" t="s">
        <v>4195</v>
      </c>
      <c r="E1524" s="175">
        <v>119.969627942</v>
      </c>
    </row>
    <row r="1525" spans="1:5" ht="10.5" hidden="1">
      <c r="A1525" s="175" t="s">
        <v>1121</v>
      </c>
      <c r="B1525" s="175" t="s">
        <v>4377</v>
      </c>
      <c r="C1525" s="175">
        <v>2023</v>
      </c>
      <c r="D1525" s="175" t="s">
        <v>4196</v>
      </c>
      <c r="E1525" s="175">
        <v>104.807915593</v>
      </c>
    </row>
    <row r="1526" spans="1:5" ht="10.5" hidden="1">
      <c r="A1526" s="175" t="s">
        <v>1121</v>
      </c>
      <c r="B1526" s="175" t="s">
        <v>4377</v>
      </c>
      <c r="C1526" s="175">
        <v>2023</v>
      </c>
      <c r="D1526" s="175" t="s">
        <v>4197</v>
      </c>
      <c r="E1526" s="175">
        <v>142.437259778</v>
      </c>
    </row>
    <row r="1527" spans="1:5" ht="10.5" hidden="1">
      <c r="A1527" s="175" t="s">
        <v>1121</v>
      </c>
      <c r="B1527" s="175" t="s">
        <v>4377</v>
      </c>
      <c r="C1527" s="175">
        <v>2023</v>
      </c>
      <c r="D1527" s="175" t="s">
        <v>4199</v>
      </c>
      <c r="E1527" s="175">
        <v>106.35517926199999</v>
      </c>
    </row>
    <row r="1528" spans="1:5" ht="10.5" hidden="1">
      <c r="A1528" s="175" t="s">
        <v>1121</v>
      </c>
      <c r="B1528" s="175" t="s">
        <v>4377</v>
      </c>
      <c r="C1528" s="175">
        <v>2023</v>
      </c>
      <c r="D1528" s="175" t="s">
        <v>4201</v>
      </c>
      <c r="E1528" s="175">
        <v>115.535019444</v>
      </c>
    </row>
    <row r="1529" spans="1:5" ht="10.5" hidden="1">
      <c r="A1529" s="175" t="s">
        <v>1121</v>
      </c>
      <c r="B1529" s="175" t="s">
        <v>4377</v>
      </c>
      <c r="C1529" s="175">
        <v>2023</v>
      </c>
      <c r="D1529" s="175" t="s">
        <v>4202</v>
      </c>
      <c r="E1529" s="175">
        <v>112.0023128</v>
      </c>
    </row>
    <row r="1530" spans="1:5" ht="10.5" hidden="1">
      <c r="A1530" s="175" t="s">
        <v>4378</v>
      </c>
      <c r="B1530" s="175" t="s">
        <v>4379</v>
      </c>
      <c r="C1530" s="175">
        <v>2023</v>
      </c>
      <c r="D1530" s="175" t="s">
        <v>4195</v>
      </c>
      <c r="E1530" s="175">
        <v>97.806122449</v>
      </c>
    </row>
    <row r="1531" spans="1:5" ht="10.5" hidden="1">
      <c r="A1531" s="175" t="s">
        <v>4378</v>
      </c>
      <c r="B1531" s="175" t="s">
        <v>4379</v>
      </c>
      <c r="C1531" s="175">
        <v>2023</v>
      </c>
      <c r="D1531" s="175" t="s">
        <v>4196</v>
      </c>
      <c r="E1531" s="175">
        <v>87.807045602000002</v>
      </c>
    </row>
    <row r="1532" spans="1:5" ht="10.5" hidden="1">
      <c r="A1532" s="175" t="s">
        <v>4378</v>
      </c>
      <c r="B1532" s="175" t="s">
        <v>4379</v>
      </c>
      <c r="C1532" s="175">
        <v>2023</v>
      </c>
      <c r="D1532" s="175" t="s">
        <v>4197</v>
      </c>
      <c r="E1532" s="175">
        <v>99.819708895999995</v>
      </c>
    </row>
    <row r="1533" spans="1:5" ht="10.5" hidden="1">
      <c r="A1533" s="175" t="s">
        <v>4378</v>
      </c>
      <c r="B1533" s="175" t="s">
        <v>4379</v>
      </c>
      <c r="C1533" s="175">
        <v>2023</v>
      </c>
      <c r="D1533" s="175" t="s">
        <v>4198</v>
      </c>
      <c r="E1533" s="175">
        <v>88.921244896999994</v>
      </c>
    </row>
    <row r="1534" spans="1:5" ht="10.5" hidden="1">
      <c r="A1534" s="175" t="s">
        <v>4378</v>
      </c>
      <c r="B1534" s="175" t="s">
        <v>4379</v>
      </c>
      <c r="C1534" s="175">
        <v>2023</v>
      </c>
      <c r="D1534" s="175" t="s">
        <v>4201</v>
      </c>
      <c r="E1534" s="175">
        <v>86.796691244000002</v>
      </c>
    </row>
    <row r="1535" spans="1:5" ht="10.5" hidden="1">
      <c r="A1535" s="175" t="s">
        <v>4378</v>
      </c>
      <c r="B1535" s="175" t="s">
        <v>4379</v>
      </c>
      <c r="C1535" s="175">
        <v>2023</v>
      </c>
      <c r="D1535" s="175" t="s">
        <v>4203</v>
      </c>
      <c r="E1535" s="175">
        <v>107.219442125</v>
      </c>
    </row>
    <row r="1536" spans="1:5" ht="10.5" hidden="1">
      <c r="A1536" s="175" t="s">
        <v>4378</v>
      </c>
      <c r="B1536" s="175" t="s">
        <v>4380</v>
      </c>
      <c r="C1536" s="175">
        <v>2022</v>
      </c>
      <c r="D1536" s="175" t="s">
        <v>4214</v>
      </c>
      <c r="E1536" s="175">
        <v>113.94341913</v>
      </c>
    </row>
    <row r="1537" spans="1:5" ht="10.5" hidden="1">
      <c r="A1537" s="175" t="s">
        <v>4378</v>
      </c>
      <c r="B1537" s="175" t="s">
        <v>4380</v>
      </c>
      <c r="C1537" s="175">
        <v>2023</v>
      </c>
      <c r="D1537" s="175" t="s">
        <v>4195</v>
      </c>
      <c r="E1537" s="175">
        <v>106.205431649</v>
      </c>
    </row>
    <row r="1538" spans="1:5" ht="10.5" hidden="1">
      <c r="A1538" s="175" t="s">
        <v>4378</v>
      </c>
      <c r="B1538" s="175" t="s">
        <v>4380</v>
      </c>
      <c r="C1538" s="175">
        <v>2023</v>
      </c>
      <c r="D1538" s="175" t="s">
        <v>4196</v>
      </c>
      <c r="E1538" s="175">
        <v>118.69436299500001</v>
      </c>
    </row>
    <row r="1539" spans="1:5" ht="10.5" hidden="1">
      <c r="A1539" s="175" t="s">
        <v>4378</v>
      </c>
      <c r="B1539" s="175" t="s">
        <v>4380</v>
      </c>
      <c r="C1539" s="175">
        <v>2023</v>
      </c>
      <c r="D1539" s="175" t="s">
        <v>4197</v>
      </c>
      <c r="E1539" s="175">
        <v>113.819973643</v>
      </c>
    </row>
    <row r="1540" spans="1:5" ht="10.5" hidden="1">
      <c r="A1540" s="175" t="s">
        <v>4378</v>
      </c>
      <c r="B1540" s="175" t="s">
        <v>4380</v>
      </c>
      <c r="C1540" s="175">
        <v>2023</v>
      </c>
      <c r="D1540" s="175" t="s">
        <v>4198</v>
      </c>
      <c r="E1540" s="175">
        <v>122.586510597</v>
      </c>
    </row>
    <row r="1541" spans="1:5" ht="10.5" hidden="1">
      <c r="A1541" s="175" t="s">
        <v>4378</v>
      </c>
      <c r="B1541" s="175" t="s">
        <v>4380</v>
      </c>
      <c r="C1541" s="175">
        <v>2023</v>
      </c>
      <c r="D1541" s="175" t="s">
        <v>4199</v>
      </c>
      <c r="E1541" s="175">
        <v>94.067668032</v>
      </c>
    </row>
    <row r="1542" spans="1:5" ht="10.5" hidden="1">
      <c r="A1542" s="175" t="s">
        <v>4378</v>
      </c>
      <c r="B1542" s="175" t="s">
        <v>4380</v>
      </c>
      <c r="C1542" s="175">
        <v>2023</v>
      </c>
      <c r="D1542" s="175" t="s">
        <v>4200</v>
      </c>
      <c r="E1542" s="175">
        <v>120.862453024</v>
      </c>
    </row>
    <row r="1543" spans="1:5" ht="10.5" hidden="1">
      <c r="A1543" s="175" t="s">
        <v>4378</v>
      </c>
      <c r="B1543" s="175" t="s">
        <v>4380</v>
      </c>
      <c r="C1543" s="175">
        <v>2023</v>
      </c>
      <c r="D1543" s="175" t="s">
        <v>4202</v>
      </c>
      <c r="E1543" s="175">
        <v>129.655822492</v>
      </c>
    </row>
    <row r="1544" spans="1:5" ht="10.5" hidden="1">
      <c r="A1544" s="175" t="s">
        <v>4378</v>
      </c>
      <c r="B1544" s="175" t="s">
        <v>4380</v>
      </c>
      <c r="C1544" s="175">
        <v>2023</v>
      </c>
      <c r="D1544" s="175" t="s">
        <v>4203</v>
      </c>
      <c r="E1544" s="175">
        <v>124.923198265</v>
      </c>
    </row>
    <row r="1545" spans="1:5" ht="10.5" hidden="1">
      <c r="A1545" s="175" t="s">
        <v>4378</v>
      </c>
      <c r="B1545" s="175" t="s">
        <v>4381</v>
      </c>
      <c r="C1545" s="175">
        <v>2022</v>
      </c>
      <c r="D1545" s="175" t="s">
        <v>4214</v>
      </c>
      <c r="E1545" s="175">
        <v>110.754185436</v>
      </c>
    </row>
    <row r="1546" spans="1:5" ht="10.5" hidden="1">
      <c r="A1546" s="175" t="s">
        <v>4378</v>
      </c>
      <c r="B1546" s="175" t="s">
        <v>4382</v>
      </c>
      <c r="C1546" s="175">
        <v>2022</v>
      </c>
      <c r="D1546" s="175" t="s">
        <v>4215</v>
      </c>
      <c r="E1546" s="175">
        <v>109.625671431</v>
      </c>
    </row>
    <row r="1547" spans="1:5" ht="10.5" hidden="1">
      <c r="A1547" s="175" t="s">
        <v>4378</v>
      </c>
      <c r="B1547" s="175" t="s">
        <v>4381</v>
      </c>
      <c r="C1547" s="175">
        <v>2022</v>
      </c>
      <c r="D1547" s="175" t="s">
        <v>4215</v>
      </c>
      <c r="E1547" s="175">
        <v>125.2611033</v>
      </c>
    </row>
    <row r="1548" spans="1:5" ht="10.5" hidden="1">
      <c r="A1548" s="175" t="s">
        <v>4378</v>
      </c>
      <c r="B1548" s="175" t="s">
        <v>4381</v>
      </c>
      <c r="C1548" s="175">
        <v>2023</v>
      </c>
      <c r="D1548" s="175" t="s">
        <v>4195</v>
      </c>
      <c r="E1548" s="175">
        <v>117.014845764</v>
      </c>
    </row>
    <row r="1549" spans="1:5" ht="10.5" hidden="1">
      <c r="A1549" s="175" t="s">
        <v>4378</v>
      </c>
      <c r="B1549" s="175" t="s">
        <v>4382</v>
      </c>
      <c r="C1549" s="175">
        <v>2023</v>
      </c>
      <c r="D1549" s="175" t="s">
        <v>4196</v>
      </c>
      <c r="E1549" s="175">
        <v>129.68705502399999</v>
      </c>
    </row>
    <row r="1550" spans="1:5" ht="10.5" hidden="1">
      <c r="A1550" s="175" t="s">
        <v>4378</v>
      </c>
      <c r="B1550" s="175" t="s">
        <v>4381</v>
      </c>
      <c r="C1550" s="175">
        <v>2023</v>
      </c>
      <c r="D1550" s="175" t="s">
        <v>4196</v>
      </c>
      <c r="E1550" s="175">
        <v>113.447733633</v>
      </c>
    </row>
    <row r="1551" spans="1:5" ht="10.5" hidden="1">
      <c r="A1551" s="175" t="s">
        <v>4378</v>
      </c>
      <c r="B1551" s="175" t="s">
        <v>4382</v>
      </c>
      <c r="C1551" s="175">
        <v>2023</v>
      </c>
      <c r="D1551" s="175" t="s">
        <v>4197</v>
      </c>
      <c r="E1551" s="175">
        <v>129.82195845699999</v>
      </c>
    </row>
    <row r="1552" spans="1:5" ht="10.5" hidden="1">
      <c r="A1552" s="175" t="s">
        <v>4378</v>
      </c>
      <c r="B1552" s="175" t="s">
        <v>4381</v>
      </c>
      <c r="C1552" s="175">
        <v>2023</v>
      </c>
      <c r="D1552" s="175" t="s">
        <v>4197</v>
      </c>
      <c r="E1552" s="175">
        <v>120</v>
      </c>
    </row>
    <row r="1553" spans="1:5" ht="10.5" hidden="1">
      <c r="A1553" s="175" t="s">
        <v>4378</v>
      </c>
      <c r="B1553" s="175" t="s">
        <v>4383</v>
      </c>
      <c r="C1553" s="175">
        <v>2023</v>
      </c>
      <c r="D1553" s="175" t="s">
        <v>4197</v>
      </c>
      <c r="E1553" s="175">
        <v>133.85826771699999</v>
      </c>
    </row>
    <row r="1554" spans="1:5" ht="10.5" hidden="1">
      <c r="A1554" s="175" t="s">
        <v>4378</v>
      </c>
      <c r="B1554" s="175" t="s">
        <v>4382</v>
      </c>
      <c r="C1554" s="175">
        <v>2023</v>
      </c>
      <c r="D1554" s="175" t="s">
        <v>4198</v>
      </c>
      <c r="E1554" s="175">
        <v>133.87597729500001</v>
      </c>
    </row>
    <row r="1555" spans="1:5" ht="10.5" hidden="1">
      <c r="A1555" s="175" t="s">
        <v>4378</v>
      </c>
      <c r="B1555" s="175" t="s">
        <v>4381</v>
      </c>
      <c r="C1555" s="175">
        <v>2023</v>
      </c>
      <c r="D1555" s="175" t="s">
        <v>4198</v>
      </c>
      <c r="E1555" s="175">
        <v>119.778869779</v>
      </c>
    </row>
    <row r="1556" spans="1:5" ht="10.5" hidden="1">
      <c r="A1556" s="175" t="s">
        <v>4378</v>
      </c>
      <c r="B1556" s="175" t="s">
        <v>4382</v>
      </c>
      <c r="C1556" s="175">
        <v>2023</v>
      </c>
      <c r="D1556" s="175" t="s">
        <v>4199</v>
      </c>
      <c r="E1556" s="175">
        <v>114.270386266</v>
      </c>
    </row>
    <row r="1557" spans="1:5" ht="10.5" hidden="1">
      <c r="A1557" s="175" t="s">
        <v>4378</v>
      </c>
      <c r="B1557" s="175" t="s">
        <v>4381</v>
      </c>
      <c r="C1557" s="175">
        <v>2023</v>
      </c>
      <c r="D1557" s="175" t="s">
        <v>4199</v>
      </c>
      <c r="E1557" s="175">
        <v>116.143794453</v>
      </c>
    </row>
    <row r="1558" spans="1:5" ht="10.5" hidden="1">
      <c r="A1558" s="175" t="s">
        <v>4378</v>
      </c>
      <c r="B1558" s="175" t="s">
        <v>4382</v>
      </c>
      <c r="C1558" s="175">
        <v>2023</v>
      </c>
      <c r="D1558" s="175" t="s">
        <v>4200</v>
      </c>
      <c r="E1558" s="175">
        <v>114.905215895</v>
      </c>
    </row>
    <row r="1559" spans="1:5" ht="10.5" hidden="1">
      <c r="A1559" s="175" t="s">
        <v>4378</v>
      </c>
      <c r="B1559" s="175" t="s">
        <v>4381</v>
      </c>
      <c r="C1559" s="175">
        <v>2023</v>
      </c>
      <c r="D1559" s="175" t="s">
        <v>4200</v>
      </c>
      <c r="E1559" s="175">
        <v>122.34538672399999</v>
      </c>
    </row>
    <row r="1560" spans="1:5" ht="10.5" hidden="1">
      <c r="A1560" s="175" t="s">
        <v>4378</v>
      </c>
      <c r="B1560" s="175" t="s">
        <v>4382</v>
      </c>
      <c r="C1560" s="175">
        <v>2023</v>
      </c>
      <c r="D1560" s="175" t="s">
        <v>4201</v>
      </c>
      <c r="E1560" s="175">
        <v>145.398903115</v>
      </c>
    </row>
    <row r="1561" spans="1:5" ht="10.5" hidden="1">
      <c r="A1561" s="175" t="s">
        <v>4378</v>
      </c>
      <c r="B1561" s="175" t="s">
        <v>4381</v>
      </c>
      <c r="C1561" s="175">
        <v>2023</v>
      </c>
      <c r="D1561" s="175" t="s">
        <v>4201</v>
      </c>
      <c r="E1561" s="175">
        <v>112.959360234</v>
      </c>
    </row>
    <row r="1562" spans="1:5" ht="10.5" hidden="1">
      <c r="A1562" s="175" t="s">
        <v>4378</v>
      </c>
      <c r="B1562" s="175" t="s">
        <v>4382</v>
      </c>
      <c r="C1562" s="175">
        <v>2023</v>
      </c>
      <c r="D1562" s="175" t="s">
        <v>4202</v>
      </c>
      <c r="E1562" s="175">
        <v>116.31956561600001</v>
      </c>
    </row>
    <row r="1563" spans="1:5" ht="10.5" hidden="1">
      <c r="A1563" s="175" t="s">
        <v>4378</v>
      </c>
      <c r="B1563" s="175" t="s">
        <v>4381</v>
      </c>
      <c r="C1563" s="175">
        <v>2023</v>
      </c>
      <c r="D1563" s="175" t="s">
        <v>4202</v>
      </c>
      <c r="E1563" s="175">
        <v>117.56834163000001</v>
      </c>
    </row>
    <row r="1564" spans="1:5" ht="10.5" hidden="1">
      <c r="A1564" s="175" t="s">
        <v>4378</v>
      </c>
      <c r="B1564" s="175" t="s">
        <v>4382</v>
      </c>
      <c r="C1564" s="175">
        <v>2023</v>
      </c>
      <c r="D1564" s="175" t="s">
        <v>4203</v>
      </c>
      <c r="E1564" s="175">
        <v>112.59259259300001</v>
      </c>
    </row>
    <row r="1565" spans="1:5" ht="10.5" hidden="1">
      <c r="A1565" s="175" t="s">
        <v>4378</v>
      </c>
      <c r="B1565" s="175" t="s">
        <v>4381</v>
      </c>
      <c r="C1565" s="175">
        <v>2023</v>
      </c>
      <c r="D1565" s="175" t="s">
        <v>4203</v>
      </c>
      <c r="E1565" s="175">
        <v>125.808056648</v>
      </c>
    </row>
    <row r="1566" spans="1:5" ht="10.5" hidden="1">
      <c r="A1566" s="175" t="s">
        <v>4378</v>
      </c>
      <c r="B1566" s="175" t="s">
        <v>4383</v>
      </c>
      <c r="C1566" s="175">
        <v>2023</v>
      </c>
      <c r="D1566" s="175" t="s">
        <v>4203</v>
      </c>
      <c r="E1566" s="175">
        <v>117.681846124</v>
      </c>
    </row>
    <row r="1567" spans="1:5" ht="10.5" hidden="1">
      <c r="A1567" s="175" t="s">
        <v>4378</v>
      </c>
      <c r="B1567" s="175" t="s">
        <v>4382</v>
      </c>
      <c r="C1567" s="175">
        <v>2023</v>
      </c>
      <c r="D1567" s="175" t="s">
        <v>4204</v>
      </c>
      <c r="E1567" s="175">
        <v>129.973472171</v>
      </c>
    </row>
    <row r="1568" spans="1:5" ht="10.5" hidden="1">
      <c r="A1568" s="175" t="s">
        <v>4378</v>
      </c>
      <c r="B1568" s="175" t="s">
        <v>4381</v>
      </c>
      <c r="C1568" s="175">
        <v>2023</v>
      </c>
      <c r="D1568" s="175" t="s">
        <v>4204</v>
      </c>
      <c r="E1568" s="175">
        <v>120.76971560299999</v>
      </c>
    </row>
    <row r="1569" spans="1:5" ht="10.5" hidden="1">
      <c r="A1569" s="175" t="s">
        <v>4378</v>
      </c>
      <c r="B1569" s="175" t="s">
        <v>4383</v>
      </c>
      <c r="C1569" s="175">
        <v>2023</v>
      </c>
      <c r="D1569" s="175" t="s">
        <v>4204</v>
      </c>
      <c r="E1569" s="175">
        <v>117.07989226799999</v>
      </c>
    </row>
    <row r="1570" spans="1:5" ht="10.5" hidden="1">
      <c r="A1570" s="175" t="s">
        <v>4378</v>
      </c>
      <c r="B1570" s="175" t="s">
        <v>4384</v>
      </c>
      <c r="C1570" s="175">
        <v>2022</v>
      </c>
      <c r="D1570" s="175" t="s">
        <v>4214</v>
      </c>
      <c r="E1570" s="175">
        <v>104.859028514</v>
      </c>
    </row>
    <row r="1571" spans="1:5" ht="10.5" hidden="1">
      <c r="A1571" s="175" t="s">
        <v>4378</v>
      </c>
      <c r="B1571" s="175" t="s">
        <v>4384</v>
      </c>
      <c r="C1571" s="175">
        <v>2022</v>
      </c>
      <c r="D1571" s="175" t="s">
        <v>4215</v>
      </c>
      <c r="E1571" s="175">
        <v>104.62353001699999</v>
      </c>
    </row>
    <row r="1572" spans="1:5" ht="10.5" hidden="1">
      <c r="A1572" s="175" t="s">
        <v>4378</v>
      </c>
      <c r="B1572" s="175" t="s">
        <v>4384</v>
      </c>
      <c r="C1572" s="175">
        <v>2023</v>
      </c>
      <c r="D1572" s="175" t="s">
        <v>4195</v>
      </c>
      <c r="E1572" s="175">
        <v>124.399557152</v>
      </c>
    </row>
    <row r="1573" spans="1:5" ht="10.5" hidden="1">
      <c r="A1573" s="175" t="s">
        <v>4378</v>
      </c>
      <c r="B1573" s="175" t="s">
        <v>4384</v>
      </c>
      <c r="C1573" s="175">
        <v>2023</v>
      </c>
      <c r="D1573" s="175" t="s">
        <v>4196</v>
      </c>
      <c r="E1573" s="175">
        <v>113.78376572800001</v>
      </c>
    </row>
    <row r="1574" spans="1:5" ht="10.5" hidden="1">
      <c r="A1574" s="175" t="s">
        <v>4378</v>
      </c>
      <c r="B1574" s="175" t="s">
        <v>4384</v>
      </c>
      <c r="C1574" s="175">
        <v>2023</v>
      </c>
      <c r="D1574" s="175" t="s">
        <v>4197</v>
      </c>
      <c r="E1574" s="175">
        <v>112.319015799</v>
      </c>
    </row>
    <row r="1575" spans="1:5" ht="10.5" hidden="1">
      <c r="A1575" s="175" t="s">
        <v>4378</v>
      </c>
      <c r="B1575" s="175" t="s">
        <v>4384</v>
      </c>
      <c r="C1575" s="175">
        <v>2023</v>
      </c>
      <c r="D1575" s="175" t="s">
        <v>4198</v>
      </c>
      <c r="E1575" s="175">
        <v>110.997530942</v>
      </c>
    </row>
    <row r="1576" spans="1:5" ht="10.5" hidden="1">
      <c r="A1576" s="175" t="s">
        <v>4378</v>
      </c>
      <c r="B1576" s="175" t="s">
        <v>4384</v>
      </c>
      <c r="C1576" s="175">
        <v>2023</v>
      </c>
      <c r="D1576" s="175" t="s">
        <v>4199</v>
      </c>
      <c r="E1576" s="175">
        <v>112.48018081799999</v>
      </c>
    </row>
    <row r="1577" spans="1:5" ht="10.5" hidden="1">
      <c r="A1577" s="175" t="s">
        <v>4378</v>
      </c>
      <c r="B1577" s="175" t="s">
        <v>4384</v>
      </c>
      <c r="C1577" s="175">
        <v>2023</v>
      </c>
      <c r="D1577" s="175" t="s">
        <v>4200</v>
      </c>
      <c r="E1577" s="175">
        <v>109.823709952</v>
      </c>
    </row>
    <row r="1578" spans="1:5" ht="10.5" hidden="1">
      <c r="A1578" s="175" t="s">
        <v>4378</v>
      </c>
      <c r="B1578" s="175" t="s">
        <v>4384</v>
      </c>
      <c r="C1578" s="175">
        <v>2023</v>
      </c>
      <c r="D1578" s="175" t="s">
        <v>4201</v>
      </c>
      <c r="E1578" s="175">
        <v>112.981496335</v>
      </c>
    </row>
    <row r="1579" spans="1:5" ht="10.5" hidden="1">
      <c r="A1579" s="175" t="s">
        <v>4378</v>
      </c>
      <c r="B1579" s="175" t="s">
        <v>4384</v>
      </c>
      <c r="C1579" s="175">
        <v>2023</v>
      </c>
      <c r="D1579" s="175" t="s">
        <v>4202</v>
      </c>
      <c r="E1579" s="175">
        <v>105.525883339</v>
      </c>
    </row>
    <row r="1580" spans="1:5" ht="10.5" hidden="1">
      <c r="A1580" s="175" t="s">
        <v>4378</v>
      </c>
      <c r="B1580" s="175" t="s">
        <v>4384</v>
      </c>
      <c r="C1580" s="175">
        <v>2023</v>
      </c>
      <c r="D1580" s="175" t="s">
        <v>4203</v>
      </c>
      <c r="E1580" s="175">
        <v>105.886229649</v>
      </c>
    </row>
    <row r="1581" spans="1:5" ht="10.5" hidden="1">
      <c r="A1581" s="175" t="s">
        <v>4378</v>
      </c>
      <c r="B1581" s="175" t="s">
        <v>4384</v>
      </c>
      <c r="C1581" s="175">
        <v>2023</v>
      </c>
      <c r="D1581" s="175" t="s">
        <v>4204</v>
      </c>
      <c r="E1581" s="175">
        <v>103.83554973299999</v>
      </c>
    </row>
    <row r="1582" spans="1:5" ht="10.5" hidden="1">
      <c r="A1582" s="175" t="s">
        <v>4378</v>
      </c>
      <c r="B1582" s="175" t="s">
        <v>4385</v>
      </c>
      <c r="C1582" s="175">
        <v>2022</v>
      </c>
      <c r="D1582" s="175" t="s">
        <v>4214</v>
      </c>
      <c r="E1582" s="175">
        <v>72.444793769</v>
      </c>
    </row>
    <row r="1583" spans="1:5" ht="10.5" hidden="1">
      <c r="A1583" s="175" t="s">
        <v>4378</v>
      </c>
      <c r="B1583" s="175" t="s">
        <v>4386</v>
      </c>
      <c r="C1583" s="175">
        <v>2022</v>
      </c>
      <c r="D1583" s="175" t="s">
        <v>4214</v>
      </c>
      <c r="E1583" s="175">
        <v>124.78903054</v>
      </c>
    </row>
    <row r="1584" spans="1:5" ht="10.5" hidden="1">
      <c r="A1584" s="175" t="s">
        <v>4378</v>
      </c>
      <c r="B1584" s="175" t="s">
        <v>4387</v>
      </c>
      <c r="C1584" s="175">
        <v>2022</v>
      </c>
      <c r="D1584" s="175" t="s">
        <v>4214</v>
      </c>
      <c r="E1584" s="175">
        <v>131.59090909099999</v>
      </c>
    </row>
    <row r="1585" spans="1:5" ht="10.5" hidden="1">
      <c r="A1585" s="175" t="s">
        <v>4378</v>
      </c>
      <c r="B1585" s="175" t="s">
        <v>4385</v>
      </c>
      <c r="C1585" s="175">
        <v>2022</v>
      </c>
      <c r="D1585" s="175" t="s">
        <v>4215</v>
      </c>
      <c r="E1585" s="175">
        <v>115.955469816</v>
      </c>
    </row>
    <row r="1586" spans="1:5" ht="10.5" hidden="1">
      <c r="A1586" s="175" t="s">
        <v>4378</v>
      </c>
      <c r="B1586" s="175" t="s">
        <v>4385</v>
      </c>
      <c r="C1586" s="175">
        <v>2023</v>
      </c>
      <c r="D1586" s="175" t="s">
        <v>4195</v>
      </c>
      <c r="E1586" s="175">
        <v>91.594447966999994</v>
      </c>
    </row>
    <row r="1587" spans="1:5" ht="10.5" hidden="1">
      <c r="A1587" s="175" t="s">
        <v>4378</v>
      </c>
      <c r="B1587" s="175" t="s">
        <v>4387</v>
      </c>
      <c r="C1587" s="175">
        <v>2023</v>
      </c>
      <c r="D1587" s="175" t="s">
        <v>4195</v>
      </c>
      <c r="E1587" s="175">
        <v>96.510950120999993</v>
      </c>
    </row>
    <row r="1588" spans="1:5" ht="10.5" hidden="1">
      <c r="A1588" s="175" t="s">
        <v>4378</v>
      </c>
      <c r="B1588" s="175" t="s">
        <v>4385</v>
      </c>
      <c r="C1588" s="175">
        <v>2023</v>
      </c>
      <c r="D1588" s="175" t="s">
        <v>4196</v>
      </c>
      <c r="E1588" s="175">
        <v>118.288957575</v>
      </c>
    </row>
    <row r="1589" spans="1:5" ht="10.5" hidden="1">
      <c r="A1589" s="175" t="s">
        <v>4378</v>
      </c>
      <c r="B1589" s="175" t="s">
        <v>4386</v>
      </c>
      <c r="C1589" s="175">
        <v>2023</v>
      </c>
      <c r="D1589" s="175" t="s">
        <v>4196</v>
      </c>
      <c r="E1589" s="175">
        <v>111.995283402</v>
      </c>
    </row>
    <row r="1590" spans="1:5" ht="10.5" hidden="1">
      <c r="A1590" s="175" t="s">
        <v>4378</v>
      </c>
      <c r="B1590" s="175" t="s">
        <v>4387</v>
      </c>
      <c r="C1590" s="175">
        <v>2023</v>
      </c>
      <c r="D1590" s="175" t="s">
        <v>4196</v>
      </c>
      <c r="E1590" s="175">
        <v>109.978401293</v>
      </c>
    </row>
    <row r="1591" spans="1:5" ht="10.5" hidden="1">
      <c r="A1591" s="175" t="s">
        <v>4378</v>
      </c>
      <c r="B1591" s="175" t="s">
        <v>4385</v>
      </c>
      <c r="C1591" s="175">
        <v>2023</v>
      </c>
      <c r="D1591" s="175" t="s">
        <v>4197</v>
      </c>
      <c r="E1591" s="175">
        <v>114.017905403</v>
      </c>
    </row>
    <row r="1592" spans="1:5" ht="10.5" hidden="1">
      <c r="A1592" s="175" t="s">
        <v>4378</v>
      </c>
      <c r="B1592" s="175" t="s">
        <v>4386</v>
      </c>
      <c r="C1592" s="175">
        <v>2023</v>
      </c>
      <c r="D1592" s="175" t="s">
        <v>4197</v>
      </c>
      <c r="E1592" s="175">
        <v>117.489175796</v>
      </c>
    </row>
    <row r="1593" spans="1:5" ht="10.5" hidden="1">
      <c r="A1593" s="175" t="s">
        <v>4378</v>
      </c>
      <c r="B1593" s="175" t="s">
        <v>4387</v>
      </c>
      <c r="C1593" s="175">
        <v>2023</v>
      </c>
      <c r="D1593" s="175" t="s">
        <v>4197</v>
      </c>
      <c r="E1593" s="175">
        <v>110.38701955000001</v>
      </c>
    </row>
    <row r="1594" spans="1:5" ht="10.5" hidden="1">
      <c r="A1594" s="175" t="s">
        <v>4378</v>
      </c>
      <c r="B1594" s="175" t="s">
        <v>4385</v>
      </c>
      <c r="C1594" s="175">
        <v>2023</v>
      </c>
      <c r="D1594" s="175" t="s">
        <v>4198</v>
      </c>
      <c r="E1594" s="175">
        <v>117.124022689</v>
      </c>
    </row>
    <row r="1595" spans="1:5" ht="10.5" hidden="1">
      <c r="A1595" s="175" t="s">
        <v>4378</v>
      </c>
      <c r="B1595" s="175" t="s">
        <v>4386</v>
      </c>
      <c r="C1595" s="175">
        <v>2023</v>
      </c>
      <c r="D1595" s="175" t="s">
        <v>4198</v>
      </c>
      <c r="E1595" s="175">
        <v>111.714711294</v>
      </c>
    </row>
    <row r="1596" spans="1:5" ht="10.5" hidden="1">
      <c r="A1596" s="175" t="s">
        <v>4378</v>
      </c>
      <c r="B1596" s="175" t="s">
        <v>4387</v>
      </c>
      <c r="C1596" s="175">
        <v>2023</v>
      </c>
      <c r="D1596" s="175" t="s">
        <v>4198</v>
      </c>
      <c r="E1596" s="175">
        <v>149.33360258499999</v>
      </c>
    </row>
    <row r="1597" spans="1:5" ht="10.5" hidden="1">
      <c r="A1597" s="175" t="s">
        <v>4378</v>
      </c>
      <c r="B1597" s="175" t="s">
        <v>4385</v>
      </c>
      <c r="C1597" s="175">
        <v>2023</v>
      </c>
      <c r="D1597" s="175" t="s">
        <v>4199</v>
      </c>
      <c r="E1597" s="175">
        <v>119.96262846499999</v>
      </c>
    </row>
    <row r="1598" spans="1:5" ht="10.5" hidden="1">
      <c r="A1598" s="175" t="s">
        <v>4378</v>
      </c>
      <c r="B1598" s="175" t="s">
        <v>4386</v>
      </c>
      <c r="C1598" s="175">
        <v>2023</v>
      </c>
      <c r="D1598" s="175" t="s">
        <v>4199</v>
      </c>
      <c r="E1598" s="175">
        <v>129.68766886399999</v>
      </c>
    </row>
    <row r="1599" spans="1:5" ht="10.5" hidden="1">
      <c r="A1599" s="175" t="s">
        <v>4378</v>
      </c>
      <c r="B1599" s="175" t="s">
        <v>4387</v>
      </c>
      <c r="C1599" s="175">
        <v>2023</v>
      </c>
      <c r="D1599" s="175" t="s">
        <v>4199</v>
      </c>
      <c r="E1599" s="175">
        <v>114.571746385</v>
      </c>
    </row>
    <row r="1600" spans="1:5" ht="10.5" hidden="1">
      <c r="A1600" s="175" t="s">
        <v>4378</v>
      </c>
      <c r="B1600" s="175" t="s">
        <v>4385</v>
      </c>
      <c r="C1600" s="175">
        <v>2023</v>
      </c>
      <c r="D1600" s="175" t="s">
        <v>4200</v>
      </c>
      <c r="E1600" s="175">
        <v>104.774578873</v>
      </c>
    </row>
    <row r="1601" spans="1:5" ht="10.5" hidden="1">
      <c r="A1601" s="175" t="s">
        <v>4378</v>
      </c>
      <c r="B1601" s="175" t="s">
        <v>4387</v>
      </c>
      <c r="C1601" s="175">
        <v>2023</v>
      </c>
      <c r="D1601" s="175" t="s">
        <v>4200</v>
      </c>
      <c r="E1601" s="175">
        <v>118.859470468</v>
      </c>
    </row>
    <row r="1602" spans="1:5" ht="10.5" hidden="1">
      <c r="A1602" s="175" t="s">
        <v>4378</v>
      </c>
      <c r="B1602" s="175" t="s">
        <v>4385</v>
      </c>
      <c r="C1602" s="175">
        <v>2023</v>
      </c>
      <c r="D1602" s="175" t="s">
        <v>4201</v>
      </c>
      <c r="E1602" s="175">
        <v>106.72853828300001</v>
      </c>
    </row>
    <row r="1603" spans="1:5" ht="10.5" hidden="1">
      <c r="A1603" s="175" t="s">
        <v>4378</v>
      </c>
      <c r="B1603" s="175" t="s">
        <v>4386</v>
      </c>
      <c r="C1603" s="175">
        <v>2023</v>
      </c>
      <c r="D1603" s="175" t="s">
        <v>4201</v>
      </c>
      <c r="E1603" s="175">
        <v>116.934198317</v>
      </c>
    </row>
    <row r="1604" spans="1:5" ht="10.5" hidden="1">
      <c r="A1604" s="175" t="s">
        <v>4378</v>
      </c>
      <c r="B1604" s="175" t="s">
        <v>4387</v>
      </c>
      <c r="C1604" s="175">
        <v>2023</v>
      </c>
      <c r="D1604" s="175" t="s">
        <v>4201</v>
      </c>
      <c r="E1604" s="175">
        <v>123.312427316</v>
      </c>
    </row>
    <row r="1605" spans="1:5" ht="10.5" hidden="1">
      <c r="A1605" s="175" t="s">
        <v>4378</v>
      </c>
      <c r="B1605" s="175" t="s">
        <v>4385</v>
      </c>
      <c r="C1605" s="175">
        <v>2023</v>
      </c>
      <c r="D1605" s="175" t="s">
        <v>4202</v>
      </c>
      <c r="E1605" s="175">
        <v>110.95890411000001</v>
      </c>
    </row>
    <row r="1606" spans="1:5" ht="10.5" hidden="1">
      <c r="A1606" s="175" t="s">
        <v>4378</v>
      </c>
      <c r="B1606" s="175" t="s">
        <v>4386</v>
      </c>
      <c r="C1606" s="175">
        <v>2023</v>
      </c>
      <c r="D1606" s="175" t="s">
        <v>4202</v>
      </c>
      <c r="E1606" s="175">
        <v>135.404681294</v>
      </c>
    </row>
    <row r="1607" spans="1:5" ht="10.5" hidden="1">
      <c r="A1607" s="175" t="s">
        <v>4378</v>
      </c>
      <c r="B1607" s="175" t="s">
        <v>4387</v>
      </c>
      <c r="C1607" s="175">
        <v>2023</v>
      </c>
      <c r="D1607" s="175" t="s">
        <v>4202</v>
      </c>
      <c r="E1607" s="175">
        <v>112.759750842</v>
      </c>
    </row>
    <row r="1608" spans="1:5" ht="10.5" hidden="1">
      <c r="A1608" s="175" t="s">
        <v>4378</v>
      </c>
      <c r="B1608" s="175" t="s">
        <v>4385</v>
      </c>
      <c r="C1608" s="175">
        <v>2023</v>
      </c>
      <c r="D1608" s="175" t="s">
        <v>4203</v>
      </c>
      <c r="E1608" s="175">
        <v>105.646100586</v>
      </c>
    </row>
    <row r="1609" spans="1:5" ht="10.5" hidden="1">
      <c r="A1609" s="175" t="s">
        <v>4378</v>
      </c>
      <c r="B1609" s="175" t="s">
        <v>4386</v>
      </c>
      <c r="C1609" s="175">
        <v>2023</v>
      </c>
      <c r="D1609" s="175" t="s">
        <v>4203</v>
      </c>
      <c r="E1609" s="175">
        <v>121.54493842399999</v>
      </c>
    </row>
    <row r="1610" spans="1:5" ht="10.5" hidden="1">
      <c r="A1610" s="175" t="s">
        <v>4378</v>
      </c>
      <c r="B1610" s="175" t="s">
        <v>4387</v>
      </c>
      <c r="C1610" s="175">
        <v>2023</v>
      </c>
      <c r="D1610" s="175" t="s">
        <v>4203</v>
      </c>
      <c r="E1610" s="175">
        <v>110.17560484800001</v>
      </c>
    </row>
    <row r="1611" spans="1:5" ht="10.5" hidden="1">
      <c r="A1611" s="175" t="s">
        <v>4378</v>
      </c>
      <c r="B1611" s="175" t="s">
        <v>4386</v>
      </c>
      <c r="C1611" s="175">
        <v>2023</v>
      </c>
      <c r="D1611" s="175" t="s">
        <v>4204</v>
      </c>
      <c r="E1611" s="175">
        <v>97.631578946999994</v>
      </c>
    </row>
    <row r="1612" spans="1:5" ht="10.5" hidden="1">
      <c r="A1612" s="175" t="s">
        <v>4378</v>
      </c>
      <c r="B1612" s="175" t="s">
        <v>4388</v>
      </c>
      <c r="C1612" s="175">
        <v>2022</v>
      </c>
      <c r="D1612" s="175" t="s">
        <v>4214</v>
      </c>
      <c r="E1612" s="175">
        <v>117.11313277799999</v>
      </c>
    </row>
    <row r="1613" spans="1:5" ht="10.5" hidden="1">
      <c r="A1613" s="175" t="s">
        <v>4378</v>
      </c>
      <c r="B1613" s="175" t="s">
        <v>4389</v>
      </c>
      <c r="C1613" s="175">
        <v>2022</v>
      </c>
      <c r="D1613" s="175" t="s">
        <v>4214</v>
      </c>
      <c r="E1613" s="175">
        <v>127.343313798</v>
      </c>
    </row>
    <row r="1614" spans="1:5" ht="10.5" hidden="1">
      <c r="A1614" s="175" t="s">
        <v>4378</v>
      </c>
      <c r="B1614" s="175" t="s">
        <v>4388</v>
      </c>
      <c r="C1614" s="175">
        <v>2022</v>
      </c>
      <c r="D1614" s="175" t="s">
        <v>4215</v>
      </c>
      <c r="E1614" s="175">
        <v>116.912889544</v>
      </c>
    </row>
    <row r="1615" spans="1:5" ht="10.5" hidden="1">
      <c r="A1615" s="175" t="s">
        <v>4378</v>
      </c>
      <c r="B1615" s="175" t="s">
        <v>4389</v>
      </c>
      <c r="C1615" s="175">
        <v>2022</v>
      </c>
      <c r="D1615" s="175" t="s">
        <v>4215</v>
      </c>
      <c r="E1615" s="175">
        <v>126.57662260399999</v>
      </c>
    </row>
    <row r="1616" spans="1:5" ht="10.5" hidden="1">
      <c r="A1616" s="175" t="s">
        <v>4378</v>
      </c>
      <c r="B1616" s="175" t="s">
        <v>4388</v>
      </c>
      <c r="C1616" s="175">
        <v>2023</v>
      </c>
      <c r="D1616" s="175" t="s">
        <v>4195</v>
      </c>
      <c r="E1616" s="175">
        <v>123.459884696</v>
      </c>
    </row>
    <row r="1617" spans="1:5" ht="10.5" hidden="1">
      <c r="A1617" s="175" t="s">
        <v>4378</v>
      </c>
      <c r="B1617" s="175" t="s">
        <v>4389</v>
      </c>
      <c r="C1617" s="175">
        <v>2023</v>
      </c>
      <c r="D1617" s="175" t="s">
        <v>4195</v>
      </c>
      <c r="E1617" s="175">
        <v>127.467240969</v>
      </c>
    </row>
    <row r="1618" spans="1:5" ht="10.5" hidden="1">
      <c r="A1618" s="175" t="s">
        <v>4378</v>
      </c>
      <c r="B1618" s="175" t="s">
        <v>4388</v>
      </c>
      <c r="C1618" s="175">
        <v>2023</v>
      </c>
      <c r="D1618" s="175" t="s">
        <v>4196</v>
      </c>
      <c r="E1618" s="175">
        <v>120.247940677</v>
      </c>
    </row>
    <row r="1619" spans="1:5" ht="10.5" hidden="1">
      <c r="A1619" s="175" t="s">
        <v>4378</v>
      </c>
      <c r="B1619" s="175" t="s">
        <v>4389</v>
      </c>
      <c r="C1619" s="175">
        <v>2023</v>
      </c>
      <c r="D1619" s="175" t="s">
        <v>4196</v>
      </c>
      <c r="E1619" s="175">
        <v>127.042872332</v>
      </c>
    </row>
    <row r="1620" spans="1:5" ht="10.5" hidden="1">
      <c r="A1620" s="175" t="s">
        <v>4378</v>
      </c>
      <c r="B1620" s="175" t="s">
        <v>4388</v>
      </c>
      <c r="C1620" s="175">
        <v>2023</v>
      </c>
      <c r="D1620" s="175" t="s">
        <v>4197</v>
      </c>
      <c r="E1620" s="175">
        <v>113.668893168</v>
      </c>
    </row>
    <row r="1621" spans="1:5" ht="10.5" hidden="1">
      <c r="A1621" s="175" t="s">
        <v>4378</v>
      </c>
      <c r="B1621" s="175" t="s">
        <v>4389</v>
      </c>
      <c r="C1621" s="175">
        <v>2023</v>
      </c>
      <c r="D1621" s="175" t="s">
        <v>4197</v>
      </c>
      <c r="E1621" s="175">
        <v>126.458613266</v>
      </c>
    </row>
    <row r="1622" spans="1:5" ht="10.5" hidden="1">
      <c r="A1622" s="175" t="s">
        <v>4378</v>
      </c>
      <c r="B1622" s="175" t="s">
        <v>4388</v>
      </c>
      <c r="C1622" s="175">
        <v>2023</v>
      </c>
      <c r="D1622" s="175" t="s">
        <v>4198</v>
      </c>
      <c r="E1622" s="175">
        <v>119.63402500399999</v>
      </c>
    </row>
    <row r="1623" spans="1:5" ht="10.5" hidden="1">
      <c r="A1623" s="175" t="s">
        <v>4378</v>
      </c>
      <c r="B1623" s="175" t="s">
        <v>4389</v>
      </c>
      <c r="C1623" s="175">
        <v>2023</v>
      </c>
      <c r="D1623" s="175" t="s">
        <v>4198</v>
      </c>
      <c r="E1623" s="175">
        <v>127.550954081</v>
      </c>
    </row>
    <row r="1624" spans="1:5" ht="10.5" hidden="1">
      <c r="A1624" s="175" t="s">
        <v>4378</v>
      </c>
      <c r="B1624" s="175" t="s">
        <v>4388</v>
      </c>
      <c r="C1624" s="175">
        <v>2023</v>
      </c>
      <c r="D1624" s="175" t="s">
        <v>4199</v>
      </c>
      <c r="E1624" s="175">
        <v>123.7700359</v>
      </c>
    </row>
    <row r="1625" spans="1:5" ht="10.5" hidden="1">
      <c r="A1625" s="175" t="s">
        <v>4378</v>
      </c>
      <c r="B1625" s="175" t="s">
        <v>4389</v>
      </c>
      <c r="C1625" s="175">
        <v>2023</v>
      </c>
      <c r="D1625" s="175" t="s">
        <v>4199</v>
      </c>
      <c r="E1625" s="175">
        <v>127.789566884</v>
      </c>
    </row>
    <row r="1626" spans="1:5" ht="10.5" hidden="1">
      <c r="A1626" s="175" t="s">
        <v>4378</v>
      </c>
      <c r="B1626" s="175" t="s">
        <v>4388</v>
      </c>
      <c r="C1626" s="175">
        <v>2023</v>
      </c>
      <c r="D1626" s="175" t="s">
        <v>4200</v>
      </c>
      <c r="E1626" s="175">
        <v>118.854312464</v>
      </c>
    </row>
    <row r="1627" spans="1:5" ht="10.5" hidden="1">
      <c r="A1627" s="175" t="s">
        <v>4378</v>
      </c>
      <c r="B1627" s="175" t="s">
        <v>4389</v>
      </c>
      <c r="C1627" s="175">
        <v>2023</v>
      </c>
      <c r="D1627" s="175" t="s">
        <v>4200</v>
      </c>
      <c r="E1627" s="175">
        <v>127.06534600099999</v>
      </c>
    </row>
    <row r="1628" spans="1:5" ht="10.5" hidden="1">
      <c r="A1628" s="175" t="s">
        <v>4378</v>
      </c>
      <c r="B1628" s="175" t="s">
        <v>4388</v>
      </c>
      <c r="C1628" s="175">
        <v>2023</v>
      </c>
      <c r="D1628" s="175" t="s">
        <v>4201</v>
      </c>
      <c r="E1628" s="175">
        <v>121.196970878</v>
      </c>
    </row>
    <row r="1629" spans="1:5" ht="10.5" hidden="1">
      <c r="A1629" s="175" t="s">
        <v>4378</v>
      </c>
      <c r="B1629" s="175" t="s">
        <v>4389</v>
      </c>
      <c r="C1629" s="175">
        <v>2023</v>
      </c>
      <c r="D1629" s="175" t="s">
        <v>4201</v>
      </c>
      <c r="E1629" s="175">
        <v>132.15289645600001</v>
      </c>
    </row>
    <row r="1630" spans="1:5" ht="10.5" hidden="1">
      <c r="A1630" s="175" t="s">
        <v>4378</v>
      </c>
      <c r="B1630" s="175" t="s">
        <v>4388</v>
      </c>
      <c r="C1630" s="175">
        <v>2023</v>
      </c>
      <c r="D1630" s="175" t="s">
        <v>4202</v>
      </c>
      <c r="E1630" s="175">
        <v>118.499350617</v>
      </c>
    </row>
    <row r="1631" spans="1:5" ht="10.5" hidden="1">
      <c r="A1631" s="175" t="s">
        <v>4378</v>
      </c>
      <c r="B1631" s="175" t="s">
        <v>4389</v>
      </c>
      <c r="C1631" s="175">
        <v>2023</v>
      </c>
      <c r="D1631" s="175" t="s">
        <v>4202</v>
      </c>
      <c r="E1631" s="175">
        <v>122.674155586</v>
      </c>
    </row>
    <row r="1632" spans="1:5" ht="10.5" hidden="1">
      <c r="A1632" s="175" t="s">
        <v>4378</v>
      </c>
      <c r="B1632" s="175" t="s">
        <v>4388</v>
      </c>
      <c r="C1632" s="175">
        <v>2023</v>
      </c>
      <c r="D1632" s="175" t="s">
        <v>4203</v>
      </c>
      <c r="E1632" s="175">
        <v>120.32480271</v>
      </c>
    </row>
    <row r="1633" spans="1:5" ht="10.5" hidden="1">
      <c r="A1633" s="175" t="s">
        <v>4378</v>
      </c>
      <c r="B1633" s="175" t="s">
        <v>4389</v>
      </c>
      <c r="C1633" s="175">
        <v>2023</v>
      </c>
      <c r="D1633" s="175" t="s">
        <v>4203</v>
      </c>
      <c r="E1633" s="175">
        <v>124.34596688800001</v>
      </c>
    </row>
    <row r="1634" spans="1:5" ht="10.5" hidden="1">
      <c r="A1634" s="175" t="s">
        <v>4378</v>
      </c>
      <c r="B1634" s="175" t="s">
        <v>4388</v>
      </c>
      <c r="C1634" s="175">
        <v>2023</v>
      </c>
      <c r="D1634" s="175" t="s">
        <v>4204</v>
      </c>
      <c r="E1634" s="175">
        <v>115.171760646</v>
      </c>
    </row>
    <row r="1635" spans="1:5" ht="10.5" hidden="1">
      <c r="A1635" s="175" t="s">
        <v>4378</v>
      </c>
      <c r="B1635" s="175" t="s">
        <v>4389</v>
      </c>
      <c r="C1635" s="175">
        <v>2023</v>
      </c>
      <c r="D1635" s="175" t="s">
        <v>4204</v>
      </c>
      <c r="E1635" s="175">
        <v>119.75464724699999</v>
      </c>
    </row>
    <row r="1636" spans="1:5" ht="10.5" hidden="1">
      <c r="A1636" s="175" t="s">
        <v>4378</v>
      </c>
      <c r="B1636" s="175" t="s">
        <v>4390</v>
      </c>
      <c r="C1636" s="175">
        <v>2023</v>
      </c>
      <c r="D1636" s="175" t="s">
        <v>4196</v>
      </c>
      <c r="E1636" s="175">
        <v>87.281111926999998</v>
      </c>
    </row>
    <row r="1637" spans="1:5" ht="10.5" hidden="1">
      <c r="A1637" s="175" t="s">
        <v>4378</v>
      </c>
      <c r="B1637" s="175" t="s">
        <v>4390</v>
      </c>
      <c r="C1637" s="175">
        <v>2023</v>
      </c>
      <c r="D1637" s="175" t="s">
        <v>4202</v>
      </c>
      <c r="E1637" s="175">
        <v>85.188549773000005</v>
      </c>
    </row>
    <row r="1638" spans="1:5" ht="10.5" hidden="1">
      <c r="A1638" s="175" t="s">
        <v>4378</v>
      </c>
      <c r="B1638" s="175" t="s">
        <v>4391</v>
      </c>
      <c r="C1638" s="175">
        <v>2022</v>
      </c>
      <c r="D1638" s="175" t="s">
        <v>4214</v>
      </c>
      <c r="E1638" s="175">
        <v>115.700566524</v>
      </c>
    </row>
    <row r="1639" spans="1:5" ht="10.5" hidden="1">
      <c r="A1639" s="175" t="s">
        <v>4378</v>
      </c>
      <c r="B1639" s="175" t="s">
        <v>4392</v>
      </c>
      <c r="C1639" s="175">
        <v>2022</v>
      </c>
      <c r="D1639" s="175" t="s">
        <v>4214</v>
      </c>
      <c r="E1639" s="175">
        <v>121.23171092699999</v>
      </c>
    </row>
    <row r="1640" spans="1:5" ht="10.5" hidden="1">
      <c r="A1640" s="175" t="s">
        <v>4378</v>
      </c>
      <c r="B1640" s="175" t="s">
        <v>4393</v>
      </c>
      <c r="C1640" s="175">
        <v>2022</v>
      </c>
      <c r="D1640" s="175" t="s">
        <v>4214</v>
      </c>
      <c r="E1640" s="175">
        <v>117.15059869300001</v>
      </c>
    </row>
    <row r="1641" spans="1:5" ht="10.5" hidden="1">
      <c r="A1641" s="175" t="s">
        <v>4378</v>
      </c>
      <c r="B1641" s="175" t="s">
        <v>4391</v>
      </c>
      <c r="C1641" s="175">
        <v>2022</v>
      </c>
      <c r="D1641" s="175" t="s">
        <v>4215</v>
      </c>
      <c r="E1641" s="175">
        <v>109.57090499100001</v>
      </c>
    </row>
    <row r="1642" spans="1:5" ht="10.5" hidden="1">
      <c r="A1642" s="175" t="s">
        <v>4378</v>
      </c>
      <c r="B1642" s="175" t="s">
        <v>4392</v>
      </c>
      <c r="C1642" s="175">
        <v>2022</v>
      </c>
      <c r="D1642" s="175" t="s">
        <v>4215</v>
      </c>
      <c r="E1642" s="175">
        <v>107.158168723</v>
      </c>
    </row>
    <row r="1643" spans="1:5" ht="10.5" hidden="1">
      <c r="A1643" s="175" t="s">
        <v>4378</v>
      </c>
      <c r="B1643" s="175" t="s">
        <v>4393</v>
      </c>
      <c r="C1643" s="175">
        <v>2022</v>
      </c>
      <c r="D1643" s="175" t="s">
        <v>4215</v>
      </c>
      <c r="E1643" s="175">
        <v>117.969819204</v>
      </c>
    </row>
    <row r="1644" spans="1:5" ht="10.5" hidden="1">
      <c r="A1644" s="175" t="s">
        <v>4378</v>
      </c>
      <c r="B1644" s="175" t="s">
        <v>4392</v>
      </c>
      <c r="C1644" s="175">
        <v>2023</v>
      </c>
      <c r="D1644" s="175" t="s">
        <v>4195</v>
      </c>
      <c r="E1644" s="175">
        <v>132.23375515399999</v>
      </c>
    </row>
    <row r="1645" spans="1:5" ht="10.5" hidden="1">
      <c r="A1645" s="175" t="s">
        <v>4378</v>
      </c>
      <c r="B1645" s="175" t="s">
        <v>4393</v>
      </c>
      <c r="C1645" s="175">
        <v>2023</v>
      </c>
      <c r="D1645" s="175" t="s">
        <v>4195</v>
      </c>
      <c r="E1645" s="175">
        <v>114.272721367</v>
      </c>
    </row>
    <row r="1646" spans="1:5" ht="10.5" hidden="1">
      <c r="A1646" s="175" t="s">
        <v>4378</v>
      </c>
      <c r="B1646" s="175" t="s">
        <v>4392</v>
      </c>
      <c r="C1646" s="175">
        <v>2023</v>
      </c>
      <c r="D1646" s="175" t="s">
        <v>4196</v>
      </c>
      <c r="E1646" s="175">
        <v>114.890401559</v>
      </c>
    </row>
    <row r="1647" spans="1:5" ht="10.5" hidden="1">
      <c r="A1647" s="175" t="s">
        <v>4378</v>
      </c>
      <c r="B1647" s="175" t="s">
        <v>4393</v>
      </c>
      <c r="C1647" s="175">
        <v>2023</v>
      </c>
      <c r="D1647" s="175" t="s">
        <v>4196</v>
      </c>
      <c r="E1647" s="175">
        <v>123.418937345</v>
      </c>
    </row>
    <row r="1648" spans="1:5" ht="10.5" hidden="1">
      <c r="A1648" s="175" t="s">
        <v>4378</v>
      </c>
      <c r="B1648" s="175" t="s">
        <v>4391</v>
      </c>
      <c r="C1648" s="175">
        <v>2023</v>
      </c>
      <c r="D1648" s="175" t="s">
        <v>4197</v>
      </c>
      <c r="E1648" s="175">
        <v>121.828866275</v>
      </c>
    </row>
    <row r="1649" spans="1:5" ht="10.5" hidden="1">
      <c r="A1649" s="175" t="s">
        <v>4378</v>
      </c>
      <c r="B1649" s="175" t="s">
        <v>4392</v>
      </c>
      <c r="C1649" s="175">
        <v>2023</v>
      </c>
      <c r="D1649" s="175" t="s">
        <v>4197</v>
      </c>
      <c r="E1649" s="175">
        <v>125.16278341500001</v>
      </c>
    </row>
    <row r="1650" spans="1:5" ht="10.5" hidden="1">
      <c r="A1650" s="175" t="s">
        <v>4378</v>
      </c>
      <c r="B1650" s="175" t="s">
        <v>4393</v>
      </c>
      <c r="C1650" s="175">
        <v>2023</v>
      </c>
      <c r="D1650" s="175" t="s">
        <v>4197</v>
      </c>
      <c r="E1650" s="175">
        <v>115.546930932</v>
      </c>
    </row>
    <row r="1651" spans="1:5" ht="10.5" hidden="1">
      <c r="A1651" s="175" t="s">
        <v>4378</v>
      </c>
      <c r="B1651" s="175" t="s">
        <v>4391</v>
      </c>
      <c r="C1651" s="175">
        <v>2023</v>
      </c>
      <c r="D1651" s="175" t="s">
        <v>4198</v>
      </c>
      <c r="E1651" s="175">
        <v>129.32928592100001</v>
      </c>
    </row>
    <row r="1652" spans="1:5" ht="10.5" hidden="1">
      <c r="A1652" s="175" t="s">
        <v>4378</v>
      </c>
      <c r="B1652" s="175" t="s">
        <v>4392</v>
      </c>
      <c r="C1652" s="175">
        <v>2023</v>
      </c>
      <c r="D1652" s="175" t="s">
        <v>4198</v>
      </c>
      <c r="E1652" s="175">
        <v>80.763018228999996</v>
      </c>
    </row>
    <row r="1653" spans="1:5" ht="10.5" hidden="1">
      <c r="A1653" s="175" t="s">
        <v>4378</v>
      </c>
      <c r="B1653" s="175" t="s">
        <v>4393</v>
      </c>
      <c r="C1653" s="175">
        <v>2023</v>
      </c>
      <c r="D1653" s="175" t="s">
        <v>4198</v>
      </c>
      <c r="E1653" s="175">
        <v>124.622701912</v>
      </c>
    </row>
    <row r="1654" spans="1:5" ht="10.5" hidden="1">
      <c r="A1654" s="175" t="s">
        <v>4378</v>
      </c>
      <c r="B1654" s="175" t="s">
        <v>4392</v>
      </c>
      <c r="C1654" s="175">
        <v>2023</v>
      </c>
      <c r="D1654" s="175" t="s">
        <v>4199</v>
      </c>
      <c r="E1654" s="175">
        <v>144.46952595900001</v>
      </c>
    </row>
    <row r="1655" spans="1:5" ht="10.5" hidden="1">
      <c r="A1655" s="175" t="s">
        <v>4378</v>
      </c>
      <c r="B1655" s="175" t="s">
        <v>4393</v>
      </c>
      <c r="C1655" s="175">
        <v>2023</v>
      </c>
      <c r="D1655" s="175" t="s">
        <v>4199</v>
      </c>
      <c r="E1655" s="175">
        <v>120.63725941600001</v>
      </c>
    </row>
    <row r="1656" spans="1:5" ht="10.5" hidden="1">
      <c r="A1656" s="175" t="s">
        <v>4378</v>
      </c>
      <c r="B1656" s="175" t="s">
        <v>4392</v>
      </c>
      <c r="C1656" s="175">
        <v>2023</v>
      </c>
      <c r="D1656" s="175" t="s">
        <v>4200</v>
      </c>
      <c r="E1656" s="175">
        <v>131.17427865900001</v>
      </c>
    </row>
    <row r="1657" spans="1:5" ht="10.5" hidden="1">
      <c r="A1657" s="175" t="s">
        <v>4378</v>
      </c>
      <c r="B1657" s="175" t="s">
        <v>4393</v>
      </c>
      <c r="C1657" s="175">
        <v>2023</v>
      </c>
      <c r="D1657" s="175" t="s">
        <v>4200</v>
      </c>
      <c r="E1657" s="175">
        <v>137.19512514199999</v>
      </c>
    </row>
    <row r="1658" spans="1:5" ht="10.5" hidden="1">
      <c r="A1658" s="175" t="s">
        <v>4378</v>
      </c>
      <c r="B1658" s="175" t="s">
        <v>4391</v>
      </c>
      <c r="C1658" s="175">
        <v>2023</v>
      </c>
      <c r="D1658" s="175" t="s">
        <v>4201</v>
      </c>
      <c r="E1658" s="175">
        <v>127.665569111</v>
      </c>
    </row>
    <row r="1659" spans="1:5" ht="10.5" hidden="1">
      <c r="A1659" s="175" t="s">
        <v>4378</v>
      </c>
      <c r="B1659" s="175" t="s">
        <v>4392</v>
      </c>
      <c r="C1659" s="175">
        <v>2023</v>
      </c>
      <c r="D1659" s="175" t="s">
        <v>4201</v>
      </c>
      <c r="E1659" s="175">
        <v>137.71517668000001</v>
      </c>
    </row>
    <row r="1660" spans="1:5" ht="10.5" hidden="1">
      <c r="A1660" s="175" t="s">
        <v>4378</v>
      </c>
      <c r="B1660" s="175" t="s">
        <v>4393</v>
      </c>
      <c r="C1660" s="175">
        <v>2023</v>
      </c>
      <c r="D1660" s="175" t="s">
        <v>4201</v>
      </c>
      <c r="E1660" s="175">
        <v>122.77976979</v>
      </c>
    </row>
    <row r="1661" spans="1:5" ht="10.5" hidden="1">
      <c r="A1661" s="175" t="s">
        <v>4378</v>
      </c>
      <c r="B1661" s="175" t="s">
        <v>4392</v>
      </c>
      <c r="C1661" s="175">
        <v>2023</v>
      </c>
      <c r="D1661" s="175" t="s">
        <v>4202</v>
      </c>
      <c r="E1661" s="175">
        <v>133.27354833000001</v>
      </c>
    </row>
    <row r="1662" spans="1:5" ht="10.5" hidden="1">
      <c r="A1662" s="175" t="s">
        <v>4378</v>
      </c>
      <c r="B1662" s="175" t="s">
        <v>4393</v>
      </c>
      <c r="C1662" s="175">
        <v>2023</v>
      </c>
      <c r="D1662" s="175" t="s">
        <v>4202</v>
      </c>
      <c r="E1662" s="175">
        <v>127.300619455</v>
      </c>
    </row>
    <row r="1663" spans="1:5" ht="10.5" hidden="1">
      <c r="A1663" s="175" t="s">
        <v>4378</v>
      </c>
      <c r="B1663" s="175" t="s">
        <v>4392</v>
      </c>
      <c r="C1663" s="175">
        <v>2023</v>
      </c>
      <c r="D1663" s="175" t="s">
        <v>4203</v>
      </c>
      <c r="E1663" s="175">
        <v>106.431362443</v>
      </c>
    </row>
    <row r="1664" spans="1:5" ht="10.5" hidden="1">
      <c r="A1664" s="175" t="s">
        <v>4378</v>
      </c>
      <c r="B1664" s="175" t="s">
        <v>4393</v>
      </c>
      <c r="C1664" s="175">
        <v>2023</v>
      </c>
      <c r="D1664" s="175" t="s">
        <v>4203</v>
      </c>
      <c r="E1664" s="175">
        <v>129.22605364</v>
      </c>
    </row>
    <row r="1665" spans="1:5" ht="10.5" hidden="1">
      <c r="A1665" s="175" t="s">
        <v>4378</v>
      </c>
      <c r="B1665" s="175" t="s">
        <v>4391</v>
      </c>
      <c r="C1665" s="175">
        <v>2023</v>
      </c>
      <c r="D1665" s="175" t="s">
        <v>4204</v>
      </c>
      <c r="E1665" s="175">
        <v>115.49925747</v>
      </c>
    </row>
    <row r="1666" spans="1:5" ht="10.5" hidden="1">
      <c r="A1666" s="175" t="s">
        <v>4378</v>
      </c>
      <c r="B1666" s="175" t="s">
        <v>4393</v>
      </c>
      <c r="C1666" s="175">
        <v>2023</v>
      </c>
      <c r="D1666" s="175" t="s">
        <v>4204</v>
      </c>
      <c r="E1666" s="175">
        <v>117.836495086</v>
      </c>
    </row>
    <row r="1667" spans="1:5" ht="10.5" hidden="1">
      <c r="A1667" s="175" t="s">
        <v>4335</v>
      </c>
      <c r="B1667" s="175" t="s">
        <v>4394</v>
      </c>
      <c r="C1667" s="175">
        <v>2022</v>
      </c>
      <c r="D1667" s="175" t="s">
        <v>4214</v>
      </c>
      <c r="E1667" s="175">
        <v>45.100384079000001</v>
      </c>
    </row>
    <row r="1668" spans="1:5" ht="10.5" hidden="1">
      <c r="A1668" s="175" t="s">
        <v>4335</v>
      </c>
      <c r="B1668" s="175" t="s">
        <v>4394</v>
      </c>
      <c r="C1668" s="175">
        <v>2022</v>
      </c>
      <c r="D1668" s="175" t="s">
        <v>4215</v>
      </c>
      <c r="E1668" s="175">
        <v>47.264039762000003</v>
      </c>
    </row>
    <row r="1669" spans="1:5" ht="10.5" hidden="1">
      <c r="A1669" s="175" t="s">
        <v>4335</v>
      </c>
      <c r="B1669" s="175" t="s">
        <v>4394</v>
      </c>
      <c r="C1669" s="175">
        <v>2023</v>
      </c>
      <c r="D1669" s="175" t="s">
        <v>4195</v>
      </c>
      <c r="E1669" s="175">
        <v>43.808235648</v>
      </c>
    </row>
    <row r="1670" spans="1:5" ht="10.5" hidden="1">
      <c r="A1670" s="175" t="s">
        <v>4335</v>
      </c>
      <c r="B1670" s="175" t="s">
        <v>4394</v>
      </c>
      <c r="C1670" s="175">
        <v>2023</v>
      </c>
      <c r="D1670" s="175" t="s">
        <v>4196</v>
      </c>
      <c r="E1670" s="175">
        <v>48.436410369999997</v>
      </c>
    </row>
    <row r="1671" spans="1:5" ht="10.5" hidden="1">
      <c r="A1671" s="175" t="s">
        <v>4335</v>
      </c>
      <c r="B1671" s="175" t="s">
        <v>4394</v>
      </c>
      <c r="C1671" s="175">
        <v>2023</v>
      </c>
      <c r="D1671" s="175" t="s">
        <v>4197</v>
      </c>
      <c r="E1671" s="175">
        <v>34.288019362999997</v>
      </c>
    </row>
    <row r="1672" spans="1:5" ht="10.5" hidden="1">
      <c r="A1672" s="175" t="s">
        <v>4335</v>
      </c>
      <c r="B1672" s="175" t="s">
        <v>4394</v>
      </c>
      <c r="C1672" s="175">
        <v>2023</v>
      </c>
      <c r="D1672" s="175" t="s">
        <v>4198</v>
      </c>
      <c r="E1672" s="175">
        <v>45.670633260000002</v>
      </c>
    </row>
    <row r="1673" spans="1:5" ht="10.5" hidden="1">
      <c r="A1673" s="175" t="s">
        <v>4335</v>
      </c>
      <c r="B1673" s="175" t="s">
        <v>4394</v>
      </c>
      <c r="C1673" s="175">
        <v>2023</v>
      </c>
      <c r="D1673" s="175" t="s">
        <v>4199</v>
      </c>
      <c r="E1673" s="175">
        <v>39.821920503999998</v>
      </c>
    </row>
    <row r="1674" spans="1:5" ht="10.5" hidden="1">
      <c r="A1674" s="175" t="s">
        <v>4335</v>
      </c>
      <c r="B1674" s="175" t="s">
        <v>4394</v>
      </c>
      <c r="C1674" s="175">
        <v>2023</v>
      </c>
      <c r="D1674" s="175" t="s">
        <v>4200</v>
      </c>
      <c r="E1674" s="175">
        <v>43.821555336000003</v>
      </c>
    </row>
    <row r="1675" spans="1:5" ht="10.5" hidden="1">
      <c r="A1675" s="175" t="s">
        <v>4335</v>
      </c>
      <c r="B1675" s="175" t="s">
        <v>4394</v>
      </c>
      <c r="C1675" s="175">
        <v>2023</v>
      </c>
      <c r="D1675" s="175" t="s">
        <v>4201</v>
      </c>
      <c r="E1675" s="175">
        <v>44.802865443999998</v>
      </c>
    </row>
    <row r="1676" spans="1:5" ht="10.5" hidden="1">
      <c r="A1676" s="175" t="s">
        <v>4335</v>
      </c>
      <c r="B1676" s="175" t="s">
        <v>4394</v>
      </c>
      <c r="C1676" s="175">
        <v>2023</v>
      </c>
      <c r="D1676" s="175" t="s">
        <v>4202</v>
      </c>
      <c r="E1676" s="175">
        <v>42.167283998999999</v>
      </c>
    </row>
    <row r="1677" spans="1:5" ht="10.5" hidden="1">
      <c r="A1677" s="175" t="s">
        <v>4335</v>
      </c>
      <c r="B1677" s="175" t="s">
        <v>4394</v>
      </c>
      <c r="C1677" s="175">
        <v>2023</v>
      </c>
      <c r="D1677" s="175" t="s">
        <v>4203</v>
      </c>
      <c r="E1677" s="175">
        <v>53.726049903000003</v>
      </c>
    </row>
    <row r="1678" spans="1:5" ht="10.5" hidden="1">
      <c r="A1678" s="175" t="s">
        <v>4335</v>
      </c>
      <c r="B1678" s="175" t="s">
        <v>4394</v>
      </c>
      <c r="C1678" s="175">
        <v>2023</v>
      </c>
      <c r="D1678" s="175" t="s">
        <v>4204</v>
      </c>
      <c r="E1678" s="175">
        <v>41.154235776</v>
      </c>
    </row>
    <row r="1679" spans="1:5" ht="10.5" hidden="1">
      <c r="A1679" s="175" t="s">
        <v>4335</v>
      </c>
      <c r="B1679" s="175" t="s">
        <v>4338</v>
      </c>
      <c r="C1679" s="175">
        <v>2023</v>
      </c>
      <c r="D1679" s="175" t="s">
        <v>4200</v>
      </c>
      <c r="E1679" s="175">
        <v>24.288688410999999</v>
      </c>
    </row>
    <row r="1680" spans="1:5" ht="10.5" hidden="1">
      <c r="A1680" s="175" t="s">
        <v>4335</v>
      </c>
      <c r="B1680" s="175" t="s">
        <v>4336</v>
      </c>
      <c r="C1680" s="175">
        <v>2023</v>
      </c>
      <c r="D1680" s="175" t="s">
        <v>4199</v>
      </c>
      <c r="E1680" s="175">
        <v>18.40867253</v>
      </c>
    </row>
    <row r="1681" spans="1:5" ht="10.5" hidden="1">
      <c r="A1681" s="175" t="s">
        <v>4335</v>
      </c>
      <c r="B1681" s="175" t="s">
        <v>4336</v>
      </c>
      <c r="C1681" s="175">
        <v>2023</v>
      </c>
      <c r="D1681" s="175" t="s">
        <v>4202</v>
      </c>
      <c r="E1681" s="175">
        <v>26.925148531000001</v>
      </c>
    </row>
  </sheetData>
  <autoFilter ref="A1:E1681" xr:uid="{395E9FD5-C95B-409B-8891-26F20F429CB3}">
    <filterColumn colId="0">
      <filters>
        <filter val="房山区"/>
      </filters>
    </filterColumn>
  </autoFilter>
  <phoneticPr fontId="41" type="noConversion"/>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04B46-E82A-42B4-8B6F-6EF4F67269E1}">
  <sheetPr filterMode="1"/>
  <dimension ref="A1:BE248"/>
  <sheetViews>
    <sheetView topLeftCell="A2" workbookViewId="0">
      <selection activeCell="B237" sqref="B237:B248"/>
    </sheetView>
  </sheetViews>
  <sheetFormatPr defaultRowHeight="11.5"/>
  <cols>
    <col min="1" max="1" width="28.08203125" style="158" customWidth="1"/>
    <col min="2" max="2" width="8.6640625" style="158"/>
    <col min="3" max="5" width="0" style="158" hidden="1" customWidth="1"/>
    <col min="6" max="6" width="8.6640625" style="158"/>
    <col min="7" max="9" width="0" style="158" hidden="1" customWidth="1"/>
    <col min="10" max="10" width="8.6640625" style="158"/>
    <col min="11" max="13" width="0" style="158" hidden="1" customWidth="1"/>
    <col min="14" max="14" width="8.6640625" style="158"/>
    <col min="15" max="17" width="0" style="158" hidden="1" customWidth="1"/>
    <col min="18" max="18" width="8.6640625" style="158"/>
    <col min="19" max="21" width="0" style="158" hidden="1" customWidth="1"/>
    <col min="22" max="22" width="8.6640625" style="158"/>
    <col min="23" max="25" width="0" style="158" hidden="1" customWidth="1"/>
    <col min="26" max="26" width="8.6640625" style="158"/>
    <col min="27" max="29" width="0" style="158" hidden="1" customWidth="1"/>
    <col min="30" max="30" width="8.6640625" style="158"/>
    <col min="31" max="33" width="0" style="158" hidden="1" customWidth="1"/>
    <col min="34" max="34" width="8.6640625" style="158"/>
    <col min="35" max="37" width="0" style="158" hidden="1" customWidth="1"/>
    <col min="38" max="38" width="8.6640625" style="158"/>
    <col min="39" max="41" width="0" style="158" hidden="1" customWidth="1"/>
    <col min="42" max="42" width="8.6640625" style="158"/>
    <col min="43" max="45" width="0" style="158" hidden="1" customWidth="1"/>
    <col min="46" max="46" width="8.6640625" style="158"/>
    <col min="47" max="57" width="0" style="158" hidden="1" customWidth="1"/>
    <col min="58" max="16384" width="8.6640625" style="158"/>
  </cols>
  <sheetData>
    <row r="1" spans="1:57">
      <c r="A1" s="269" t="s">
        <v>634</v>
      </c>
      <c r="B1" s="268">
        <v>45231.333831018521</v>
      </c>
      <c r="C1" s="269"/>
      <c r="D1" s="269"/>
      <c r="E1" s="269"/>
      <c r="F1" s="268">
        <v>45200.333831018521</v>
      </c>
      <c r="G1" s="269"/>
      <c r="H1" s="269"/>
      <c r="I1" s="269"/>
      <c r="J1" s="268">
        <v>45170.333831018521</v>
      </c>
      <c r="K1" s="269"/>
      <c r="L1" s="269"/>
      <c r="M1" s="269"/>
      <c r="N1" s="268">
        <v>45139.333831018521</v>
      </c>
      <c r="O1" s="269"/>
      <c r="P1" s="269"/>
      <c r="Q1" s="269"/>
      <c r="R1" s="268">
        <v>45108.333831018521</v>
      </c>
      <c r="S1" s="269"/>
      <c r="T1" s="269"/>
      <c r="U1" s="269"/>
      <c r="V1" s="268">
        <v>45078.333831018521</v>
      </c>
      <c r="W1" s="269"/>
      <c r="X1" s="269"/>
      <c r="Y1" s="269"/>
      <c r="Z1" s="268">
        <v>45047.333831018521</v>
      </c>
      <c r="AA1" s="269"/>
      <c r="AB1" s="269"/>
      <c r="AC1" s="269"/>
      <c r="AD1" s="268">
        <v>45017.333831018521</v>
      </c>
      <c r="AE1" s="269"/>
      <c r="AF1" s="269"/>
      <c r="AG1" s="269"/>
      <c r="AH1" s="268">
        <v>44986.333831018521</v>
      </c>
      <c r="AI1" s="269"/>
      <c r="AJ1" s="269"/>
      <c r="AK1" s="269"/>
      <c r="AL1" s="268">
        <v>44958.333831018521</v>
      </c>
      <c r="AM1" s="269"/>
      <c r="AN1" s="269"/>
      <c r="AO1" s="269"/>
      <c r="AP1" s="268">
        <v>44927.333831018521</v>
      </c>
      <c r="AQ1" s="269"/>
      <c r="AR1" s="269"/>
      <c r="AS1" s="269"/>
      <c r="AT1" s="268">
        <v>44896.333831018521</v>
      </c>
      <c r="AU1" s="269"/>
      <c r="AV1" s="269"/>
      <c r="AW1" s="269"/>
      <c r="AX1" s="268">
        <v>44866.333831018521</v>
      </c>
      <c r="AY1" s="269"/>
      <c r="AZ1" s="269"/>
      <c r="BA1" s="269"/>
      <c r="BB1" s="268">
        <v>44835.333831018521</v>
      </c>
      <c r="BC1" s="269"/>
      <c r="BD1" s="269"/>
      <c r="BE1" s="269"/>
    </row>
    <row r="2" spans="1:57">
      <c r="A2" s="269"/>
      <c r="B2" s="157" t="s">
        <v>635</v>
      </c>
      <c r="C2" s="157" t="s">
        <v>636</v>
      </c>
      <c r="D2" s="157" t="s">
        <v>637</v>
      </c>
      <c r="E2" s="157" t="s">
        <v>638</v>
      </c>
      <c r="F2" s="157" t="s">
        <v>635</v>
      </c>
      <c r="G2" s="157" t="s">
        <v>636</v>
      </c>
      <c r="H2" s="157" t="s">
        <v>637</v>
      </c>
      <c r="I2" s="157" t="s">
        <v>638</v>
      </c>
      <c r="J2" s="157" t="s">
        <v>635</v>
      </c>
      <c r="K2" s="157" t="s">
        <v>636</v>
      </c>
      <c r="L2" s="157" t="s">
        <v>637</v>
      </c>
      <c r="M2" s="157" t="s">
        <v>638</v>
      </c>
      <c r="N2" s="157" t="s">
        <v>635</v>
      </c>
      <c r="O2" s="157" t="s">
        <v>636</v>
      </c>
      <c r="P2" s="157" t="s">
        <v>637</v>
      </c>
      <c r="Q2" s="157" t="s">
        <v>638</v>
      </c>
      <c r="R2" s="157" t="s">
        <v>635</v>
      </c>
      <c r="S2" s="157" t="s">
        <v>636</v>
      </c>
      <c r="T2" s="157" t="s">
        <v>637</v>
      </c>
      <c r="U2" s="157" t="s">
        <v>638</v>
      </c>
      <c r="V2" s="157" t="s">
        <v>635</v>
      </c>
      <c r="W2" s="157" t="s">
        <v>636</v>
      </c>
      <c r="X2" s="157" t="s">
        <v>637</v>
      </c>
      <c r="Y2" s="157" t="s">
        <v>638</v>
      </c>
      <c r="Z2" s="157" t="s">
        <v>635</v>
      </c>
      <c r="AA2" s="157" t="s">
        <v>636</v>
      </c>
      <c r="AB2" s="157" t="s">
        <v>637</v>
      </c>
      <c r="AC2" s="157" t="s">
        <v>638</v>
      </c>
      <c r="AD2" s="157" t="s">
        <v>635</v>
      </c>
      <c r="AE2" s="157" t="s">
        <v>636</v>
      </c>
      <c r="AF2" s="157" t="s">
        <v>637</v>
      </c>
      <c r="AG2" s="157" t="s">
        <v>638</v>
      </c>
      <c r="AH2" s="157" t="s">
        <v>635</v>
      </c>
      <c r="AI2" s="157" t="s">
        <v>636</v>
      </c>
      <c r="AJ2" s="157" t="s">
        <v>637</v>
      </c>
      <c r="AK2" s="157" t="s">
        <v>638</v>
      </c>
      <c r="AL2" s="157" t="s">
        <v>635</v>
      </c>
      <c r="AM2" s="157" t="s">
        <v>636</v>
      </c>
      <c r="AN2" s="157" t="s">
        <v>637</v>
      </c>
      <c r="AO2" s="157" t="s">
        <v>638</v>
      </c>
      <c r="AP2" s="157" t="s">
        <v>635</v>
      </c>
      <c r="AQ2" s="157" t="s">
        <v>636</v>
      </c>
      <c r="AR2" s="157" t="s">
        <v>637</v>
      </c>
      <c r="AS2" s="157" t="s">
        <v>638</v>
      </c>
      <c r="AT2" s="157" t="s">
        <v>635</v>
      </c>
      <c r="AU2" s="157" t="s">
        <v>636</v>
      </c>
      <c r="AV2" s="157" t="s">
        <v>637</v>
      </c>
      <c r="AW2" s="157" t="s">
        <v>638</v>
      </c>
      <c r="AX2" s="157" t="s">
        <v>635</v>
      </c>
      <c r="AY2" s="157" t="s">
        <v>636</v>
      </c>
      <c r="AZ2" s="157" t="s">
        <v>637</v>
      </c>
      <c r="BA2" s="157" t="s">
        <v>638</v>
      </c>
      <c r="BB2" s="157" t="s">
        <v>635</v>
      </c>
      <c r="BC2" s="157" t="s">
        <v>636</v>
      </c>
      <c r="BD2" s="157" t="s">
        <v>637</v>
      </c>
      <c r="BE2" s="157" t="s">
        <v>638</v>
      </c>
    </row>
    <row r="3" spans="1:57" hidden="1">
      <c r="A3" s="157" t="s">
        <v>655</v>
      </c>
      <c r="B3" s="157">
        <v>82.56</v>
      </c>
      <c r="C3" s="157">
        <v>3814</v>
      </c>
      <c r="D3" s="157">
        <v>23440</v>
      </c>
      <c r="E3" s="157" t="s">
        <v>1258</v>
      </c>
      <c r="F3" s="157">
        <v>79.239999999999995</v>
      </c>
      <c r="G3" s="157">
        <v>3785</v>
      </c>
      <c r="H3" s="157">
        <v>23228</v>
      </c>
      <c r="I3" s="157" t="s">
        <v>1259</v>
      </c>
      <c r="J3" s="157">
        <v>79.38</v>
      </c>
      <c r="K3" s="157">
        <v>4029</v>
      </c>
      <c r="L3" s="157">
        <v>23285</v>
      </c>
      <c r="M3" s="157" t="s">
        <v>1259</v>
      </c>
      <c r="N3" s="157">
        <v>73.459999999999994</v>
      </c>
      <c r="O3" s="157">
        <v>4086</v>
      </c>
      <c r="P3" s="157">
        <v>23422</v>
      </c>
      <c r="Q3" s="157" t="s">
        <v>665</v>
      </c>
      <c r="R3" s="157">
        <v>76.89</v>
      </c>
      <c r="S3" s="157">
        <v>4180</v>
      </c>
      <c r="T3" s="157">
        <v>23519</v>
      </c>
      <c r="U3" s="157" t="s">
        <v>1260</v>
      </c>
      <c r="V3" s="157">
        <v>68.010000000000005</v>
      </c>
      <c r="W3" s="157">
        <v>4055</v>
      </c>
      <c r="X3" s="157">
        <v>27070</v>
      </c>
      <c r="Y3" s="157" t="s">
        <v>1117</v>
      </c>
      <c r="Z3" s="157">
        <v>61.2</v>
      </c>
      <c r="AA3" s="157">
        <v>3991</v>
      </c>
      <c r="AB3" s="157">
        <v>27400</v>
      </c>
      <c r="AC3" s="157" t="s">
        <v>1261</v>
      </c>
      <c r="AD3" s="157">
        <v>61.73</v>
      </c>
      <c r="AE3" s="157">
        <v>3996</v>
      </c>
      <c r="AF3" s="157">
        <v>24244</v>
      </c>
      <c r="AG3" s="157" t="s">
        <v>1262</v>
      </c>
      <c r="AH3" s="157">
        <v>62.27</v>
      </c>
      <c r="AI3" s="157">
        <v>3839</v>
      </c>
      <c r="AJ3" s="157">
        <v>23172</v>
      </c>
      <c r="AK3" s="157" t="s">
        <v>656</v>
      </c>
      <c r="AL3" s="157">
        <v>60.82</v>
      </c>
      <c r="AM3" s="157">
        <v>3949</v>
      </c>
      <c r="AN3" s="157">
        <v>22775</v>
      </c>
      <c r="AO3" s="157" t="s">
        <v>657</v>
      </c>
      <c r="AP3" s="157">
        <v>61.59</v>
      </c>
      <c r="AQ3" s="157">
        <v>4043</v>
      </c>
      <c r="AR3" s="157">
        <v>22634</v>
      </c>
      <c r="AS3" s="157" t="s">
        <v>658</v>
      </c>
      <c r="AT3" s="157">
        <v>61.65</v>
      </c>
      <c r="AU3" s="157">
        <v>4125</v>
      </c>
      <c r="AV3" s="157">
        <v>23000</v>
      </c>
      <c r="AW3" s="157" t="s">
        <v>659</v>
      </c>
      <c r="AX3" s="157">
        <v>65.94</v>
      </c>
      <c r="AY3" s="157">
        <v>4142</v>
      </c>
      <c r="AZ3" s="157">
        <v>22751</v>
      </c>
      <c r="BA3" s="157" t="s">
        <v>660</v>
      </c>
      <c r="BB3" s="157">
        <v>78.11</v>
      </c>
      <c r="BC3" s="157">
        <v>4408</v>
      </c>
      <c r="BD3" s="157">
        <v>23080</v>
      </c>
      <c r="BE3" s="157" t="s">
        <v>661</v>
      </c>
    </row>
    <row r="4" spans="1:57" hidden="1">
      <c r="A4" s="157" t="s">
        <v>1263</v>
      </c>
      <c r="B4" s="157">
        <v>79.42</v>
      </c>
      <c r="C4" s="157">
        <v>3558</v>
      </c>
      <c r="D4" s="157">
        <v>32951</v>
      </c>
      <c r="E4" s="157" t="s">
        <v>1101</v>
      </c>
      <c r="F4" s="157" t="s">
        <v>641</v>
      </c>
      <c r="G4" s="157" t="s">
        <v>641</v>
      </c>
      <c r="H4" s="157" t="s">
        <v>641</v>
      </c>
      <c r="I4" s="157" t="s">
        <v>641</v>
      </c>
      <c r="J4" s="157" t="s">
        <v>641</v>
      </c>
      <c r="K4" s="157" t="s">
        <v>641</v>
      </c>
      <c r="L4" s="157" t="s">
        <v>641</v>
      </c>
      <c r="M4" s="157" t="s">
        <v>641</v>
      </c>
      <c r="N4" s="157" t="s">
        <v>641</v>
      </c>
      <c r="O4" s="157" t="s">
        <v>641</v>
      </c>
      <c r="P4" s="157" t="s">
        <v>641</v>
      </c>
      <c r="Q4" s="157" t="s">
        <v>641</v>
      </c>
      <c r="R4" s="157" t="s">
        <v>641</v>
      </c>
      <c r="S4" s="157" t="s">
        <v>641</v>
      </c>
      <c r="T4" s="157" t="s">
        <v>641</v>
      </c>
      <c r="U4" s="157" t="s">
        <v>641</v>
      </c>
      <c r="V4" s="157" t="s">
        <v>641</v>
      </c>
      <c r="W4" s="157" t="s">
        <v>641</v>
      </c>
      <c r="X4" s="157" t="s">
        <v>641</v>
      </c>
      <c r="Y4" s="157" t="s">
        <v>641</v>
      </c>
      <c r="Z4" s="157" t="s">
        <v>641</v>
      </c>
      <c r="AA4" s="157" t="s">
        <v>641</v>
      </c>
      <c r="AB4" s="157" t="s">
        <v>641</v>
      </c>
      <c r="AC4" s="157" t="s">
        <v>641</v>
      </c>
      <c r="AD4" s="157">
        <v>80.27</v>
      </c>
      <c r="AE4" s="157">
        <v>3349</v>
      </c>
      <c r="AF4" s="157">
        <v>34038</v>
      </c>
      <c r="AG4" s="157" t="s">
        <v>1264</v>
      </c>
      <c r="AH4" s="157" t="s">
        <v>641</v>
      </c>
      <c r="AI4" s="157" t="s">
        <v>641</v>
      </c>
      <c r="AJ4" s="157" t="s">
        <v>641</v>
      </c>
      <c r="AK4" s="157" t="s">
        <v>641</v>
      </c>
      <c r="AL4" s="157" t="s">
        <v>641</v>
      </c>
      <c r="AM4" s="157" t="s">
        <v>641</v>
      </c>
      <c r="AN4" s="157" t="s">
        <v>641</v>
      </c>
      <c r="AO4" s="157" t="s">
        <v>641</v>
      </c>
      <c r="AP4" s="157" t="s">
        <v>641</v>
      </c>
      <c r="AQ4" s="157" t="s">
        <v>641</v>
      </c>
      <c r="AR4" s="157" t="s">
        <v>641</v>
      </c>
      <c r="AS4" s="157" t="s">
        <v>641</v>
      </c>
      <c r="AT4" s="157" t="s">
        <v>641</v>
      </c>
      <c r="AU4" s="157" t="s">
        <v>641</v>
      </c>
      <c r="AV4" s="157" t="s">
        <v>641</v>
      </c>
      <c r="AW4" s="157" t="s">
        <v>641</v>
      </c>
      <c r="AX4" s="157" t="s">
        <v>641</v>
      </c>
      <c r="AY4" s="157" t="s">
        <v>641</v>
      </c>
      <c r="AZ4" s="157" t="s">
        <v>641</v>
      </c>
      <c r="BA4" s="157" t="s">
        <v>641</v>
      </c>
      <c r="BB4" s="157" t="s">
        <v>641</v>
      </c>
      <c r="BC4" s="157" t="s">
        <v>641</v>
      </c>
      <c r="BD4" s="157" t="s">
        <v>641</v>
      </c>
      <c r="BE4" s="157" t="s">
        <v>641</v>
      </c>
    </row>
    <row r="5" spans="1:57" hidden="1">
      <c r="A5" s="157" t="s">
        <v>1265</v>
      </c>
      <c r="B5" s="157">
        <v>72.040000000000006</v>
      </c>
      <c r="C5" s="157">
        <v>4908</v>
      </c>
      <c r="D5" s="157" t="s">
        <v>641</v>
      </c>
      <c r="E5" s="157" t="s">
        <v>641</v>
      </c>
      <c r="F5" s="157">
        <v>74.28</v>
      </c>
      <c r="G5" s="157">
        <v>5190</v>
      </c>
      <c r="H5" s="157" t="s">
        <v>641</v>
      </c>
      <c r="I5" s="157" t="s">
        <v>641</v>
      </c>
      <c r="J5" s="157" t="s">
        <v>641</v>
      </c>
      <c r="K5" s="157" t="s">
        <v>641</v>
      </c>
      <c r="L5" s="157" t="s">
        <v>641</v>
      </c>
      <c r="M5" s="157" t="s">
        <v>641</v>
      </c>
      <c r="N5" s="157" t="s">
        <v>641</v>
      </c>
      <c r="O5" s="157" t="s">
        <v>641</v>
      </c>
      <c r="P5" s="157" t="s">
        <v>641</v>
      </c>
      <c r="Q5" s="157" t="s">
        <v>641</v>
      </c>
      <c r="R5" s="157" t="s">
        <v>641</v>
      </c>
      <c r="S5" s="157" t="s">
        <v>641</v>
      </c>
      <c r="T5" s="157" t="s">
        <v>641</v>
      </c>
      <c r="U5" s="157" t="s">
        <v>641</v>
      </c>
      <c r="V5" s="157" t="s">
        <v>641</v>
      </c>
      <c r="W5" s="157" t="s">
        <v>641</v>
      </c>
      <c r="X5" s="157" t="s">
        <v>641</v>
      </c>
      <c r="Y5" s="157" t="s">
        <v>641</v>
      </c>
      <c r="Z5" s="157" t="s">
        <v>641</v>
      </c>
      <c r="AA5" s="157" t="s">
        <v>641</v>
      </c>
      <c r="AB5" s="157" t="s">
        <v>641</v>
      </c>
      <c r="AC5" s="157" t="s">
        <v>641</v>
      </c>
      <c r="AD5" s="157" t="s">
        <v>641</v>
      </c>
      <c r="AE5" s="157" t="s">
        <v>641</v>
      </c>
      <c r="AF5" s="157" t="s">
        <v>641</v>
      </c>
      <c r="AG5" s="157" t="s">
        <v>641</v>
      </c>
      <c r="AH5" s="157" t="s">
        <v>641</v>
      </c>
      <c r="AI5" s="157" t="s">
        <v>641</v>
      </c>
      <c r="AJ5" s="157" t="s">
        <v>641</v>
      </c>
      <c r="AK5" s="157" t="s">
        <v>641</v>
      </c>
      <c r="AL5" s="157" t="s">
        <v>641</v>
      </c>
      <c r="AM5" s="157" t="s">
        <v>641</v>
      </c>
      <c r="AN5" s="157" t="s">
        <v>641</v>
      </c>
      <c r="AO5" s="157" t="s">
        <v>641</v>
      </c>
      <c r="AP5" s="157" t="s">
        <v>641</v>
      </c>
      <c r="AQ5" s="157" t="s">
        <v>641</v>
      </c>
      <c r="AR5" s="157" t="s">
        <v>641</v>
      </c>
      <c r="AS5" s="157" t="s">
        <v>641</v>
      </c>
      <c r="AT5" s="157" t="s">
        <v>641</v>
      </c>
      <c r="AU5" s="157" t="s">
        <v>641</v>
      </c>
      <c r="AV5" s="157" t="s">
        <v>641</v>
      </c>
      <c r="AW5" s="157" t="s">
        <v>641</v>
      </c>
      <c r="AX5" s="157" t="s">
        <v>641</v>
      </c>
      <c r="AY5" s="157" t="s">
        <v>641</v>
      </c>
      <c r="AZ5" s="157" t="s">
        <v>641</v>
      </c>
      <c r="BA5" s="157" t="s">
        <v>641</v>
      </c>
      <c r="BB5" s="157" t="s">
        <v>641</v>
      </c>
      <c r="BC5" s="157" t="s">
        <v>641</v>
      </c>
      <c r="BD5" s="157" t="s">
        <v>641</v>
      </c>
      <c r="BE5" s="157" t="s">
        <v>641</v>
      </c>
    </row>
    <row r="6" spans="1:57" hidden="1">
      <c r="A6" s="157" t="s">
        <v>1266</v>
      </c>
      <c r="B6" s="157">
        <v>69.150000000000006</v>
      </c>
      <c r="C6" s="157">
        <v>2991</v>
      </c>
      <c r="D6" s="157" t="s">
        <v>641</v>
      </c>
      <c r="E6" s="157" t="s">
        <v>641</v>
      </c>
      <c r="F6" s="157">
        <v>69.77</v>
      </c>
      <c r="G6" s="157">
        <v>2981</v>
      </c>
      <c r="H6" s="157" t="s">
        <v>641</v>
      </c>
      <c r="I6" s="157" t="s">
        <v>641</v>
      </c>
      <c r="J6" s="157">
        <v>70.92</v>
      </c>
      <c r="K6" s="157">
        <v>3058</v>
      </c>
      <c r="L6" s="157" t="s">
        <v>641</v>
      </c>
      <c r="M6" s="157" t="s">
        <v>641</v>
      </c>
      <c r="N6" s="157">
        <v>72</v>
      </c>
      <c r="O6" s="157">
        <v>3066</v>
      </c>
      <c r="P6" s="157" t="s">
        <v>641</v>
      </c>
      <c r="Q6" s="157" t="s">
        <v>641</v>
      </c>
      <c r="R6" s="157">
        <v>67.94</v>
      </c>
      <c r="S6" s="157">
        <v>2921</v>
      </c>
      <c r="T6" s="157" t="s">
        <v>641</v>
      </c>
      <c r="U6" s="157" t="s">
        <v>641</v>
      </c>
      <c r="V6" s="157">
        <v>60.99</v>
      </c>
      <c r="W6" s="157">
        <v>2766</v>
      </c>
      <c r="X6" s="157" t="s">
        <v>641</v>
      </c>
      <c r="Y6" s="157" t="s">
        <v>641</v>
      </c>
      <c r="Z6" s="157">
        <v>58.08</v>
      </c>
      <c r="AA6" s="157">
        <v>2700</v>
      </c>
      <c r="AB6" s="157" t="s">
        <v>641</v>
      </c>
      <c r="AC6" s="157" t="s">
        <v>641</v>
      </c>
      <c r="AD6" s="157">
        <v>56.63</v>
      </c>
      <c r="AE6" s="157">
        <v>2605</v>
      </c>
      <c r="AF6" s="157" t="s">
        <v>641</v>
      </c>
      <c r="AG6" s="157" t="s">
        <v>641</v>
      </c>
      <c r="AH6" s="157">
        <v>50.15</v>
      </c>
      <c r="AI6" s="157">
        <v>2443</v>
      </c>
      <c r="AJ6" s="157" t="s">
        <v>641</v>
      </c>
      <c r="AK6" s="157" t="s">
        <v>641</v>
      </c>
      <c r="AL6" s="157" t="s">
        <v>641</v>
      </c>
      <c r="AM6" s="157" t="s">
        <v>641</v>
      </c>
      <c r="AN6" s="157" t="s">
        <v>641</v>
      </c>
      <c r="AO6" s="157" t="s">
        <v>641</v>
      </c>
      <c r="AP6" s="157" t="s">
        <v>641</v>
      </c>
      <c r="AQ6" s="157" t="s">
        <v>641</v>
      </c>
      <c r="AR6" s="157" t="s">
        <v>641</v>
      </c>
      <c r="AS6" s="157" t="s">
        <v>641</v>
      </c>
      <c r="AT6" s="157" t="s">
        <v>641</v>
      </c>
      <c r="AU6" s="157" t="s">
        <v>641</v>
      </c>
      <c r="AV6" s="157" t="s">
        <v>641</v>
      </c>
      <c r="AW6" s="157" t="s">
        <v>641</v>
      </c>
      <c r="AX6" s="157" t="s">
        <v>641</v>
      </c>
      <c r="AY6" s="157" t="s">
        <v>641</v>
      </c>
      <c r="AZ6" s="157" t="s">
        <v>641</v>
      </c>
      <c r="BA6" s="157" t="s">
        <v>641</v>
      </c>
      <c r="BB6" s="157">
        <v>56.15</v>
      </c>
      <c r="BC6" s="157">
        <v>2433</v>
      </c>
      <c r="BD6" s="157" t="s">
        <v>641</v>
      </c>
      <c r="BE6" s="157" t="s">
        <v>641</v>
      </c>
    </row>
    <row r="7" spans="1:57" hidden="1">
      <c r="A7" s="157" t="s">
        <v>1267</v>
      </c>
      <c r="B7" s="157">
        <v>64.42</v>
      </c>
      <c r="C7" s="157">
        <v>6700</v>
      </c>
      <c r="D7" s="157" t="s">
        <v>641</v>
      </c>
      <c r="E7" s="157" t="s">
        <v>641</v>
      </c>
      <c r="F7" s="157">
        <v>62.88</v>
      </c>
      <c r="G7" s="157">
        <v>6833</v>
      </c>
      <c r="H7" s="157" t="s">
        <v>641</v>
      </c>
      <c r="I7" s="157" t="s">
        <v>641</v>
      </c>
      <c r="J7" s="157" t="s">
        <v>641</v>
      </c>
      <c r="K7" s="157" t="s">
        <v>641</v>
      </c>
      <c r="L7" s="157" t="s">
        <v>641</v>
      </c>
      <c r="M7" s="157" t="s">
        <v>641</v>
      </c>
      <c r="N7" s="157" t="s">
        <v>641</v>
      </c>
      <c r="O7" s="157" t="s">
        <v>641</v>
      </c>
      <c r="P7" s="157" t="s">
        <v>641</v>
      </c>
      <c r="Q7" s="157" t="s">
        <v>641</v>
      </c>
      <c r="R7" s="157" t="s">
        <v>641</v>
      </c>
      <c r="S7" s="157" t="s">
        <v>641</v>
      </c>
      <c r="T7" s="157" t="s">
        <v>641</v>
      </c>
      <c r="U7" s="157" t="s">
        <v>641</v>
      </c>
      <c r="V7" s="157" t="s">
        <v>641</v>
      </c>
      <c r="W7" s="157" t="s">
        <v>641</v>
      </c>
      <c r="X7" s="157" t="s">
        <v>641</v>
      </c>
      <c r="Y7" s="157" t="s">
        <v>641</v>
      </c>
      <c r="Z7" s="157" t="s">
        <v>641</v>
      </c>
      <c r="AA7" s="157" t="s">
        <v>641</v>
      </c>
      <c r="AB7" s="157" t="s">
        <v>641</v>
      </c>
      <c r="AC7" s="157" t="s">
        <v>641</v>
      </c>
      <c r="AD7" s="157" t="s">
        <v>641</v>
      </c>
      <c r="AE7" s="157" t="s">
        <v>641</v>
      </c>
      <c r="AF7" s="157" t="s">
        <v>641</v>
      </c>
      <c r="AG7" s="157" t="s">
        <v>641</v>
      </c>
      <c r="AH7" s="157" t="s">
        <v>641</v>
      </c>
      <c r="AI7" s="157" t="s">
        <v>641</v>
      </c>
      <c r="AJ7" s="157" t="s">
        <v>641</v>
      </c>
      <c r="AK7" s="157" t="s">
        <v>641</v>
      </c>
      <c r="AL7" s="157" t="s">
        <v>641</v>
      </c>
      <c r="AM7" s="157" t="s">
        <v>641</v>
      </c>
      <c r="AN7" s="157" t="s">
        <v>641</v>
      </c>
      <c r="AO7" s="157" t="s">
        <v>641</v>
      </c>
      <c r="AP7" s="157" t="s">
        <v>641</v>
      </c>
      <c r="AQ7" s="157" t="s">
        <v>641</v>
      </c>
      <c r="AR7" s="157" t="s">
        <v>641</v>
      </c>
      <c r="AS7" s="157" t="s">
        <v>641</v>
      </c>
      <c r="AT7" s="157" t="s">
        <v>641</v>
      </c>
      <c r="AU7" s="157" t="s">
        <v>641</v>
      </c>
      <c r="AV7" s="157" t="s">
        <v>641</v>
      </c>
      <c r="AW7" s="157" t="s">
        <v>641</v>
      </c>
      <c r="AX7" s="157" t="s">
        <v>641</v>
      </c>
      <c r="AY7" s="157" t="s">
        <v>641</v>
      </c>
      <c r="AZ7" s="157" t="s">
        <v>641</v>
      </c>
      <c r="BA7" s="157" t="s">
        <v>641</v>
      </c>
      <c r="BB7" s="157" t="s">
        <v>641</v>
      </c>
      <c r="BC7" s="157" t="s">
        <v>641</v>
      </c>
      <c r="BD7" s="157" t="s">
        <v>641</v>
      </c>
      <c r="BE7" s="157" t="s">
        <v>641</v>
      </c>
    </row>
    <row r="8" spans="1:57" hidden="1">
      <c r="A8" s="157" t="s">
        <v>639</v>
      </c>
      <c r="B8" s="157">
        <v>63.47</v>
      </c>
      <c r="C8" s="157">
        <v>4864</v>
      </c>
      <c r="D8" s="157">
        <v>43124</v>
      </c>
      <c r="E8" s="157" t="s">
        <v>1013</v>
      </c>
      <c r="F8" s="157">
        <v>59.26</v>
      </c>
      <c r="G8" s="157">
        <v>5284</v>
      </c>
      <c r="H8" s="157">
        <v>42548</v>
      </c>
      <c r="I8" s="157" t="s">
        <v>683</v>
      </c>
      <c r="J8" s="157">
        <v>54.96</v>
      </c>
      <c r="K8" s="157">
        <v>4310</v>
      </c>
      <c r="L8" s="157">
        <v>43047</v>
      </c>
      <c r="M8" s="157" t="s">
        <v>731</v>
      </c>
      <c r="N8" s="157">
        <v>62.36</v>
      </c>
      <c r="O8" s="157">
        <v>5856</v>
      </c>
      <c r="P8" s="157">
        <v>44771</v>
      </c>
      <c r="Q8" s="157" t="s">
        <v>683</v>
      </c>
      <c r="R8" s="157">
        <v>68.569999999999993</v>
      </c>
      <c r="S8" s="157">
        <v>6647</v>
      </c>
      <c r="T8" s="157">
        <v>45773</v>
      </c>
      <c r="U8" s="157" t="s">
        <v>1054</v>
      </c>
      <c r="V8" s="157">
        <v>68.59</v>
      </c>
      <c r="W8" s="157">
        <v>6779</v>
      </c>
      <c r="X8" s="157">
        <v>51751</v>
      </c>
      <c r="Y8" s="157" t="s">
        <v>733</v>
      </c>
      <c r="Z8" s="157">
        <v>66.349999999999994</v>
      </c>
      <c r="AA8" s="157">
        <v>5014</v>
      </c>
      <c r="AB8" s="157">
        <v>52154</v>
      </c>
      <c r="AC8" s="157" t="s">
        <v>903</v>
      </c>
      <c r="AD8" s="157">
        <v>64.19</v>
      </c>
      <c r="AE8" s="157">
        <v>5467</v>
      </c>
      <c r="AF8" s="157">
        <v>38800</v>
      </c>
      <c r="AG8" s="157" t="s">
        <v>1064</v>
      </c>
      <c r="AH8" s="157">
        <v>67.64</v>
      </c>
      <c r="AI8" s="157">
        <v>7943</v>
      </c>
      <c r="AJ8" s="157">
        <v>41817</v>
      </c>
      <c r="AK8" s="157" t="s">
        <v>640</v>
      </c>
      <c r="AL8" s="157" t="s">
        <v>641</v>
      </c>
      <c r="AM8" s="157" t="s">
        <v>641</v>
      </c>
      <c r="AN8" s="157" t="s">
        <v>641</v>
      </c>
      <c r="AO8" s="157" t="s">
        <v>641</v>
      </c>
      <c r="AP8" s="157" t="s">
        <v>641</v>
      </c>
      <c r="AQ8" s="157" t="s">
        <v>641</v>
      </c>
      <c r="AR8" s="157" t="s">
        <v>641</v>
      </c>
      <c r="AS8" s="157" t="s">
        <v>641</v>
      </c>
      <c r="AT8" s="157">
        <v>84.08</v>
      </c>
      <c r="AU8" s="157">
        <v>8600</v>
      </c>
      <c r="AV8" s="157">
        <v>43109</v>
      </c>
      <c r="AW8" s="157" t="s">
        <v>642</v>
      </c>
      <c r="AX8" s="157">
        <v>82.12</v>
      </c>
      <c r="AY8" s="157">
        <v>8136</v>
      </c>
      <c r="AZ8" s="157">
        <v>42473</v>
      </c>
      <c r="BA8" s="157" t="s">
        <v>643</v>
      </c>
      <c r="BB8" s="157">
        <v>71.47</v>
      </c>
      <c r="BC8" s="157">
        <v>5717</v>
      </c>
      <c r="BD8" s="157">
        <v>42830</v>
      </c>
      <c r="BE8" s="157" t="s">
        <v>644</v>
      </c>
    </row>
    <row r="9" spans="1:57" hidden="1">
      <c r="A9" s="157" t="s">
        <v>1268</v>
      </c>
      <c r="B9" s="157">
        <v>62.43</v>
      </c>
      <c r="C9" s="157">
        <v>3338</v>
      </c>
      <c r="D9" s="157" t="s">
        <v>641</v>
      </c>
      <c r="E9" s="157" t="s">
        <v>641</v>
      </c>
      <c r="F9" s="157">
        <v>66.489999999999995</v>
      </c>
      <c r="G9" s="157">
        <v>3532</v>
      </c>
      <c r="H9" s="157" t="s">
        <v>641</v>
      </c>
      <c r="I9" s="157" t="s">
        <v>641</v>
      </c>
      <c r="J9" s="157" t="s">
        <v>641</v>
      </c>
      <c r="K9" s="157" t="s">
        <v>641</v>
      </c>
      <c r="L9" s="157" t="s">
        <v>641</v>
      </c>
      <c r="M9" s="157" t="s">
        <v>641</v>
      </c>
      <c r="N9" s="157" t="s">
        <v>641</v>
      </c>
      <c r="O9" s="157" t="s">
        <v>641</v>
      </c>
      <c r="P9" s="157" t="s">
        <v>641</v>
      </c>
      <c r="Q9" s="157" t="s">
        <v>641</v>
      </c>
      <c r="R9" s="157">
        <v>62.27</v>
      </c>
      <c r="S9" s="157">
        <v>3342</v>
      </c>
      <c r="T9" s="157" t="s">
        <v>641</v>
      </c>
      <c r="U9" s="157" t="s">
        <v>641</v>
      </c>
      <c r="V9" s="157" t="s">
        <v>641</v>
      </c>
      <c r="W9" s="157" t="s">
        <v>641</v>
      </c>
      <c r="X9" s="157" t="s">
        <v>641</v>
      </c>
      <c r="Y9" s="157" t="s">
        <v>641</v>
      </c>
      <c r="Z9" s="157" t="s">
        <v>641</v>
      </c>
      <c r="AA9" s="157" t="s">
        <v>641</v>
      </c>
      <c r="AB9" s="157" t="s">
        <v>641</v>
      </c>
      <c r="AC9" s="157" t="s">
        <v>641</v>
      </c>
      <c r="AD9" s="157" t="s">
        <v>641</v>
      </c>
      <c r="AE9" s="157" t="s">
        <v>641</v>
      </c>
      <c r="AF9" s="157" t="s">
        <v>641</v>
      </c>
      <c r="AG9" s="157" t="s">
        <v>641</v>
      </c>
      <c r="AH9" s="157" t="s">
        <v>641</v>
      </c>
      <c r="AI9" s="157" t="s">
        <v>641</v>
      </c>
      <c r="AJ9" s="157" t="s">
        <v>641</v>
      </c>
      <c r="AK9" s="157" t="s">
        <v>641</v>
      </c>
      <c r="AL9" s="157" t="s">
        <v>641</v>
      </c>
      <c r="AM9" s="157" t="s">
        <v>641</v>
      </c>
      <c r="AN9" s="157" t="s">
        <v>641</v>
      </c>
      <c r="AO9" s="157" t="s">
        <v>641</v>
      </c>
      <c r="AP9" s="157" t="s">
        <v>641</v>
      </c>
      <c r="AQ9" s="157" t="s">
        <v>641</v>
      </c>
      <c r="AR9" s="157" t="s">
        <v>641</v>
      </c>
      <c r="AS9" s="157" t="s">
        <v>641</v>
      </c>
      <c r="AT9" s="157" t="s">
        <v>641</v>
      </c>
      <c r="AU9" s="157" t="s">
        <v>641</v>
      </c>
      <c r="AV9" s="157" t="s">
        <v>641</v>
      </c>
      <c r="AW9" s="157" t="s">
        <v>641</v>
      </c>
      <c r="AX9" s="157" t="s">
        <v>641</v>
      </c>
      <c r="AY9" s="157" t="s">
        <v>641</v>
      </c>
      <c r="AZ9" s="157" t="s">
        <v>641</v>
      </c>
      <c r="BA9" s="157" t="s">
        <v>641</v>
      </c>
      <c r="BB9" s="157" t="s">
        <v>641</v>
      </c>
      <c r="BC9" s="157" t="s">
        <v>641</v>
      </c>
      <c r="BD9" s="157" t="s">
        <v>641</v>
      </c>
      <c r="BE9" s="157" t="s">
        <v>641</v>
      </c>
    </row>
    <row r="10" spans="1:57" hidden="1">
      <c r="A10" s="157" t="s">
        <v>714</v>
      </c>
      <c r="B10" s="157">
        <v>60.59</v>
      </c>
      <c r="C10" s="157">
        <v>2908</v>
      </c>
      <c r="D10" s="157">
        <v>37202</v>
      </c>
      <c r="E10" s="157" t="s">
        <v>1269</v>
      </c>
      <c r="F10" s="157">
        <v>60.48</v>
      </c>
      <c r="G10" s="157">
        <v>2969</v>
      </c>
      <c r="H10" s="157">
        <v>37381</v>
      </c>
      <c r="I10" s="157" t="s">
        <v>640</v>
      </c>
      <c r="J10" s="157">
        <v>61.51</v>
      </c>
      <c r="K10" s="157">
        <v>2984</v>
      </c>
      <c r="L10" s="157">
        <v>37995</v>
      </c>
      <c r="M10" s="157" t="s">
        <v>1074</v>
      </c>
      <c r="N10" s="157">
        <v>59.75</v>
      </c>
      <c r="O10" s="157">
        <v>3114</v>
      </c>
      <c r="P10" s="157">
        <v>37991</v>
      </c>
      <c r="Q10" s="157" t="s">
        <v>820</v>
      </c>
      <c r="R10" s="157">
        <v>57.42</v>
      </c>
      <c r="S10" s="157">
        <v>3221</v>
      </c>
      <c r="T10" s="157">
        <v>38479</v>
      </c>
      <c r="U10" s="157" t="s">
        <v>717</v>
      </c>
      <c r="V10" s="157">
        <v>55.04</v>
      </c>
      <c r="W10" s="157">
        <v>3401</v>
      </c>
      <c r="X10" s="157">
        <v>38723</v>
      </c>
      <c r="Y10" s="157" t="s">
        <v>821</v>
      </c>
      <c r="Z10" s="157">
        <v>54.89</v>
      </c>
      <c r="AA10" s="157">
        <v>3540</v>
      </c>
      <c r="AB10" s="157">
        <v>38650</v>
      </c>
      <c r="AC10" s="157" t="s">
        <v>943</v>
      </c>
      <c r="AD10" s="157">
        <v>56.53</v>
      </c>
      <c r="AE10" s="157">
        <v>3500</v>
      </c>
      <c r="AF10" s="157">
        <v>38753</v>
      </c>
      <c r="AG10" s="157" t="s">
        <v>719</v>
      </c>
      <c r="AH10" s="157">
        <v>58.04</v>
      </c>
      <c r="AI10" s="157">
        <v>3131</v>
      </c>
      <c r="AJ10" s="157">
        <v>37733</v>
      </c>
      <c r="AK10" s="157" t="s">
        <v>715</v>
      </c>
      <c r="AL10" s="157">
        <v>56</v>
      </c>
      <c r="AM10" s="157">
        <v>3077</v>
      </c>
      <c r="AN10" s="157">
        <v>37816</v>
      </c>
      <c r="AO10" s="157" t="s">
        <v>716</v>
      </c>
      <c r="AP10" s="157">
        <v>56.5</v>
      </c>
      <c r="AQ10" s="157">
        <v>3075</v>
      </c>
      <c r="AR10" s="157">
        <v>37874</v>
      </c>
      <c r="AS10" s="157" t="s">
        <v>717</v>
      </c>
      <c r="AT10" s="157">
        <v>57.74</v>
      </c>
      <c r="AU10" s="157">
        <v>3073</v>
      </c>
      <c r="AV10" s="157">
        <v>38089</v>
      </c>
      <c r="AW10" s="157" t="s">
        <v>718</v>
      </c>
      <c r="AX10" s="157">
        <v>56.46</v>
      </c>
      <c r="AY10" s="157">
        <v>3030</v>
      </c>
      <c r="AZ10" s="157">
        <v>38161</v>
      </c>
      <c r="BA10" s="157" t="s">
        <v>716</v>
      </c>
      <c r="BB10" s="157">
        <v>56.25</v>
      </c>
      <c r="BC10" s="157">
        <v>3477</v>
      </c>
      <c r="BD10" s="157">
        <v>38584</v>
      </c>
      <c r="BE10" s="157" t="s">
        <v>719</v>
      </c>
    </row>
    <row r="11" spans="1:57" hidden="1">
      <c r="A11" s="157" t="s">
        <v>693</v>
      </c>
      <c r="B11" s="157">
        <v>59.6</v>
      </c>
      <c r="C11" s="157">
        <v>3597</v>
      </c>
      <c r="D11" s="157">
        <v>38359</v>
      </c>
      <c r="E11" s="157" t="s">
        <v>962</v>
      </c>
      <c r="F11" s="157">
        <v>59.19</v>
      </c>
      <c r="G11" s="157">
        <v>3703</v>
      </c>
      <c r="H11" s="157">
        <v>38436</v>
      </c>
      <c r="I11" s="157" t="s">
        <v>945</v>
      </c>
      <c r="J11" s="157">
        <v>58.99</v>
      </c>
      <c r="K11" s="157">
        <v>3612</v>
      </c>
      <c r="L11" s="157">
        <v>38826</v>
      </c>
      <c r="M11" s="157" t="s">
        <v>694</v>
      </c>
      <c r="N11" s="157">
        <v>58.22</v>
      </c>
      <c r="O11" s="157">
        <v>3544</v>
      </c>
      <c r="P11" s="157">
        <v>39038</v>
      </c>
      <c r="Q11" s="157" t="s">
        <v>717</v>
      </c>
      <c r="R11" s="157">
        <v>57.97</v>
      </c>
      <c r="S11" s="157">
        <v>3521</v>
      </c>
      <c r="T11" s="157">
        <v>38929</v>
      </c>
      <c r="U11" s="157" t="s">
        <v>699</v>
      </c>
      <c r="V11" s="157">
        <v>57.25</v>
      </c>
      <c r="W11" s="157">
        <v>3488</v>
      </c>
      <c r="X11" s="157">
        <v>39533</v>
      </c>
      <c r="Y11" s="157" t="s">
        <v>1065</v>
      </c>
      <c r="Z11" s="157">
        <v>57.7</v>
      </c>
      <c r="AA11" s="157">
        <v>3440</v>
      </c>
      <c r="AB11" s="157">
        <v>39734</v>
      </c>
      <c r="AC11" s="157" t="s">
        <v>837</v>
      </c>
      <c r="AD11" s="157">
        <v>58.02</v>
      </c>
      <c r="AE11" s="157">
        <v>3447</v>
      </c>
      <c r="AF11" s="157">
        <v>39672</v>
      </c>
      <c r="AG11" s="157" t="s">
        <v>724</v>
      </c>
      <c r="AH11" s="157">
        <v>59.14</v>
      </c>
      <c r="AI11" s="157">
        <v>3526</v>
      </c>
      <c r="AJ11" s="157">
        <v>38938</v>
      </c>
      <c r="AK11" s="157" t="s">
        <v>694</v>
      </c>
      <c r="AL11" s="157">
        <v>60.43</v>
      </c>
      <c r="AM11" s="157">
        <v>3623</v>
      </c>
      <c r="AN11" s="157">
        <v>39006</v>
      </c>
      <c r="AO11" s="157" t="s">
        <v>695</v>
      </c>
      <c r="AP11" s="157">
        <v>60.58</v>
      </c>
      <c r="AQ11" s="157">
        <v>3529</v>
      </c>
      <c r="AR11" s="157">
        <v>38828</v>
      </c>
      <c r="AS11" s="157" t="s">
        <v>696</v>
      </c>
      <c r="AT11" s="157">
        <v>60.18</v>
      </c>
      <c r="AU11" s="157">
        <v>3572</v>
      </c>
      <c r="AV11" s="157">
        <v>38992</v>
      </c>
      <c r="AW11" s="157" t="s">
        <v>697</v>
      </c>
      <c r="AX11" s="157">
        <v>58.94</v>
      </c>
      <c r="AY11" s="157">
        <v>3734</v>
      </c>
      <c r="AZ11" s="157">
        <v>39036</v>
      </c>
      <c r="BA11" s="157" t="s">
        <v>698</v>
      </c>
      <c r="BB11" s="157">
        <v>58.8</v>
      </c>
      <c r="BC11" s="157">
        <v>3859</v>
      </c>
      <c r="BD11" s="157">
        <v>39468</v>
      </c>
      <c r="BE11" s="157" t="s">
        <v>699</v>
      </c>
    </row>
    <row r="12" spans="1:57" hidden="1">
      <c r="A12" s="157" t="s">
        <v>1270</v>
      </c>
      <c r="B12" s="157">
        <v>58.37</v>
      </c>
      <c r="C12" s="157">
        <v>6586</v>
      </c>
      <c r="D12" s="157">
        <v>52253</v>
      </c>
      <c r="E12" s="157" t="s">
        <v>835</v>
      </c>
      <c r="F12" s="157">
        <v>57.31</v>
      </c>
      <c r="G12" s="157">
        <v>6454</v>
      </c>
      <c r="H12" s="157">
        <v>52355</v>
      </c>
      <c r="I12" s="157" t="s">
        <v>674</v>
      </c>
      <c r="J12" s="157">
        <v>54.41</v>
      </c>
      <c r="K12" s="157">
        <v>5512</v>
      </c>
      <c r="L12" s="157">
        <v>53252</v>
      </c>
      <c r="M12" s="157" t="s">
        <v>1271</v>
      </c>
      <c r="N12" s="157">
        <v>53.19</v>
      </c>
      <c r="O12" s="157">
        <v>5409</v>
      </c>
      <c r="P12" s="157">
        <v>53782</v>
      </c>
      <c r="Q12" s="157" t="s">
        <v>1071</v>
      </c>
      <c r="R12" s="157">
        <v>52.8</v>
      </c>
      <c r="S12" s="157">
        <v>5348</v>
      </c>
      <c r="T12" s="157">
        <v>53292</v>
      </c>
      <c r="U12" s="157" t="s">
        <v>1272</v>
      </c>
      <c r="V12" s="157">
        <v>54.66</v>
      </c>
      <c r="W12" s="157">
        <v>5611</v>
      </c>
      <c r="X12" s="157">
        <v>55191</v>
      </c>
      <c r="Y12" s="157" t="s">
        <v>1272</v>
      </c>
      <c r="Z12" s="157">
        <v>57.77</v>
      </c>
      <c r="AA12" s="157">
        <v>6354</v>
      </c>
      <c r="AB12" s="157">
        <v>55813</v>
      </c>
      <c r="AC12" s="157" t="s">
        <v>1073</v>
      </c>
      <c r="AD12" s="157">
        <v>58.3</v>
      </c>
      <c r="AE12" s="157">
        <v>6517</v>
      </c>
      <c r="AF12" s="157">
        <v>55301</v>
      </c>
      <c r="AG12" s="157" t="s">
        <v>676</v>
      </c>
      <c r="AH12" s="157">
        <v>56.35</v>
      </c>
      <c r="AI12" s="157">
        <v>6036</v>
      </c>
      <c r="AJ12" s="157">
        <v>53360</v>
      </c>
      <c r="AK12" s="157" t="s">
        <v>1273</v>
      </c>
      <c r="AL12" s="157">
        <v>56.09</v>
      </c>
      <c r="AM12" s="157">
        <v>6181</v>
      </c>
      <c r="AN12" s="157">
        <v>53551</v>
      </c>
      <c r="AO12" s="157" t="s">
        <v>1077</v>
      </c>
      <c r="AP12" s="157">
        <v>55.7</v>
      </c>
      <c r="AQ12" s="157">
        <v>6455</v>
      </c>
      <c r="AR12" s="157">
        <v>53724</v>
      </c>
      <c r="AS12" s="157" t="s">
        <v>1274</v>
      </c>
      <c r="AT12" s="157">
        <v>54.72</v>
      </c>
      <c r="AU12" s="157">
        <v>6141</v>
      </c>
      <c r="AV12" s="157">
        <v>54075</v>
      </c>
      <c r="AW12" s="157" t="s">
        <v>1275</v>
      </c>
      <c r="AX12" s="157">
        <v>59.13</v>
      </c>
      <c r="AY12" s="157">
        <v>6600</v>
      </c>
      <c r="AZ12" s="157">
        <v>53890</v>
      </c>
      <c r="BA12" s="157" t="s">
        <v>1061</v>
      </c>
      <c r="BB12" s="157">
        <v>59.47</v>
      </c>
      <c r="BC12" s="157">
        <v>6532</v>
      </c>
      <c r="BD12" s="157">
        <v>54367</v>
      </c>
      <c r="BE12" s="157" t="s">
        <v>861</v>
      </c>
    </row>
    <row r="13" spans="1:57" hidden="1">
      <c r="A13" s="157" t="s">
        <v>767</v>
      </c>
      <c r="B13" s="157">
        <v>56.53</v>
      </c>
      <c r="C13" s="157">
        <v>3091</v>
      </c>
      <c r="D13" s="157">
        <v>43152</v>
      </c>
      <c r="E13" s="157" t="s">
        <v>845</v>
      </c>
      <c r="F13" s="157">
        <v>64.77</v>
      </c>
      <c r="G13" s="157">
        <v>3291</v>
      </c>
      <c r="H13" s="157">
        <v>42113</v>
      </c>
      <c r="I13" s="157" t="s">
        <v>715</v>
      </c>
      <c r="J13" s="157">
        <v>66.540000000000006</v>
      </c>
      <c r="K13" s="157">
        <v>3269</v>
      </c>
      <c r="L13" s="157">
        <v>42952</v>
      </c>
      <c r="M13" s="157" t="s">
        <v>695</v>
      </c>
      <c r="N13" s="157">
        <v>63.49</v>
      </c>
      <c r="O13" s="157">
        <v>3099</v>
      </c>
      <c r="P13" s="157">
        <v>44784</v>
      </c>
      <c r="Q13" s="157" t="s">
        <v>811</v>
      </c>
      <c r="R13" s="157">
        <v>59.34</v>
      </c>
      <c r="S13" s="157">
        <v>2969</v>
      </c>
      <c r="T13" s="157">
        <v>43913</v>
      </c>
      <c r="U13" s="157" t="s">
        <v>983</v>
      </c>
      <c r="V13" s="157">
        <v>56.61</v>
      </c>
      <c r="W13" s="157">
        <v>3007</v>
      </c>
      <c r="X13" s="157">
        <v>44481</v>
      </c>
      <c r="Y13" s="157" t="s">
        <v>902</v>
      </c>
      <c r="Z13" s="157">
        <v>54.45</v>
      </c>
      <c r="AA13" s="157">
        <v>3069</v>
      </c>
      <c r="AB13" s="157">
        <v>43938</v>
      </c>
      <c r="AC13" s="157" t="s">
        <v>939</v>
      </c>
      <c r="AD13" s="157">
        <v>52.78</v>
      </c>
      <c r="AE13" s="157">
        <v>3066</v>
      </c>
      <c r="AF13" s="157">
        <v>43971</v>
      </c>
      <c r="AG13" s="157" t="s">
        <v>651</v>
      </c>
      <c r="AH13" s="157">
        <v>53.08</v>
      </c>
      <c r="AI13" s="157">
        <v>3344</v>
      </c>
      <c r="AJ13" s="157">
        <v>42517</v>
      </c>
      <c r="AK13" s="157" t="s">
        <v>670</v>
      </c>
      <c r="AL13" s="157">
        <v>55.68</v>
      </c>
      <c r="AM13" s="157">
        <v>4250</v>
      </c>
      <c r="AN13" s="157">
        <v>43426</v>
      </c>
      <c r="AO13" s="157" t="s">
        <v>768</v>
      </c>
      <c r="AP13" s="157" t="s">
        <v>641</v>
      </c>
      <c r="AQ13" s="157" t="s">
        <v>641</v>
      </c>
      <c r="AR13" s="157" t="s">
        <v>641</v>
      </c>
      <c r="AS13" s="157" t="s">
        <v>641</v>
      </c>
      <c r="AT13" s="157" t="s">
        <v>641</v>
      </c>
      <c r="AU13" s="157" t="s">
        <v>641</v>
      </c>
      <c r="AV13" s="157" t="s">
        <v>641</v>
      </c>
      <c r="AW13" s="157" t="s">
        <v>641</v>
      </c>
      <c r="AX13" s="157" t="s">
        <v>641</v>
      </c>
      <c r="AY13" s="157" t="s">
        <v>641</v>
      </c>
      <c r="AZ13" s="157" t="s">
        <v>641</v>
      </c>
      <c r="BA13" s="157" t="s">
        <v>641</v>
      </c>
      <c r="BB13" s="157">
        <v>55.61</v>
      </c>
      <c r="BC13" s="157">
        <v>4588</v>
      </c>
      <c r="BD13" s="157">
        <v>42100</v>
      </c>
      <c r="BE13" s="157" t="s">
        <v>769</v>
      </c>
    </row>
    <row r="14" spans="1:57" hidden="1">
      <c r="A14" s="157" t="s">
        <v>679</v>
      </c>
      <c r="B14" s="157">
        <v>56.34</v>
      </c>
      <c r="C14" s="157">
        <v>4743</v>
      </c>
      <c r="D14" s="157">
        <v>43809</v>
      </c>
      <c r="E14" s="157" t="s">
        <v>705</v>
      </c>
      <c r="F14" s="157">
        <v>55.98</v>
      </c>
      <c r="G14" s="157">
        <v>4844</v>
      </c>
      <c r="H14" s="157">
        <v>44068</v>
      </c>
      <c r="I14" s="157" t="s">
        <v>728</v>
      </c>
      <c r="J14" s="157">
        <v>55.86</v>
      </c>
      <c r="K14" s="157">
        <v>5050</v>
      </c>
      <c r="L14" s="157">
        <v>44320</v>
      </c>
      <c r="M14" s="157" t="s">
        <v>956</v>
      </c>
      <c r="N14" s="157">
        <v>56.86</v>
      </c>
      <c r="O14" s="157">
        <v>5208</v>
      </c>
      <c r="P14" s="157">
        <v>44443</v>
      </c>
      <c r="Q14" s="157" t="s">
        <v>797</v>
      </c>
      <c r="R14" s="157">
        <v>57.5</v>
      </c>
      <c r="S14" s="157">
        <v>5151</v>
      </c>
      <c r="T14" s="157">
        <v>45710</v>
      </c>
      <c r="U14" s="157" t="s">
        <v>726</v>
      </c>
      <c r="V14" s="157">
        <v>57.04</v>
      </c>
      <c r="W14" s="157">
        <v>4927</v>
      </c>
      <c r="X14" s="157">
        <v>53675</v>
      </c>
      <c r="Y14" s="157" t="s">
        <v>784</v>
      </c>
      <c r="Z14" s="157">
        <v>58.61</v>
      </c>
      <c r="AA14" s="157">
        <v>4929</v>
      </c>
      <c r="AB14" s="157">
        <v>53872</v>
      </c>
      <c r="AC14" s="157" t="s">
        <v>1109</v>
      </c>
      <c r="AD14" s="157">
        <v>58.76</v>
      </c>
      <c r="AE14" s="157">
        <v>4886</v>
      </c>
      <c r="AF14" s="157">
        <v>50421</v>
      </c>
      <c r="AG14" s="157" t="s">
        <v>834</v>
      </c>
      <c r="AH14" s="157">
        <v>60.03</v>
      </c>
      <c r="AI14" s="157">
        <v>5023</v>
      </c>
      <c r="AJ14" s="157">
        <v>45661</v>
      </c>
      <c r="AK14" s="157" t="s">
        <v>680</v>
      </c>
      <c r="AL14" s="157">
        <v>61.02</v>
      </c>
      <c r="AM14" s="157">
        <v>5205</v>
      </c>
      <c r="AN14" s="157">
        <v>44809</v>
      </c>
      <c r="AO14" s="157" t="s">
        <v>681</v>
      </c>
      <c r="AP14" s="157">
        <v>57.65</v>
      </c>
      <c r="AQ14" s="157">
        <v>5139</v>
      </c>
      <c r="AR14" s="157">
        <v>44496</v>
      </c>
      <c r="AS14" s="157" t="s">
        <v>682</v>
      </c>
      <c r="AT14" s="157">
        <v>62.96</v>
      </c>
      <c r="AU14" s="157">
        <v>5576</v>
      </c>
      <c r="AV14" s="157">
        <v>45143</v>
      </c>
      <c r="AW14" s="157" t="s">
        <v>683</v>
      </c>
      <c r="AX14" s="157">
        <v>60.28</v>
      </c>
      <c r="AY14" s="157">
        <v>5354</v>
      </c>
      <c r="AZ14" s="157">
        <v>45812</v>
      </c>
      <c r="BA14" s="157" t="s">
        <v>684</v>
      </c>
      <c r="BB14" s="157">
        <v>59.69</v>
      </c>
      <c r="BC14" s="157">
        <v>5188</v>
      </c>
      <c r="BD14" s="157">
        <v>46298</v>
      </c>
      <c r="BE14" s="157" t="s">
        <v>685</v>
      </c>
    </row>
    <row r="15" spans="1:57" hidden="1">
      <c r="A15" s="157" t="s">
        <v>725</v>
      </c>
      <c r="B15" s="157">
        <v>56.1</v>
      </c>
      <c r="C15" s="157">
        <v>4778</v>
      </c>
      <c r="D15" s="157">
        <v>45112</v>
      </c>
      <c r="E15" s="157" t="s">
        <v>671</v>
      </c>
      <c r="F15" s="157">
        <v>57.49</v>
      </c>
      <c r="G15" s="157">
        <v>4678</v>
      </c>
      <c r="H15" s="157">
        <v>45399</v>
      </c>
      <c r="I15" s="157" t="s">
        <v>778</v>
      </c>
      <c r="J15" s="157">
        <v>58.67</v>
      </c>
      <c r="K15" s="157">
        <v>4675</v>
      </c>
      <c r="L15" s="157">
        <v>45818</v>
      </c>
      <c r="M15" s="157" t="s">
        <v>994</v>
      </c>
      <c r="N15" s="157">
        <v>58.41</v>
      </c>
      <c r="O15" s="157">
        <v>4651</v>
      </c>
      <c r="P15" s="157">
        <v>46190</v>
      </c>
      <c r="Q15" s="157" t="s">
        <v>867</v>
      </c>
      <c r="R15" s="157">
        <v>57.7</v>
      </c>
      <c r="S15" s="157">
        <v>4741</v>
      </c>
      <c r="T15" s="157">
        <v>46435</v>
      </c>
      <c r="U15" s="157" t="s">
        <v>671</v>
      </c>
      <c r="V15" s="157">
        <v>57.05</v>
      </c>
      <c r="W15" s="157">
        <v>4845</v>
      </c>
      <c r="X15" s="157">
        <v>47564</v>
      </c>
      <c r="Y15" s="157" t="s">
        <v>651</v>
      </c>
      <c r="Z15" s="157">
        <v>55.83</v>
      </c>
      <c r="AA15" s="157">
        <v>4759</v>
      </c>
      <c r="AB15" s="157">
        <v>47074</v>
      </c>
      <c r="AC15" s="157" t="s">
        <v>742</v>
      </c>
      <c r="AD15" s="157">
        <v>55.7</v>
      </c>
      <c r="AE15" s="157">
        <v>4609</v>
      </c>
      <c r="AF15" s="157">
        <v>46583</v>
      </c>
      <c r="AG15" s="157" t="s">
        <v>792</v>
      </c>
      <c r="AH15" s="157">
        <v>56.79</v>
      </c>
      <c r="AI15" s="157">
        <v>4497</v>
      </c>
      <c r="AJ15" s="157">
        <v>45118</v>
      </c>
      <c r="AK15" s="157" t="s">
        <v>726</v>
      </c>
      <c r="AL15" s="157">
        <v>53.67</v>
      </c>
      <c r="AM15" s="157">
        <v>4326</v>
      </c>
      <c r="AN15" s="157">
        <v>44734</v>
      </c>
      <c r="AO15" s="157" t="s">
        <v>651</v>
      </c>
      <c r="AP15" s="157">
        <v>54.25</v>
      </c>
      <c r="AQ15" s="157">
        <v>4357</v>
      </c>
      <c r="AR15" s="157">
        <v>44109</v>
      </c>
      <c r="AS15" s="157" t="s">
        <v>727</v>
      </c>
      <c r="AT15" s="157">
        <v>56.49</v>
      </c>
      <c r="AU15" s="157">
        <v>4546</v>
      </c>
      <c r="AV15" s="157">
        <v>44468</v>
      </c>
      <c r="AW15" s="157" t="s">
        <v>728</v>
      </c>
      <c r="AX15" s="157">
        <v>55.45</v>
      </c>
      <c r="AY15" s="157">
        <v>4714</v>
      </c>
      <c r="AZ15" s="157">
        <v>44916</v>
      </c>
      <c r="BA15" s="157" t="s">
        <v>729</v>
      </c>
      <c r="BB15" s="157">
        <v>55.36</v>
      </c>
      <c r="BC15" s="157">
        <v>4712</v>
      </c>
      <c r="BD15" s="157">
        <v>44719</v>
      </c>
      <c r="BE15" s="157" t="s">
        <v>730</v>
      </c>
    </row>
    <row r="16" spans="1:57" hidden="1">
      <c r="A16" s="157" t="s">
        <v>662</v>
      </c>
      <c r="B16" s="157">
        <v>55.4</v>
      </c>
      <c r="C16" s="157">
        <v>3957</v>
      </c>
      <c r="D16" s="157">
        <v>20452</v>
      </c>
      <c r="E16" s="157" t="s">
        <v>1276</v>
      </c>
      <c r="F16" s="157">
        <v>54.44</v>
      </c>
      <c r="G16" s="157">
        <v>4083</v>
      </c>
      <c r="H16" s="157">
        <v>20621</v>
      </c>
      <c r="I16" s="157" t="s">
        <v>1277</v>
      </c>
      <c r="J16" s="157">
        <v>54.44</v>
      </c>
      <c r="K16" s="157">
        <v>4083</v>
      </c>
      <c r="L16" s="157">
        <v>20575</v>
      </c>
      <c r="M16" s="157" t="s">
        <v>735</v>
      </c>
      <c r="N16" s="157">
        <v>54.44</v>
      </c>
      <c r="O16" s="157">
        <v>4083</v>
      </c>
      <c r="P16" s="157">
        <v>20736</v>
      </c>
      <c r="Q16" s="157" t="s">
        <v>1278</v>
      </c>
      <c r="R16" s="157">
        <v>52.45</v>
      </c>
      <c r="S16" s="157">
        <v>3802</v>
      </c>
      <c r="T16" s="157">
        <v>21476</v>
      </c>
      <c r="U16" s="157" t="s">
        <v>1116</v>
      </c>
      <c r="V16" s="157">
        <v>51.17</v>
      </c>
      <c r="W16" s="157">
        <v>3693</v>
      </c>
      <c r="X16" s="157">
        <v>21816</v>
      </c>
      <c r="Y16" s="157" t="s">
        <v>1279</v>
      </c>
      <c r="Z16" s="157">
        <v>51.11</v>
      </c>
      <c r="AA16" s="157">
        <v>3726</v>
      </c>
      <c r="AB16" s="157">
        <v>21845</v>
      </c>
      <c r="AC16" s="157" t="s">
        <v>1280</v>
      </c>
      <c r="AD16" s="157">
        <v>51.26</v>
      </c>
      <c r="AE16" s="157">
        <v>3630</v>
      </c>
      <c r="AF16" s="157">
        <v>21325</v>
      </c>
      <c r="AG16" s="157" t="s">
        <v>1281</v>
      </c>
      <c r="AH16" s="157">
        <v>60.57</v>
      </c>
      <c r="AI16" s="157">
        <v>3371</v>
      </c>
      <c r="AJ16" s="157">
        <v>20482</v>
      </c>
      <c r="AK16" s="157" t="s">
        <v>663</v>
      </c>
      <c r="AL16" s="157">
        <v>61.58</v>
      </c>
      <c r="AM16" s="157">
        <v>3324</v>
      </c>
      <c r="AN16" s="157">
        <v>20480</v>
      </c>
      <c r="AO16" s="157" t="s">
        <v>664</v>
      </c>
      <c r="AP16" s="157">
        <v>62.97</v>
      </c>
      <c r="AQ16" s="157">
        <v>3354</v>
      </c>
      <c r="AR16" s="157">
        <v>20908</v>
      </c>
      <c r="AS16" s="157" t="s">
        <v>664</v>
      </c>
      <c r="AT16" s="157">
        <v>66.27</v>
      </c>
      <c r="AU16" s="157">
        <v>3398</v>
      </c>
      <c r="AV16" s="157">
        <v>21082</v>
      </c>
      <c r="AW16" s="157" t="s">
        <v>665</v>
      </c>
      <c r="AX16" s="157">
        <v>66.290000000000006</v>
      </c>
      <c r="AY16" s="157">
        <v>3396</v>
      </c>
      <c r="AZ16" s="157">
        <v>21050</v>
      </c>
      <c r="BA16" s="157" t="s">
        <v>666</v>
      </c>
      <c r="BB16" s="157">
        <v>65.2</v>
      </c>
      <c r="BC16" s="157">
        <v>3583</v>
      </c>
      <c r="BD16" s="157">
        <v>21660</v>
      </c>
      <c r="BE16" s="157" t="s">
        <v>664</v>
      </c>
    </row>
    <row r="17" spans="1:57" hidden="1">
      <c r="A17" s="157" t="s">
        <v>1282</v>
      </c>
      <c r="B17" s="157">
        <v>54.69</v>
      </c>
      <c r="C17" s="157">
        <v>6408</v>
      </c>
      <c r="D17" s="157" t="s">
        <v>641</v>
      </c>
      <c r="E17" s="157" t="s">
        <v>641</v>
      </c>
      <c r="F17" s="157">
        <v>55.36</v>
      </c>
      <c r="G17" s="157">
        <v>6510</v>
      </c>
      <c r="H17" s="157" t="s">
        <v>641</v>
      </c>
      <c r="I17" s="157" t="s">
        <v>641</v>
      </c>
      <c r="J17" s="157" t="s">
        <v>641</v>
      </c>
      <c r="K17" s="157" t="s">
        <v>641</v>
      </c>
      <c r="L17" s="157" t="s">
        <v>641</v>
      </c>
      <c r="M17" s="157" t="s">
        <v>641</v>
      </c>
      <c r="N17" s="157" t="s">
        <v>641</v>
      </c>
      <c r="O17" s="157" t="s">
        <v>641</v>
      </c>
      <c r="P17" s="157" t="s">
        <v>641</v>
      </c>
      <c r="Q17" s="157" t="s">
        <v>641</v>
      </c>
      <c r="R17" s="157" t="s">
        <v>641</v>
      </c>
      <c r="S17" s="157" t="s">
        <v>641</v>
      </c>
      <c r="T17" s="157" t="s">
        <v>641</v>
      </c>
      <c r="U17" s="157" t="s">
        <v>641</v>
      </c>
      <c r="V17" s="157" t="s">
        <v>641</v>
      </c>
      <c r="W17" s="157" t="s">
        <v>641</v>
      </c>
      <c r="X17" s="157" t="s">
        <v>641</v>
      </c>
      <c r="Y17" s="157" t="s">
        <v>641</v>
      </c>
      <c r="Z17" s="157" t="s">
        <v>641</v>
      </c>
      <c r="AA17" s="157" t="s">
        <v>641</v>
      </c>
      <c r="AB17" s="157" t="s">
        <v>641</v>
      </c>
      <c r="AC17" s="157" t="s">
        <v>641</v>
      </c>
      <c r="AD17" s="157" t="s">
        <v>641</v>
      </c>
      <c r="AE17" s="157" t="s">
        <v>641</v>
      </c>
      <c r="AF17" s="157" t="s">
        <v>641</v>
      </c>
      <c r="AG17" s="157" t="s">
        <v>641</v>
      </c>
      <c r="AH17" s="157" t="s">
        <v>641</v>
      </c>
      <c r="AI17" s="157" t="s">
        <v>641</v>
      </c>
      <c r="AJ17" s="157" t="s">
        <v>641</v>
      </c>
      <c r="AK17" s="157" t="s">
        <v>641</v>
      </c>
      <c r="AL17" s="157" t="s">
        <v>641</v>
      </c>
      <c r="AM17" s="157" t="s">
        <v>641</v>
      </c>
      <c r="AN17" s="157" t="s">
        <v>641</v>
      </c>
      <c r="AO17" s="157" t="s">
        <v>641</v>
      </c>
      <c r="AP17" s="157" t="s">
        <v>641</v>
      </c>
      <c r="AQ17" s="157" t="s">
        <v>641</v>
      </c>
      <c r="AR17" s="157" t="s">
        <v>641</v>
      </c>
      <c r="AS17" s="157" t="s">
        <v>641</v>
      </c>
      <c r="AT17" s="157" t="s">
        <v>641</v>
      </c>
      <c r="AU17" s="157" t="s">
        <v>641</v>
      </c>
      <c r="AV17" s="157" t="s">
        <v>641</v>
      </c>
      <c r="AW17" s="157" t="s">
        <v>641</v>
      </c>
      <c r="AX17" s="157" t="s">
        <v>641</v>
      </c>
      <c r="AY17" s="157" t="s">
        <v>641</v>
      </c>
      <c r="AZ17" s="157" t="s">
        <v>641</v>
      </c>
      <c r="BA17" s="157" t="s">
        <v>641</v>
      </c>
      <c r="BB17" s="157" t="s">
        <v>641</v>
      </c>
      <c r="BC17" s="157" t="s">
        <v>641</v>
      </c>
      <c r="BD17" s="157" t="s">
        <v>641</v>
      </c>
      <c r="BE17" s="157" t="s">
        <v>641</v>
      </c>
    </row>
    <row r="18" spans="1:57" hidden="1">
      <c r="A18" s="157" t="s">
        <v>1283</v>
      </c>
      <c r="B18" s="157">
        <v>54.53</v>
      </c>
      <c r="C18" s="157">
        <v>3350</v>
      </c>
      <c r="D18" s="157" t="s">
        <v>641</v>
      </c>
      <c r="E18" s="157" t="s">
        <v>641</v>
      </c>
      <c r="F18" s="157">
        <v>52.69</v>
      </c>
      <c r="G18" s="157">
        <v>3592</v>
      </c>
      <c r="H18" s="157" t="s">
        <v>641</v>
      </c>
      <c r="I18" s="157" t="s">
        <v>641</v>
      </c>
      <c r="J18" s="157">
        <v>49.71</v>
      </c>
      <c r="K18" s="157">
        <v>3810</v>
      </c>
      <c r="L18" s="157" t="s">
        <v>641</v>
      </c>
      <c r="M18" s="157" t="s">
        <v>641</v>
      </c>
      <c r="N18" s="157">
        <v>51.45</v>
      </c>
      <c r="O18" s="157">
        <v>3494</v>
      </c>
      <c r="P18" s="157" t="s">
        <v>641</v>
      </c>
      <c r="Q18" s="157" t="s">
        <v>641</v>
      </c>
      <c r="R18" s="157">
        <v>53.33</v>
      </c>
      <c r="S18" s="157">
        <v>3294</v>
      </c>
      <c r="T18" s="157" t="s">
        <v>641</v>
      </c>
      <c r="U18" s="157" t="s">
        <v>641</v>
      </c>
      <c r="V18" s="157" t="s">
        <v>641</v>
      </c>
      <c r="W18" s="157" t="s">
        <v>641</v>
      </c>
      <c r="X18" s="157" t="s">
        <v>641</v>
      </c>
      <c r="Y18" s="157" t="s">
        <v>641</v>
      </c>
      <c r="Z18" s="157" t="s">
        <v>641</v>
      </c>
      <c r="AA18" s="157" t="s">
        <v>641</v>
      </c>
      <c r="AB18" s="157" t="s">
        <v>641</v>
      </c>
      <c r="AC18" s="157" t="s">
        <v>641</v>
      </c>
      <c r="AD18" s="157" t="s">
        <v>641</v>
      </c>
      <c r="AE18" s="157" t="s">
        <v>641</v>
      </c>
      <c r="AF18" s="157" t="s">
        <v>641</v>
      </c>
      <c r="AG18" s="157" t="s">
        <v>641</v>
      </c>
      <c r="AH18" s="157" t="s">
        <v>641</v>
      </c>
      <c r="AI18" s="157" t="s">
        <v>641</v>
      </c>
      <c r="AJ18" s="157" t="s">
        <v>641</v>
      </c>
      <c r="AK18" s="157" t="s">
        <v>641</v>
      </c>
      <c r="AL18" s="157" t="s">
        <v>641</v>
      </c>
      <c r="AM18" s="157" t="s">
        <v>641</v>
      </c>
      <c r="AN18" s="157" t="s">
        <v>641</v>
      </c>
      <c r="AO18" s="157" t="s">
        <v>641</v>
      </c>
      <c r="AP18" s="157" t="s">
        <v>641</v>
      </c>
      <c r="AQ18" s="157" t="s">
        <v>641</v>
      </c>
      <c r="AR18" s="157" t="s">
        <v>641</v>
      </c>
      <c r="AS18" s="157" t="s">
        <v>641</v>
      </c>
      <c r="AT18" s="157" t="s">
        <v>641</v>
      </c>
      <c r="AU18" s="157" t="s">
        <v>641</v>
      </c>
      <c r="AV18" s="157" t="s">
        <v>641</v>
      </c>
      <c r="AW18" s="157" t="s">
        <v>641</v>
      </c>
      <c r="AX18" s="157" t="s">
        <v>641</v>
      </c>
      <c r="AY18" s="157" t="s">
        <v>641</v>
      </c>
      <c r="AZ18" s="157" t="s">
        <v>641</v>
      </c>
      <c r="BA18" s="157" t="s">
        <v>641</v>
      </c>
      <c r="BB18" s="157" t="s">
        <v>641</v>
      </c>
      <c r="BC18" s="157" t="s">
        <v>641</v>
      </c>
      <c r="BD18" s="157" t="s">
        <v>641</v>
      </c>
      <c r="BE18" s="157" t="s">
        <v>641</v>
      </c>
    </row>
    <row r="19" spans="1:57" hidden="1">
      <c r="A19" s="157" t="s">
        <v>1284</v>
      </c>
      <c r="B19" s="157">
        <v>54.18</v>
      </c>
      <c r="C19" s="157">
        <v>5481</v>
      </c>
      <c r="D19" s="157">
        <v>46923</v>
      </c>
      <c r="E19" s="157" t="s">
        <v>826</v>
      </c>
      <c r="F19" s="157">
        <v>54.69</v>
      </c>
      <c r="G19" s="157">
        <v>5538</v>
      </c>
      <c r="H19" s="157">
        <v>46724</v>
      </c>
      <c r="I19" s="157" t="s">
        <v>844</v>
      </c>
      <c r="J19" s="157">
        <v>55.32</v>
      </c>
      <c r="K19" s="157">
        <v>5798</v>
      </c>
      <c r="L19" s="157">
        <v>47010</v>
      </c>
      <c r="M19" s="157" t="s">
        <v>743</v>
      </c>
      <c r="N19" s="157">
        <v>55.9</v>
      </c>
      <c r="O19" s="157">
        <v>5882</v>
      </c>
      <c r="P19" s="157">
        <v>47041</v>
      </c>
      <c r="Q19" s="157" t="s">
        <v>1023</v>
      </c>
      <c r="R19" s="157">
        <v>56.03</v>
      </c>
      <c r="S19" s="157">
        <v>5891</v>
      </c>
      <c r="T19" s="157">
        <v>47100</v>
      </c>
      <c r="U19" s="157" t="s">
        <v>673</v>
      </c>
      <c r="V19" s="157" t="s">
        <v>641</v>
      </c>
      <c r="W19" s="157" t="s">
        <v>641</v>
      </c>
      <c r="X19" s="157" t="s">
        <v>641</v>
      </c>
      <c r="Y19" s="157" t="s">
        <v>641</v>
      </c>
      <c r="Z19" s="157" t="s">
        <v>641</v>
      </c>
      <c r="AA19" s="157" t="s">
        <v>641</v>
      </c>
      <c r="AB19" s="157" t="s">
        <v>641</v>
      </c>
      <c r="AC19" s="157" t="s">
        <v>641</v>
      </c>
      <c r="AD19" s="157" t="s">
        <v>641</v>
      </c>
      <c r="AE19" s="157" t="s">
        <v>641</v>
      </c>
      <c r="AF19" s="157" t="s">
        <v>641</v>
      </c>
      <c r="AG19" s="157" t="s">
        <v>641</v>
      </c>
      <c r="AH19" s="157" t="s">
        <v>641</v>
      </c>
      <c r="AI19" s="157" t="s">
        <v>641</v>
      </c>
      <c r="AJ19" s="157" t="s">
        <v>641</v>
      </c>
      <c r="AK19" s="157" t="s">
        <v>641</v>
      </c>
      <c r="AL19" s="157" t="s">
        <v>641</v>
      </c>
      <c r="AM19" s="157" t="s">
        <v>641</v>
      </c>
      <c r="AN19" s="157" t="s">
        <v>641</v>
      </c>
      <c r="AO19" s="157" t="s">
        <v>641</v>
      </c>
      <c r="AP19" s="157" t="s">
        <v>641</v>
      </c>
      <c r="AQ19" s="157" t="s">
        <v>641</v>
      </c>
      <c r="AR19" s="157" t="s">
        <v>641</v>
      </c>
      <c r="AS19" s="157" t="s">
        <v>641</v>
      </c>
      <c r="AT19" s="157" t="s">
        <v>641</v>
      </c>
      <c r="AU19" s="157" t="s">
        <v>641</v>
      </c>
      <c r="AV19" s="157" t="s">
        <v>641</v>
      </c>
      <c r="AW19" s="157" t="s">
        <v>641</v>
      </c>
      <c r="AX19" s="157" t="s">
        <v>641</v>
      </c>
      <c r="AY19" s="157" t="s">
        <v>641</v>
      </c>
      <c r="AZ19" s="157" t="s">
        <v>641</v>
      </c>
      <c r="BA19" s="157" t="s">
        <v>641</v>
      </c>
      <c r="BB19" s="157" t="s">
        <v>641</v>
      </c>
      <c r="BC19" s="157" t="s">
        <v>641</v>
      </c>
      <c r="BD19" s="157" t="s">
        <v>641</v>
      </c>
      <c r="BE19" s="157" t="s">
        <v>641</v>
      </c>
    </row>
    <row r="20" spans="1:57" hidden="1">
      <c r="A20" s="157" t="s">
        <v>704</v>
      </c>
      <c r="B20" s="157">
        <v>54.03</v>
      </c>
      <c r="C20" s="157">
        <v>4646</v>
      </c>
      <c r="D20" s="157">
        <v>44093</v>
      </c>
      <c r="E20" s="157" t="s">
        <v>750</v>
      </c>
      <c r="F20" s="157">
        <v>56.52</v>
      </c>
      <c r="G20" s="157">
        <v>4585</v>
      </c>
      <c r="H20" s="157">
        <v>43616</v>
      </c>
      <c r="I20" s="157" t="s">
        <v>682</v>
      </c>
      <c r="J20" s="157">
        <v>61.76</v>
      </c>
      <c r="K20" s="157">
        <v>4768</v>
      </c>
      <c r="L20" s="157">
        <v>43829</v>
      </c>
      <c r="M20" s="157" t="s">
        <v>996</v>
      </c>
      <c r="N20" s="157">
        <v>65.56</v>
      </c>
      <c r="O20" s="157">
        <v>4728</v>
      </c>
      <c r="P20" s="157">
        <v>44308</v>
      </c>
      <c r="Q20" s="157" t="s">
        <v>716</v>
      </c>
      <c r="R20" s="157">
        <v>64.5</v>
      </c>
      <c r="S20" s="157">
        <v>4614</v>
      </c>
      <c r="T20" s="157">
        <v>43915</v>
      </c>
      <c r="U20" s="157" t="s">
        <v>1011</v>
      </c>
      <c r="V20" s="157">
        <v>61.93</v>
      </c>
      <c r="W20" s="157">
        <v>4653</v>
      </c>
      <c r="X20" s="157">
        <v>44752</v>
      </c>
      <c r="Y20" s="157" t="s">
        <v>781</v>
      </c>
      <c r="Z20" s="157">
        <v>61.06</v>
      </c>
      <c r="AA20" s="157">
        <v>4787</v>
      </c>
      <c r="AB20" s="157">
        <v>46492</v>
      </c>
      <c r="AC20" s="157" t="s">
        <v>645</v>
      </c>
      <c r="AD20" s="157">
        <v>59.22</v>
      </c>
      <c r="AE20" s="157">
        <v>4499</v>
      </c>
      <c r="AF20" s="157">
        <v>45430</v>
      </c>
      <c r="AG20" s="157" t="s">
        <v>957</v>
      </c>
      <c r="AH20" s="157">
        <v>58.97</v>
      </c>
      <c r="AI20" s="157">
        <v>4586</v>
      </c>
      <c r="AJ20" s="157">
        <v>44901</v>
      </c>
      <c r="AK20" s="157" t="s">
        <v>645</v>
      </c>
      <c r="AL20" s="157">
        <v>58.33</v>
      </c>
      <c r="AM20" s="157">
        <v>5008</v>
      </c>
      <c r="AN20" s="157">
        <v>45362</v>
      </c>
      <c r="AO20" s="157" t="s">
        <v>705</v>
      </c>
      <c r="AP20" s="157">
        <v>55.58</v>
      </c>
      <c r="AQ20" s="157">
        <v>5150</v>
      </c>
      <c r="AR20" s="157">
        <v>44972</v>
      </c>
      <c r="AS20" s="157" t="s">
        <v>672</v>
      </c>
      <c r="AT20" s="157">
        <v>53.73</v>
      </c>
      <c r="AU20" s="157">
        <v>5156</v>
      </c>
      <c r="AV20" s="157">
        <v>45005</v>
      </c>
      <c r="AW20" s="157" t="s">
        <v>706</v>
      </c>
      <c r="AX20" s="157">
        <v>53.49</v>
      </c>
      <c r="AY20" s="157">
        <v>5167</v>
      </c>
      <c r="AZ20" s="157">
        <v>45212</v>
      </c>
      <c r="BA20" s="157" t="s">
        <v>707</v>
      </c>
      <c r="BB20" s="157">
        <v>55.09</v>
      </c>
      <c r="BC20" s="157">
        <v>5054</v>
      </c>
      <c r="BD20" s="157">
        <v>45134</v>
      </c>
      <c r="BE20" s="157" t="s">
        <v>708</v>
      </c>
    </row>
    <row r="21" spans="1:57" hidden="1">
      <c r="A21" s="157" t="s">
        <v>1285</v>
      </c>
      <c r="B21" s="157">
        <v>53.92</v>
      </c>
      <c r="C21" s="157">
        <v>5018</v>
      </c>
      <c r="D21" s="157">
        <v>48888</v>
      </c>
      <c r="E21" s="157" t="s">
        <v>755</v>
      </c>
      <c r="F21" s="157">
        <v>57.28</v>
      </c>
      <c r="G21" s="157">
        <v>5291</v>
      </c>
      <c r="H21" s="157">
        <v>47069</v>
      </c>
      <c r="I21" s="157" t="s">
        <v>891</v>
      </c>
      <c r="J21" s="157">
        <v>57.14</v>
      </c>
      <c r="K21" s="157">
        <v>5293</v>
      </c>
      <c r="L21" s="157">
        <v>47188</v>
      </c>
      <c r="M21" s="157" t="s">
        <v>904</v>
      </c>
      <c r="N21" s="157">
        <v>58.19</v>
      </c>
      <c r="O21" s="157">
        <v>5375</v>
      </c>
      <c r="P21" s="157">
        <v>47168</v>
      </c>
      <c r="Q21" s="157" t="s">
        <v>729</v>
      </c>
      <c r="R21" s="157">
        <v>56.75</v>
      </c>
      <c r="S21" s="157">
        <v>5340</v>
      </c>
      <c r="T21" s="157">
        <v>47114</v>
      </c>
      <c r="U21" s="157" t="s">
        <v>1024</v>
      </c>
      <c r="V21" s="157" t="s">
        <v>641</v>
      </c>
      <c r="W21" s="157" t="s">
        <v>641</v>
      </c>
      <c r="X21" s="157" t="s">
        <v>641</v>
      </c>
      <c r="Y21" s="157" t="s">
        <v>641</v>
      </c>
      <c r="Z21" s="157" t="s">
        <v>641</v>
      </c>
      <c r="AA21" s="157" t="s">
        <v>641</v>
      </c>
      <c r="AB21" s="157" t="s">
        <v>641</v>
      </c>
      <c r="AC21" s="157" t="s">
        <v>641</v>
      </c>
      <c r="AD21" s="157" t="s">
        <v>641</v>
      </c>
      <c r="AE21" s="157" t="s">
        <v>641</v>
      </c>
      <c r="AF21" s="157" t="s">
        <v>641</v>
      </c>
      <c r="AG21" s="157" t="s">
        <v>641</v>
      </c>
      <c r="AH21" s="157" t="s">
        <v>641</v>
      </c>
      <c r="AI21" s="157" t="s">
        <v>641</v>
      </c>
      <c r="AJ21" s="157" t="s">
        <v>641</v>
      </c>
      <c r="AK21" s="157" t="s">
        <v>641</v>
      </c>
      <c r="AL21" s="157" t="s">
        <v>641</v>
      </c>
      <c r="AM21" s="157" t="s">
        <v>641</v>
      </c>
      <c r="AN21" s="157" t="s">
        <v>641</v>
      </c>
      <c r="AO21" s="157" t="s">
        <v>641</v>
      </c>
      <c r="AP21" s="157" t="s">
        <v>641</v>
      </c>
      <c r="AQ21" s="157" t="s">
        <v>641</v>
      </c>
      <c r="AR21" s="157" t="s">
        <v>641</v>
      </c>
      <c r="AS21" s="157" t="s">
        <v>641</v>
      </c>
      <c r="AT21" s="157" t="s">
        <v>641</v>
      </c>
      <c r="AU21" s="157" t="s">
        <v>641</v>
      </c>
      <c r="AV21" s="157" t="s">
        <v>641</v>
      </c>
      <c r="AW21" s="157" t="s">
        <v>641</v>
      </c>
      <c r="AX21" s="157" t="s">
        <v>641</v>
      </c>
      <c r="AY21" s="157" t="s">
        <v>641</v>
      </c>
      <c r="AZ21" s="157" t="s">
        <v>641</v>
      </c>
      <c r="BA21" s="157" t="s">
        <v>641</v>
      </c>
      <c r="BB21" s="157" t="s">
        <v>641</v>
      </c>
      <c r="BC21" s="157" t="s">
        <v>641</v>
      </c>
      <c r="BD21" s="157" t="s">
        <v>641</v>
      </c>
      <c r="BE21" s="157" t="s">
        <v>641</v>
      </c>
    </row>
    <row r="22" spans="1:57" hidden="1">
      <c r="A22" s="157" t="s">
        <v>1286</v>
      </c>
      <c r="B22" s="157">
        <v>53.89</v>
      </c>
      <c r="C22" s="157">
        <v>7060</v>
      </c>
      <c r="D22" s="157">
        <v>46645</v>
      </c>
      <c r="E22" s="157" t="s">
        <v>753</v>
      </c>
      <c r="F22" s="157">
        <v>55.68</v>
      </c>
      <c r="G22" s="157">
        <v>7333</v>
      </c>
      <c r="H22" s="157">
        <v>47153</v>
      </c>
      <c r="I22" s="157" t="s">
        <v>756</v>
      </c>
      <c r="J22" s="157">
        <v>54.82</v>
      </c>
      <c r="K22" s="157">
        <v>7279</v>
      </c>
      <c r="L22" s="157">
        <v>46825</v>
      </c>
      <c r="M22" s="157" t="s">
        <v>844</v>
      </c>
      <c r="N22" s="157">
        <v>53.43</v>
      </c>
      <c r="O22" s="157">
        <v>7097</v>
      </c>
      <c r="P22" s="157">
        <v>46710</v>
      </c>
      <c r="Q22" s="157" t="s">
        <v>1092</v>
      </c>
      <c r="R22" s="157">
        <v>52.45</v>
      </c>
      <c r="S22" s="157">
        <v>6992</v>
      </c>
      <c r="T22" s="157">
        <v>47391</v>
      </c>
      <c r="U22" s="157" t="s">
        <v>1062</v>
      </c>
      <c r="V22" s="157">
        <v>51.39</v>
      </c>
      <c r="W22" s="157">
        <v>6967</v>
      </c>
      <c r="X22" s="157">
        <v>52736</v>
      </c>
      <c r="Y22" s="157" t="s">
        <v>1287</v>
      </c>
      <c r="Z22" s="157">
        <v>55.29</v>
      </c>
      <c r="AA22" s="157">
        <v>7543</v>
      </c>
      <c r="AB22" s="157">
        <v>53154</v>
      </c>
      <c r="AC22" s="157" t="s">
        <v>800</v>
      </c>
      <c r="AD22" s="157" t="s">
        <v>641</v>
      </c>
      <c r="AE22" s="157" t="s">
        <v>641</v>
      </c>
      <c r="AF22" s="157" t="s">
        <v>641</v>
      </c>
      <c r="AG22" s="157" t="s">
        <v>641</v>
      </c>
      <c r="AH22" s="157" t="s">
        <v>641</v>
      </c>
      <c r="AI22" s="157" t="s">
        <v>641</v>
      </c>
      <c r="AJ22" s="157" t="s">
        <v>641</v>
      </c>
      <c r="AK22" s="157" t="s">
        <v>641</v>
      </c>
      <c r="AL22" s="157" t="s">
        <v>641</v>
      </c>
      <c r="AM22" s="157" t="s">
        <v>641</v>
      </c>
      <c r="AN22" s="157" t="s">
        <v>641</v>
      </c>
      <c r="AO22" s="157" t="s">
        <v>641</v>
      </c>
      <c r="AP22" s="157" t="s">
        <v>641</v>
      </c>
      <c r="AQ22" s="157" t="s">
        <v>641</v>
      </c>
      <c r="AR22" s="157" t="s">
        <v>641</v>
      </c>
      <c r="AS22" s="157" t="s">
        <v>641</v>
      </c>
      <c r="AT22" s="157">
        <v>45.67</v>
      </c>
      <c r="AU22" s="157">
        <v>6171</v>
      </c>
      <c r="AV22" s="157">
        <v>46416</v>
      </c>
      <c r="AW22" s="157" t="s">
        <v>924</v>
      </c>
      <c r="AX22" s="157">
        <v>48.86</v>
      </c>
      <c r="AY22" s="157">
        <v>6571</v>
      </c>
      <c r="AZ22" s="157">
        <v>45940</v>
      </c>
      <c r="BA22" s="157" t="s">
        <v>1110</v>
      </c>
      <c r="BB22" s="157">
        <v>47</v>
      </c>
      <c r="BC22" s="157">
        <v>6338</v>
      </c>
      <c r="BD22" s="157">
        <v>46328</v>
      </c>
      <c r="BE22" s="157" t="s">
        <v>1072</v>
      </c>
    </row>
    <row r="23" spans="1:57" hidden="1">
      <c r="A23" s="157" t="s">
        <v>782</v>
      </c>
      <c r="B23" s="157">
        <v>53.38</v>
      </c>
      <c r="C23" s="157">
        <v>5352</v>
      </c>
      <c r="D23" s="157">
        <v>48775</v>
      </c>
      <c r="E23" s="157" t="s">
        <v>674</v>
      </c>
      <c r="F23" s="157">
        <v>55.15</v>
      </c>
      <c r="G23" s="157">
        <v>5347</v>
      </c>
      <c r="H23" s="157">
        <v>50341</v>
      </c>
      <c r="I23" s="157" t="s">
        <v>986</v>
      </c>
      <c r="J23" s="157">
        <v>56.15</v>
      </c>
      <c r="K23" s="157">
        <v>5251</v>
      </c>
      <c r="L23" s="157">
        <v>50603</v>
      </c>
      <c r="M23" s="157" t="s">
        <v>1038</v>
      </c>
      <c r="N23" s="157">
        <v>55.75</v>
      </c>
      <c r="O23" s="157">
        <v>5320</v>
      </c>
      <c r="P23" s="157">
        <v>50711</v>
      </c>
      <c r="Q23" s="157" t="s">
        <v>785</v>
      </c>
      <c r="R23" s="157">
        <v>53.75</v>
      </c>
      <c r="S23" s="157">
        <v>5047</v>
      </c>
      <c r="T23" s="157">
        <v>50833</v>
      </c>
      <c r="U23" s="157" t="s">
        <v>783</v>
      </c>
      <c r="V23" s="157">
        <v>53.54</v>
      </c>
      <c r="W23" s="157">
        <v>5009</v>
      </c>
      <c r="X23" s="157">
        <v>51572</v>
      </c>
      <c r="Y23" s="157" t="s">
        <v>1288</v>
      </c>
      <c r="Z23" s="157">
        <v>51.97</v>
      </c>
      <c r="AA23" s="157">
        <v>4654</v>
      </c>
      <c r="AB23" s="157">
        <v>51271</v>
      </c>
      <c r="AC23" s="157" t="s">
        <v>871</v>
      </c>
      <c r="AD23" s="157">
        <v>51.02</v>
      </c>
      <c r="AE23" s="157">
        <v>4543</v>
      </c>
      <c r="AF23" s="157">
        <v>51123</v>
      </c>
      <c r="AG23" s="157" t="s">
        <v>1070</v>
      </c>
      <c r="AH23" s="157">
        <v>51.43</v>
      </c>
      <c r="AI23" s="157">
        <v>4927</v>
      </c>
      <c r="AJ23" s="157">
        <v>49308</v>
      </c>
      <c r="AK23" s="157" t="s">
        <v>765</v>
      </c>
      <c r="AL23" s="157">
        <v>52.16</v>
      </c>
      <c r="AM23" s="157">
        <v>4901</v>
      </c>
      <c r="AN23" s="157">
        <v>49294</v>
      </c>
      <c r="AO23" s="157" t="s">
        <v>783</v>
      </c>
      <c r="AP23" s="157">
        <v>52.09</v>
      </c>
      <c r="AQ23" s="157">
        <v>4808</v>
      </c>
      <c r="AR23" s="157">
        <v>49066</v>
      </c>
      <c r="AS23" s="157" t="s">
        <v>784</v>
      </c>
      <c r="AT23" s="157">
        <v>54.28</v>
      </c>
      <c r="AU23" s="157">
        <v>4996</v>
      </c>
      <c r="AV23" s="157">
        <v>49208</v>
      </c>
      <c r="AW23" s="157" t="s">
        <v>755</v>
      </c>
      <c r="AX23" s="157">
        <v>53.74</v>
      </c>
      <c r="AY23" s="157">
        <v>5136</v>
      </c>
      <c r="AZ23" s="157">
        <v>48895</v>
      </c>
      <c r="BA23" s="157" t="s">
        <v>785</v>
      </c>
      <c r="BB23" s="157">
        <v>51.86</v>
      </c>
      <c r="BC23" s="157">
        <v>5126</v>
      </c>
      <c r="BD23" s="157">
        <v>49201</v>
      </c>
      <c r="BE23" s="157" t="s">
        <v>676</v>
      </c>
    </row>
    <row r="24" spans="1:57" hidden="1">
      <c r="A24" s="157" t="s">
        <v>760</v>
      </c>
      <c r="B24" s="157">
        <v>53.3</v>
      </c>
      <c r="C24" s="157">
        <v>5691</v>
      </c>
      <c r="D24" s="157">
        <v>44958</v>
      </c>
      <c r="E24" s="157" t="s">
        <v>742</v>
      </c>
      <c r="F24" s="157">
        <v>55.01</v>
      </c>
      <c r="G24" s="157">
        <v>6173</v>
      </c>
      <c r="H24" s="157">
        <v>44322</v>
      </c>
      <c r="I24" s="157" t="s">
        <v>668</v>
      </c>
      <c r="J24" s="157">
        <v>55.55</v>
      </c>
      <c r="K24" s="157">
        <v>5596</v>
      </c>
      <c r="L24" s="157">
        <v>44179</v>
      </c>
      <c r="M24" s="157" t="s">
        <v>650</v>
      </c>
      <c r="N24" s="157">
        <v>47.95</v>
      </c>
      <c r="O24" s="157">
        <v>3954</v>
      </c>
      <c r="P24" s="157">
        <v>44987</v>
      </c>
      <c r="Q24" s="157" t="s">
        <v>786</v>
      </c>
      <c r="R24" s="157">
        <v>51.9</v>
      </c>
      <c r="S24" s="157">
        <v>4922</v>
      </c>
      <c r="T24" s="157">
        <v>45918</v>
      </c>
      <c r="U24" s="157" t="s">
        <v>1111</v>
      </c>
      <c r="V24" s="157">
        <v>47.86</v>
      </c>
      <c r="W24" s="157">
        <v>3776</v>
      </c>
      <c r="X24" s="157">
        <v>49162</v>
      </c>
      <c r="Y24" s="157" t="s">
        <v>1044</v>
      </c>
      <c r="Z24" s="157">
        <v>49.14</v>
      </c>
      <c r="AA24" s="157">
        <v>4358</v>
      </c>
      <c r="AB24" s="157">
        <v>48988</v>
      </c>
      <c r="AC24" s="157" t="s">
        <v>1289</v>
      </c>
      <c r="AD24" s="157">
        <v>53.73</v>
      </c>
      <c r="AE24" s="157">
        <v>5485</v>
      </c>
      <c r="AF24" s="157">
        <v>47972</v>
      </c>
      <c r="AG24" s="157" t="s">
        <v>790</v>
      </c>
      <c r="AH24" s="157">
        <v>53.27</v>
      </c>
      <c r="AI24" s="157">
        <v>5077</v>
      </c>
      <c r="AJ24" s="157">
        <v>46061</v>
      </c>
      <c r="AK24" s="157" t="s">
        <v>761</v>
      </c>
      <c r="AL24" s="157">
        <v>47.44</v>
      </c>
      <c r="AM24" s="157">
        <v>3189</v>
      </c>
      <c r="AN24" s="157">
        <v>46091</v>
      </c>
      <c r="AO24" s="157" t="s">
        <v>762</v>
      </c>
      <c r="AP24" s="157">
        <v>46.67</v>
      </c>
      <c r="AQ24" s="157">
        <v>3033</v>
      </c>
      <c r="AR24" s="157">
        <v>46837</v>
      </c>
      <c r="AS24" s="157" t="s">
        <v>763</v>
      </c>
      <c r="AT24" s="157">
        <v>49.08</v>
      </c>
      <c r="AU24" s="157">
        <v>3814</v>
      </c>
      <c r="AV24" s="157">
        <v>46938</v>
      </c>
      <c r="AW24" s="157" t="s">
        <v>764</v>
      </c>
      <c r="AX24" s="157" t="s">
        <v>641</v>
      </c>
      <c r="AY24" s="157" t="s">
        <v>641</v>
      </c>
      <c r="AZ24" s="157" t="s">
        <v>641</v>
      </c>
      <c r="BA24" s="157" t="s">
        <v>641</v>
      </c>
      <c r="BB24" s="157" t="s">
        <v>641</v>
      </c>
      <c r="BC24" s="157" t="s">
        <v>641</v>
      </c>
      <c r="BD24" s="157" t="s">
        <v>641</v>
      </c>
      <c r="BE24" s="157" t="s">
        <v>641</v>
      </c>
    </row>
    <row r="25" spans="1:57" hidden="1">
      <c r="A25" s="157" t="s">
        <v>748</v>
      </c>
      <c r="B25" s="157">
        <v>53.18</v>
      </c>
      <c r="C25" s="157">
        <v>4917</v>
      </c>
      <c r="D25" s="157">
        <v>43397</v>
      </c>
      <c r="E25" s="157" t="s">
        <v>750</v>
      </c>
      <c r="F25" s="157">
        <v>53.81</v>
      </c>
      <c r="G25" s="157">
        <v>4962</v>
      </c>
      <c r="H25" s="157">
        <v>43638</v>
      </c>
      <c r="I25" s="157" t="s">
        <v>729</v>
      </c>
      <c r="J25" s="157">
        <v>54.52</v>
      </c>
      <c r="K25" s="157">
        <v>5158</v>
      </c>
      <c r="L25" s="157">
        <v>43274</v>
      </c>
      <c r="M25" s="157" t="s">
        <v>956</v>
      </c>
      <c r="N25" s="157">
        <v>55.16</v>
      </c>
      <c r="O25" s="157">
        <v>5154</v>
      </c>
      <c r="P25" s="157">
        <v>43890</v>
      </c>
      <c r="Q25" s="157" t="s">
        <v>650</v>
      </c>
      <c r="R25" s="157">
        <v>54.46</v>
      </c>
      <c r="S25" s="157">
        <v>5171</v>
      </c>
      <c r="T25" s="157">
        <v>44293</v>
      </c>
      <c r="U25" s="157" t="s">
        <v>727</v>
      </c>
      <c r="V25" s="157">
        <v>55.76</v>
      </c>
      <c r="W25" s="157">
        <v>5110</v>
      </c>
      <c r="X25" s="157">
        <v>44470</v>
      </c>
      <c r="Y25" s="157" t="s">
        <v>905</v>
      </c>
      <c r="Z25" s="157">
        <v>55.88</v>
      </c>
      <c r="AA25" s="157">
        <v>5355</v>
      </c>
      <c r="AB25" s="157">
        <v>45039</v>
      </c>
      <c r="AC25" s="157" t="s">
        <v>668</v>
      </c>
      <c r="AD25" s="157">
        <v>55.16</v>
      </c>
      <c r="AE25" s="157">
        <v>5406</v>
      </c>
      <c r="AF25" s="157">
        <v>45269</v>
      </c>
      <c r="AG25" s="157" t="s">
        <v>808</v>
      </c>
      <c r="AH25" s="157">
        <v>54.01</v>
      </c>
      <c r="AI25" s="157">
        <v>5293</v>
      </c>
      <c r="AJ25" s="157">
        <v>43863</v>
      </c>
      <c r="AK25" s="157" t="s">
        <v>749</v>
      </c>
      <c r="AL25" s="157">
        <v>52.3</v>
      </c>
      <c r="AM25" s="157">
        <v>5683</v>
      </c>
      <c r="AN25" s="157">
        <v>43925</v>
      </c>
      <c r="AO25" s="157" t="s">
        <v>739</v>
      </c>
      <c r="AP25" s="157" t="s">
        <v>641</v>
      </c>
      <c r="AQ25" s="157" t="s">
        <v>641</v>
      </c>
      <c r="AR25" s="157" t="s">
        <v>641</v>
      </c>
      <c r="AS25" s="157" t="s">
        <v>641</v>
      </c>
      <c r="AT25" s="157">
        <v>55.03</v>
      </c>
      <c r="AU25" s="157">
        <v>5765</v>
      </c>
      <c r="AV25" s="157">
        <v>44444</v>
      </c>
      <c r="AW25" s="157" t="s">
        <v>730</v>
      </c>
      <c r="AX25" s="157">
        <v>54.41</v>
      </c>
      <c r="AY25" s="157">
        <v>5589</v>
      </c>
      <c r="AZ25" s="157">
        <v>43833</v>
      </c>
      <c r="BA25" s="157" t="s">
        <v>668</v>
      </c>
      <c r="BB25" s="157">
        <v>54.25</v>
      </c>
      <c r="BC25" s="157">
        <v>5377</v>
      </c>
      <c r="BD25" s="157">
        <v>44295</v>
      </c>
      <c r="BE25" s="157" t="s">
        <v>750</v>
      </c>
    </row>
    <row r="26" spans="1:57" hidden="1">
      <c r="A26" s="157" t="s">
        <v>1290</v>
      </c>
      <c r="B26" s="157">
        <v>53.05</v>
      </c>
      <c r="C26" s="157">
        <v>4714</v>
      </c>
      <c r="D26" s="157">
        <v>33275</v>
      </c>
      <c r="E26" s="157" t="s">
        <v>1051</v>
      </c>
      <c r="F26" s="157">
        <v>53.25</v>
      </c>
      <c r="G26" s="157">
        <v>4731</v>
      </c>
      <c r="H26" s="157">
        <v>26511</v>
      </c>
      <c r="I26" s="157" t="s">
        <v>1079</v>
      </c>
      <c r="J26" s="157" t="s">
        <v>641</v>
      </c>
      <c r="K26" s="157" t="s">
        <v>641</v>
      </c>
      <c r="L26" s="157" t="s">
        <v>641</v>
      </c>
      <c r="M26" s="157" t="s">
        <v>641</v>
      </c>
      <c r="N26" s="157" t="s">
        <v>641</v>
      </c>
      <c r="O26" s="157" t="s">
        <v>641</v>
      </c>
      <c r="P26" s="157" t="s">
        <v>641</v>
      </c>
      <c r="Q26" s="157" t="s">
        <v>641</v>
      </c>
      <c r="R26" s="157" t="s">
        <v>641</v>
      </c>
      <c r="S26" s="157" t="s">
        <v>641</v>
      </c>
      <c r="T26" s="157" t="s">
        <v>641</v>
      </c>
      <c r="U26" s="157" t="s">
        <v>641</v>
      </c>
      <c r="V26" s="157" t="s">
        <v>641</v>
      </c>
      <c r="W26" s="157" t="s">
        <v>641</v>
      </c>
      <c r="X26" s="157" t="s">
        <v>641</v>
      </c>
      <c r="Y26" s="157" t="s">
        <v>641</v>
      </c>
      <c r="Z26" s="157" t="s">
        <v>641</v>
      </c>
      <c r="AA26" s="157" t="s">
        <v>641</v>
      </c>
      <c r="AB26" s="157" t="s">
        <v>641</v>
      </c>
      <c r="AC26" s="157" t="s">
        <v>641</v>
      </c>
      <c r="AD26" s="157" t="s">
        <v>641</v>
      </c>
      <c r="AE26" s="157" t="s">
        <v>641</v>
      </c>
      <c r="AF26" s="157" t="s">
        <v>641</v>
      </c>
      <c r="AG26" s="157" t="s">
        <v>641</v>
      </c>
      <c r="AH26" s="157" t="s">
        <v>641</v>
      </c>
      <c r="AI26" s="157" t="s">
        <v>641</v>
      </c>
      <c r="AJ26" s="157" t="s">
        <v>641</v>
      </c>
      <c r="AK26" s="157" t="s">
        <v>641</v>
      </c>
      <c r="AL26" s="157" t="s">
        <v>641</v>
      </c>
      <c r="AM26" s="157" t="s">
        <v>641</v>
      </c>
      <c r="AN26" s="157" t="s">
        <v>641</v>
      </c>
      <c r="AO26" s="157" t="s">
        <v>641</v>
      </c>
      <c r="AP26" s="157" t="s">
        <v>641</v>
      </c>
      <c r="AQ26" s="157" t="s">
        <v>641</v>
      </c>
      <c r="AR26" s="157" t="s">
        <v>641</v>
      </c>
      <c r="AS26" s="157" t="s">
        <v>641</v>
      </c>
      <c r="AT26" s="157" t="s">
        <v>641</v>
      </c>
      <c r="AU26" s="157" t="s">
        <v>641</v>
      </c>
      <c r="AV26" s="157" t="s">
        <v>641</v>
      </c>
      <c r="AW26" s="157" t="s">
        <v>641</v>
      </c>
      <c r="AX26" s="157" t="s">
        <v>641</v>
      </c>
      <c r="AY26" s="157" t="s">
        <v>641</v>
      </c>
      <c r="AZ26" s="157" t="s">
        <v>641</v>
      </c>
      <c r="BA26" s="157" t="s">
        <v>641</v>
      </c>
      <c r="BB26" s="157" t="s">
        <v>641</v>
      </c>
      <c r="BC26" s="157" t="s">
        <v>641</v>
      </c>
      <c r="BD26" s="157" t="s">
        <v>641</v>
      </c>
      <c r="BE26" s="157" t="s">
        <v>641</v>
      </c>
    </row>
    <row r="27" spans="1:57" hidden="1">
      <c r="A27" s="157" t="s">
        <v>802</v>
      </c>
      <c r="B27" s="157">
        <v>52.67</v>
      </c>
      <c r="C27" s="157">
        <v>3521</v>
      </c>
      <c r="D27" s="157">
        <v>39675</v>
      </c>
      <c r="E27" s="157" t="s">
        <v>687</v>
      </c>
      <c r="F27" s="157">
        <v>54.24</v>
      </c>
      <c r="G27" s="157">
        <v>3562</v>
      </c>
      <c r="H27" s="157">
        <v>38162</v>
      </c>
      <c r="I27" s="157" t="s">
        <v>821</v>
      </c>
      <c r="J27" s="157">
        <v>54.08</v>
      </c>
      <c r="K27" s="157">
        <v>3562</v>
      </c>
      <c r="L27" s="157">
        <v>30622</v>
      </c>
      <c r="M27" s="157" t="s">
        <v>1291</v>
      </c>
      <c r="N27" s="157">
        <v>53.6</v>
      </c>
      <c r="O27" s="157">
        <v>3597</v>
      </c>
      <c r="P27" s="157">
        <v>32344</v>
      </c>
      <c r="Q27" s="157" t="s">
        <v>1292</v>
      </c>
      <c r="R27" s="157">
        <v>50.88</v>
      </c>
      <c r="S27" s="157">
        <v>3610</v>
      </c>
      <c r="T27" s="157">
        <v>32498</v>
      </c>
      <c r="U27" s="157" t="s">
        <v>1076</v>
      </c>
      <c r="V27" s="157">
        <v>50.73</v>
      </c>
      <c r="W27" s="157">
        <v>3608</v>
      </c>
      <c r="X27" s="157">
        <v>36218</v>
      </c>
      <c r="Y27" s="157" t="s">
        <v>927</v>
      </c>
      <c r="Z27" s="157">
        <v>49.88</v>
      </c>
      <c r="AA27" s="157">
        <v>3720</v>
      </c>
      <c r="AB27" s="157">
        <v>33805</v>
      </c>
      <c r="AC27" s="157" t="s">
        <v>721</v>
      </c>
      <c r="AD27" s="157">
        <v>48.79</v>
      </c>
      <c r="AE27" s="157">
        <v>3666</v>
      </c>
      <c r="AF27" s="157">
        <v>37115</v>
      </c>
      <c r="AG27" s="157" t="s">
        <v>680</v>
      </c>
      <c r="AH27" s="157">
        <v>49.69</v>
      </c>
      <c r="AI27" s="157">
        <v>3492</v>
      </c>
      <c r="AJ27" s="157">
        <v>37799</v>
      </c>
      <c r="AK27" s="157" t="s">
        <v>680</v>
      </c>
      <c r="AL27" s="157">
        <v>49.03</v>
      </c>
      <c r="AM27" s="157">
        <v>3384</v>
      </c>
      <c r="AN27" s="157">
        <v>38408</v>
      </c>
      <c r="AO27" s="157" t="s">
        <v>731</v>
      </c>
      <c r="AP27" s="157">
        <v>48.39</v>
      </c>
      <c r="AQ27" s="157">
        <v>3368</v>
      </c>
      <c r="AR27" s="157">
        <v>37538</v>
      </c>
      <c r="AS27" s="157" t="s">
        <v>685</v>
      </c>
      <c r="AT27" s="157">
        <v>48.05</v>
      </c>
      <c r="AU27" s="157">
        <v>3509</v>
      </c>
      <c r="AV27" s="157">
        <v>38414</v>
      </c>
      <c r="AW27" s="157" t="s">
        <v>798</v>
      </c>
      <c r="AX27" s="157">
        <v>50.08</v>
      </c>
      <c r="AY27" s="157">
        <v>3483</v>
      </c>
      <c r="AZ27" s="157">
        <v>37891</v>
      </c>
      <c r="BA27" s="157" t="s">
        <v>803</v>
      </c>
      <c r="BB27" s="157">
        <v>51.83</v>
      </c>
      <c r="BC27" s="157">
        <v>3583</v>
      </c>
      <c r="BD27" s="157">
        <v>38176</v>
      </c>
      <c r="BE27" s="157" t="s">
        <v>804</v>
      </c>
    </row>
    <row r="28" spans="1:57" hidden="1">
      <c r="A28" s="157" t="s">
        <v>1293</v>
      </c>
      <c r="B28" s="157">
        <v>52.46</v>
      </c>
      <c r="C28" s="157">
        <v>3729</v>
      </c>
      <c r="D28" s="157">
        <v>36610</v>
      </c>
      <c r="E28" s="157" t="s">
        <v>691</v>
      </c>
      <c r="F28" s="157">
        <v>52.41</v>
      </c>
      <c r="G28" s="157">
        <v>3877</v>
      </c>
      <c r="H28" s="157">
        <v>35890</v>
      </c>
      <c r="I28" s="157" t="s">
        <v>951</v>
      </c>
      <c r="J28" s="157">
        <v>52.97</v>
      </c>
      <c r="K28" s="157">
        <v>4037</v>
      </c>
      <c r="L28" s="157">
        <v>36113</v>
      </c>
      <c r="M28" s="157" t="s">
        <v>931</v>
      </c>
      <c r="N28" s="157">
        <v>52.97</v>
      </c>
      <c r="O28" s="157">
        <v>4171</v>
      </c>
      <c r="P28" s="157">
        <v>36364</v>
      </c>
      <c r="Q28" s="157" t="s">
        <v>965</v>
      </c>
      <c r="R28" s="157">
        <v>52.52</v>
      </c>
      <c r="S28" s="157">
        <v>4066</v>
      </c>
      <c r="T28" s="157">
        <v>36375</v>
      </c>
      <c r="U28" s="157" t="s">
        <v>822</v>
      </c>
      <c r="V28" s="157">
        <v>53.05</v>
      </c>
      <c r="W28" s="157">
        <v>3947</v>
      </c>
      <c r="X28" s="157">
        <v>37201</v>
      </c>
      <c r="Y28" s="157" t="s">
        <v>952</v>
      </c>
      <c r="Z28" s="157">
        <v>52.71</v>
      </c>
      <c r="AA28" s="157">
        <v>4232</v>
      </c>
      <c r="AB28" s="157">
        <v>37409</v>
      </c>
      <c r="AC28" s="157" t="s">
        <v>996</v>
      </c>
      <c r="AD28" s="157">
        <v>53.66</v>
      </c>
      <c r="AE28" s="157">
        <v>3964</v>
      </c>
      <c r="AF28" s="157">
        <v>37237</v>
      </c>
      <c r="AG28" s="157" t="s">
        <v>1097</v>
      </c>
      <c r="AH28" s="157">
        <v>52.46</v>
      </c>
      <c r="AI28" s="157">
        <v>3799</v>
      </c>
      <c r="AJ28" s="157">
        <v>36217</v>
      </c>
      <c r="AK28" s="157" t="s">
        <v>1065</v>
      </c>
      <c r="AL28" s="157">
        <v>49.01</v>
      </c>
      <c r="AM28" s="157">
        <v>3758</v>
      </c>
      <c r="AN28" s="157">
        <v>36205</v>
      </c>
      <c r="AO28" s="157" t="s">
        <v>686</v>
      </c>
      <c r="AP28" s="157">
        <v>49.09</v>
      </c>
      <c r="AQ28" s="157">
        <v>3727</v>
      </c>
      <c r="AR28" s="157">
        <v>36467</v>
      </c>
      <c r="AS28" s="157" t="s">
        <v>796</v>
      </c>
      <c r="AT28" s="157">
        <v>50.63</v>
      </c>
      <c r="AU28" s="157">
        <v>3866</v>
      </c>
      <c r="AV28" s="157">
        <v>36595</v>
      </c>
      <c r="AW28" s="157" t="s">
        <v>781</v>
      </c>
      <c r="AX28" s="157">
        <v>49.59</v>
      </c>
      <c r="AY28" s="157">
        <v>3663</v>
      </c>
      <c r="AZ28" s="157">
        <v>36587</v>
      </c>
      <c r="BA28" s="157" t="s">
        <v>839</v>
      </c>
      <c r="BB28" s="157">
        <v>49.6</v>
      </c>
      <c r="BC28" s="157">
        <v>3748</v>
      </c>
      <c r="BD28" s="157">
        <v>36908</v>
      </c>
      <c r="BE28" s="157" t="s">
        <v>1069</v>
      </c>
    </row>
    <row r="29" spans="1:57" hidden="1">
      <c r="A29" s="157" t="s">
        <v>667</v>
      </c>
      <c r="B29" s="157">
        <v>51.89</v>
      </c>
      <c r="C29" s="157">
        <v>5341</v>
      </c>
      <c r="D29" s="157">
        <v>46750</v>
      </c>
      <c r="E29" s="157" t="s">
        <v>788</v>
      </c>
      <c r="F29" s="157">
        <v>51.47</v>
      </c>
      <c r="G29" s="157">
        <v>5566</v>
      </c>
      <c r="H29" s="157">
        <v>47627</v>
      </c>
      <c r="I29" s="157" t="s">
        <v>936</v>
      </c>
      <c r="J29" s="157">
        <v>51.91</v>
      </c>
      <c r="K29" s="157">
        <v>5729</v>
      </c>
      <c r="L29" s="157">
        <v>47492</v>
      </c>
      <c r="M29" s="157" t="s">
        <v>861</v>
      </c>
      <c r="N29" s="157">
        <v>52.84</v>
      </c>
      <c r="O29" s="157">
        <v>6086</v>
      </c>
      <c r="P29" s="157">
        <v>47667</v>
      </c>
      <c r="Q29" s="157" t="s">
        <v>833</v>
      </c>
      <c r="R29" s="157">
        <v>52.53</v>
      </c>
      <c r="S29" s="157">
        <v>6162</v>
      </c>
      <c r="T29" s="157">
        <v>47986</v>
      </c>
      <c r="U29" s="157" t="s">
        <v>674</v>
      </c>
      <c r="V29" s="157">
        <v>53.39</v>
      </c>
      <c r="W29" s="157">
        <v>6222</v>
      </c>
      <c r="X29" s="157">
        <v>49139</v>
      </c>
      <c r="Y29" s="157" t="s">
        <v>1294</v>
      </c>
      <c r="Z29" s="157">
        <v>56.66</v>
      </c>
      <c r="AA29" s="157">
        <v>6658</v>
      </c>
      <c r="AB29" s="157">
        <v>49202</v>
      </c>
      <c r="AC29" s="157" t="s">
        <v>989</v>
      </c>
      <c r="AD29" s="157">
        <v>57.5</v>
      </c>
      <c r="AE29" s="157">
        <v>6537</v>
      </c>
      <c r="AF29" s="157">
        <v>49116</v>
      </c>
      <c r="AG29" s="157" t="s">
        <v>844</v>
      </c>
      <c r="AH29" s="157">
        <v>60.07</v>
      </c>
      <c r="AI29" s="157">
        <v>6590</v>
      </c>
      <c r="AJ29" s="157">
        <v>48368</v>
      </c>
      <c r="AK29" s="157" t="s">
        <v>668</v>
      </c>
      <c r="AL29" s="157">
        <v>57.05</v>
      </c>
      <c r="AM29" s="157">
        <v>6522</v>
      </c>
      <c r="AN29" s="157">
        <v>47271</v>
      </c>
      <c r="AO29" s="157" t="s">
        <v>669</v>
      </c>
      <c r="AP29" s="157">
        <v>58.73</v>
      </c>
      <c r="AQ29" s="157">
        <v>7330</v>
      </c>
      <c r="AR29" s="157">
        <v>47024</v>
      </c>
      <c r="AS29" s="157" t="s">
        <v>670</v>
      </c>
      <c r="AT29" s="157">
        <v>58.01</v>
      </c>
      <c r="AU29" s="157">
        <v>6596</v>
      </c>
      <c r="AV29" s="157">
        <v>46648</v>
      </c>
      <c r="AW29" s="157" t="s">
        <v>671</v>
      </c>
      <c r="AX29" s="157">
        <v>57.05</v>
      </c>
      <c r="AY29" s="157">
        <v>6226</v>
      </c>
      <c r="AZ29" s="157">
        <v>46192</v>
      </c>
      <c r="BA29" s="157" t="s">
        <v>672</v>
      </c>
      <c r="BB29" s="157">
        <v>54.83</v>
      </c>
      <c r="BC29" s="157">
        <v>5676</v>
      </c>
      <c r="BD29" s="157">
        <v>46111</v>
      </c>
      <c r="BE29" s="157" t="s">
        <v>673</v>
      </c>
    </row>
    <row r="30" spans="1:57" hidden="1">
      <c r="A30" s="157" t="s">
        <v>773</v>
      </c>
      <c r="B30" s="157">
        <v>51.7</v>
      </c>
      <c r="C30" s="157">
        <v>4420</v>
      </c>
      <c r="D30" s="157">
        <v>43115</v>
      </c>
      <c r="E30" s="157" t="s">
        <v>651</v>
      </c>
      <c r="F30" s="157">
        <v>52.53</v>
      </c>
      <c r="G30" s="157">
        <v>4558</v>
      </c>
      <c r="H30" s="157">
        <v>42665</v>
      </c>
      <c r="I30" s="157" t="s">
        <v>749</v>
      </c>
      <c r="J30" s="157">
        <v>52.78</v>
      </c>
      <c r="K30" s="157">
        <v>4579</v>
      </c>
      <c r="L30" s="157">
        <v>42537</v>
      </c>
      <c r="M30" s="157" t="s">
        <v>668</v>
      </c>
      <c r="N30" s="157">
        <v>52.02</v>
      </c>
      <c r="O30" s="157">
        <v>4649</v>
      </c>
      <c r="P30" s="157">
        <v>42286</v>
      </c>
      <c r="Q30" s="157" t="s">
        <v>749</v>
      </c>
      <c r="R30" s="157">
        <v>52.03</v>
      </c>
      <c r="S30" s="157">
        <v>4615</v>
      </c>
      <c r="T30" s="157">
        <v>43238</v>
      </c>
      <c r="U30" s="157" t="s">
        <v>740</v>
      </c>
      <c r="V30" s="157">
        <v>51.68</v>
      </c>
      <c r="W30" s="157">
        <v>4550</v>
      </c>
      <c r="X30" s="157">
        <v>43856</v>
      </c>
      <c r="Y30" s="157" t="s">
        <v>737</v>
      </c>
      <c r="Z30" s="157">
        <v>52.23</v>
      </c>
      <c r="AA30" s="157">
        <v>4601</v>
      </c>
      <c r="AB30" s="157">
        <v>43520</v>
      </c>
      <c r="AC30" s="157" t="s">
        <v>651</v>
      </c>
      <c r="AD30" s="157">
        <v>52.39</v>
      </c>
      <c r="AE30" s="157">
        <v>4702</v>
      </c>
      <c r="AF30" s="157">
        <v>43178</v>
      </c>
      <c r="AG30" s="157" t="s">
        <v>732</v>
      </c>
      <c r="AH30" s="157">
        <v>52.47</v>
      </c>
      <c r="AI30" s="157">
        <v>4695</v>
      </c>
      <c r="AJ30" s="157">
        <v>42071</v>
      </c>
      <c r="AK30" s="157" t="s">
        <v>774</v>
      </c>
      <c r="AL30" s="157">
        <v>51.3</v>
      </c>
      <c r="AM30" s="157">
        <v>4532</v>
      </c>
      <c r="AN30" s="157">
        <v>42233</v>
      </c>
      <c r="AO30" s="157" t="s">
        <v>775</v>
      </c>
      <c r="AP30" s="157">
        <v>49.64</v>
      </c>
      <c r="AQ30" s="157">
        <v>4406</v>
      </c>
      <c r="AR30" s="157">
        <v>41940</v>
      </c>
      <c r="AS30" s="157" t="s">
        <v>776</v>
      </c>
      <c r="AT30" s="157">
        <v>52.57</v>
      </c>
      <c r="AU30" s="157">
        <v>4715</v>
      </c>
      <c r="AV30" s="157">
        <v>42208</v>
      </c>
      <c r="AW30" s="157" t="s">
        <v>751</v>
      </c>
      <c r="AX30" s="157">
        <v>52.25</v>
      </c>
      <c r="AY30" s="157">
        <v>4756</v>
      </c>
      <c r="AZ30" s="157">
        <v>41950</v>
      </c>
      <c r="BA30" s="157" t="s">
        <v>751</v>
      </c>
      <c r="BB30" s="157">
        <v>51.81</v>
      </c>
      <c r="BC30" s="157">
        <v>4739</v>
      </c>
      <c r="BD30" s="157">
        <v>42110</v>
      </c>
      <c r="BE30" s="157" t="s">
        <v>749</v>
      </c>
    </row>
    <row r="31" spans="1:57" hidden="1">
      <c r="A31" s="157" t="s">
        <v>1295</v>
      </c>
      <c r="B31" s="157">
        <v>51.23</v>
      </c>
      <c r="C31" s="157">
        <v>7143</v>
      </c>
      <c r="D31" s="157">
        <v>37184</v>
      </c>
      <c r="E31" s="157" t="s">
        <v>647</v>
      </c>
      <c r="F31" s="157">
        <v>57.28</v>
      </c>
      <c r="G31" s="157">
        <v>8000</v>
      </c>
      <c r="H31" s="157">
        <v>37818</v>
      </c>
      <c r="I31" s="157" t="s">
        <v>1081</v>
      </c>
      <c r="J31" s="157">
        <v>66.67</v>
      </c>
      <c r="K31" s="157">
        <v>9333</v>
      </c>
      <c r="L31" s="157">
        <v>38540</v>
      </c>
      <c r="M31" s="157" t="s">
        <v>913</v>
      </c>
      <c r="N31" s="157">
        <v>63.74</v>
      </c>
      <c r="O31" s="157">
        <v>9214</v>
      </c>
      <c r="P31" s="157">
        <v>38643</v>
      </c>
      <c r="Q31" s="157" t="s">
        <v>1096</v>
      </c>
      <c r="R31" s="157">
        <v>60.56</v>
      </c>
      <c r="S31" s="157">
        <v>9083</v>
      </c>
      <c r="T31" s="157">
        <v>39288</v>
      </c>
      <c r="U31" s="157" t="s">
        <v>974</v>
      </c>
      <c r="V31" s="157" t="s">
        <v>641</v>
      </c>
      <c r="W31" s="157" t="s">
        <v>641</v>
      </c>
      <c r="X31" s="157" t="s">
        <v>641</v>
      </c>
      <c r="Y31" s="157" t="s">
        <v>641</v>
      </c>
      <c r="Z31" s="157" t="s">
        <v>641</v>
      </c>
      <c r="AA31" s="157" t="s">
        <v>641</v>
      </c>
      <c r="AB31" s="157" t="s">
        <v>641</v>
      </c>
      <c r="AC31" s="157" t="s">
        <v>641</v>
      </c>
      <c r="AD31" s="157">
        <v>75.7</v>
      </c>
      <c r="AE31" s="157">
        <v>11929</v>
      </c>
      <c r="AF31" s="157">
        <v>37834</v>
      </c>
      <c r="AG31" s="157" t="s">
        <v>1296</v>
      </c>
      <c r="AH31" s="157">
        <v>68.739999999999995</v>
      </c>
      <c r="AI31" s="157">
        <v>10429</v>
      </c>
      <c r="AJ31" s="157">
        <v>38335</v>
      </c>
      <c r="AK31" s="157" t="s">
        <v>1048</v>
      </c>
      <c r="AL31" s="157" t="s">
        <v>641</v>
      </c>
      <c r="AM31" s="157" t="s">
        <v>641</v>
      </c>
      <c r="AN31" s="157" t="s">
        <v>641</v>
      </c>
      <c r="AO31" s="157" t="s">
        <v>641</v>
      </c>
      <c r="AP31" s="157" t="s">
        <v>641</v>
      </c>
      <c r="AQ31" s="157" t="s">
        <v>641</v>
      </c>
      <c r="AR31" s="157" t="s">
        <v>641</v>
      </c>
      <c r="AS31" s="157" t="s">
        <v>641</v>
      </c>
      <c r="AT31" s="157" t="s">
        <v>641</v>
      </c>
      <c r="AU31" s="157" t="s">
        <v>641</v>
      </c>
      <c r="AV31" s="157" t="s">
        <v>641</v>
      </c>
      <c r="AW31" s="157" t="s">
        <v>641</v>
      </c>
      <c r="AX31" s="157" t="s">
        <v>641</v>
      </c>
      <c r="AY31" s="157" t="s">
        <v>641</v>
      </c>
      <c r="AZ31" s="157" t="s">
        <v>641</v>
      </c>
      <c r="BA31" s="157" t="s">
        <v>641</v>
      </c>
      <c r="BB31" s="157" t="s">
        <v>641</v>
      </c>
      <c r="BC31" s="157" t="s">
        <v>641</v>
      </c>
      <c r="BD31" s="157" t="s">
        <v>641</v>
      </c>
      <c r="BE31" s="157" t="s">
        <v>641</v>
      </c>
    </row>
    <row r="32" spans="1:57" hidden="1">
      <c r="A32" s="157" t="s">
        <v>1297</v>
      </c>
      <c r="B32" s="157">
        <v>50.56</v>
      </c>
      <c r="C32" s="157">
        <v>3033</v>
      </c>
      <c r="D32" s="157">
        <v>17411</v>
      </c>
      <c r="E32" s="157" t="s">
        <v>1298</v>
      </c>
      <c r="F32" s="157" t="s">
        <v>641</v>
      </c>
      <c r="G32" s="157" t="s">
        <v>641</v>
      </c>
      <c r="H32" s="157" t="s">
        <v>641</v>
      </c>
      <c r="I32" s="157" t="s">
        <v>641</v>
      </c>
      <c r="J32" s="157" t="s">
        <v>641</v>
      </c>
      <c r="K32" s="157" t="s">
        <v>641</v>
      </c>
      <c r="L32" s="157" t="s">
        <v>641</v>
      </c>
      <c r="M32" s="157" t="s">
        <v>641</v>
      </c>
      <c r="N32" s="157" t="s">
        <v>641</v>
      </c>
      <c r="O32" s="157" t="s">
        <v>641</v>
      </c>
      <c r="P32" s="157" t="s">
        <v>641</v>
      </c>
      <c r="Q32" s="157" t="s">
        <v>641</v>
      </c>
      <c r="R32" s="157" t="s">
        <v>641</v>
      </c>
      <c r="S32" s="157" t="s">
        <v>641</v>
      </c>
      <c r="T32" s="157" t="s">
        <v>641</v>
      </c>
      <c r="U32" s="157" t="s">
        <v>641</v>
      </c>
      <c r="V32" s="157" t="s">
        <v>641</v>
      </c>
      <c r="W32" s="157" t="s">
        <v>641</v>
      </c>
      <c r="X32" s="157" t="s">
        <v>641</v>
      </c>
      <c r="Y32" s="157" t="s">
        <v>641</v>
      </c>
      <c r="Z32" s="157" t="s">
        <v>641</v>
      </c>
      <c r="AA32" s="157" t="s">
        <v>641</v>
      </c>
      <c r="AB32" s="157" t="s">
        <v>641</v>
      </c>
      <c r="AC32" s="157" t="s">
        <v>641</v>
      </c>
      <c r="AD32" s="157" t="s">
        <v>641</v>
      </c>
      <c r="AE32" s="157" t="s">
        <v>641</v>
      </c>
      <c r="AF32" s="157" t="s">
        <v>641</v>
      </c>
      <c r="AG32" s="157" t="s">
        <v>641</v>
      </c>
      <c r="AH32" s="157" t="s">
        <v>641</v>
      </c>
      <c r="AI32" s="157" t="s">
        <v>641</v>
      </c>
      <c r="AJ32" s="157" t="s">
        <v>641</v>
      </c>
      <c r="AK32" s="157" t="s">
        <v>641</v>
      </c>
      <c r="AL32" s="157" t="s">
        <v>641</v>
      </c>
      <c r="AM32" s="157" t="s">
        <v>641</v>
      </c>
      <c r="AN32" s="157" t="s">
        <v>641</v>
      </c>
      <c r="AO32" s="157" t="s">
        <v>641</v>
      </c>
      <c r="AP32" s="157" t="s">
        <v>641</v>
      </c>
      <c r="AQ32" s="157" t="s">
        <v>641</v>
      </c>
      <c r="AR32" s="157" t="s">
        <v>641</v>
      </c>
      <c r="AS32" s="157" t="s">
        <v>641</v>
      </c>
      <c r="AT32" s="157" t="s">
        <v>641</v>
      </c>
      <c r="AU32" s="157" t="s">
        <v>641</v>
      </c>
      <c r="AV32" s="157" t="s">
        <v>641</v>
      </c>
      <c r="AW32" s="157" t="s">
        <v>641</v>
      </c>
      <c r="AX32" s="157">
        <v>50.35</v>
      </c>
      <c r="AY32" s="157">
        <v>4387</v>
      </c>
      <c r="AZ32" s="157">
        <v>21250</v>
      </c>
      <c r="BA32" s="157" t="s">
        <v>1299</v>
      </c>
      <c r="BB32" s="157">
        <v>50.52</v>
      </c>
      <c r="BC32" s="157">
        <v>4468</v>
      </c>
      <c r="BD32" s="157">
        <v>21250</v>
      </c>
      <c r="BE32" s="157" t="s">
        <v>1300</v>
      </c>
    </row>
    <row r="33" spans="1:57" hidden="1">
      <c r="A33" s="157" t="s">
        <v>831</v>
      </c>
      <c r="B33" s="157">
        <v>50.52</v>
      </c>
      <c r="C33" s="157">
        <v>3050</v>
      </c>
      <c r="D33" s="157">
        <v>42452</v>
      </c>
      <c r="E33" s="157" t="s">
        <v>673</v>
      </c>
      <c r="F33" s="157">
        <v>53.54</v>
      </c>
      <c r="G33" s="157">
        <v>3166</v>
      </c>
      <c r="H33" s="157">
        <v>40904</v>
      </c>
      <c r="I33" s="157" t="s">
        <v>845</v>
      </c>
      <c r="J33" s="157">
        <v>54.91</v>
      </c>
      <c r="K33" s="157">
        <v>3123</v>
      </c>
      <c r="L33" s="157">
        <v>40899</v>
      </c>
      <c r="M33" s="157" t="s">
        <v>1069</v>
      </c>
      <c r="N33" s="157">
        <v>52.65</v>
      </c>
      <c r="O33" s="157">
        <v>3299</v>
      </c>
      <c r="P33" s="157">
        <v>38798</v>
      </c>
      <c r="Q33" s="157" t="s">
        <v>804</v>
      </c>
      <c r="R33" s="157">
        <v>51.18</v>
      </c>
      <c r="S33" s="157">
        <v>3354</v>
      </c>
      <c r="T33" s="157">
        <v>26898</v>
      </c>
      <c r="U33" s="157" t="s">
        <v>1301</v>
      </c>
      <c r="V33" s="157">
        <v>52.85</v>
      </c>
      <c r="W33" s="157">
        <v>3097</v>
      </c>
      <c r="X33" s="157">
        <v>33246</v>
      </c>
      <c r="Y33" s="157" t="s">
        <v>949</v>
      </c>
      <c r="Z33" s="157">
        <v>50.53</v>
      </c>
      <c r="AA33" s="157">
        <v>3221</v>
      </c>
      <c r="AB33" s="157">
        <v>38066</v>
      </c>
      <c r="AC33" s="157" t="s">
        <v>687</v>
      </c>
      <c r="AD33" s="157">
        <v>49.76</v>
      </c>
      <c r="AE33" s="157">
        <v>3157</v>
      </c>
      <c r="AF33" s="157">
        <v>39001</v>
      </c>
      <c r="AG33" s="157" t="s">
        <v>731</v>
      </c>
      <c r="AH33" s="157">
        <v>48.53</v>
      </c>
      <c r="AI33" s="157">
        <v>3096</v>
      </c>
      <c r="AJ33" s="157">
        <v>39477</v>
      </c>
      <c r="AK33" s="157" t="s">
        <v>727</v>
      </c>
      <c r="AL33" s="157">
        <v>47.86</v>
      </c>
      <c r="AM33" s="157">
        <v>3202</v>
      </c>
      <c r="AN33" s="157">
        <v>38806</v>
      </c>
      <c r="AO33" s="157" t="s">
        <v>729</v>
      </c>
      <c r="AP33" s="157">
        <v>48.39</v>
      </c>
      <c r="AQ33" s="157">
        <v>3219</v>
      </c>
      <c r="AR33" s="157">
        <v>39495</v>
      </c>
      <c r="AS33" s="157" t="s">
        <v>750</v>
      </c>
      <c r="AT33" s="157">
        <v>46.3</v>
      </c>
      <c r="AU33" s="157">
        <v>3305</v>
      </c>
      <c r="AV33" s="157">
        <v>40299</v>
      </c>
      <c r="AW33" s="157" t="s">
        <v>832</v>
      </c>
      <c r="AX33" s="157">
        <v>44.45</v>
      </c>
      <c r="AY33" s="157">
        <v>3175</v>
      </c>
      <c r="AZ33" s="157">
        <v>40135</v>
      </c>
      <c r="BA33" s="157" t="s">
        <v>833</v>
      </c>
      <c r="BB33" s="157">
        <v>47.6</v>
      </c>
      <c r="BC33" s="157">
        <v>2796</v>
      </c>
      <c r="BD33" s="157">
        <v>40878</v>
      </c>
      <c r="BE33" s="157" t="s">
        <v>834</v>
      </c>
    </row>
    <row r="34" spans="1:57" hidden="1">
      <c r="A34" s="157" t="s">
        <v>1302</v>
      </c>
      <c r="B34" s="157">
        <v>50.39</v>
      </c>
      <c r="C34" s="157">
        <v>4999</v>
      </c>
      <c r="D34" s="157">
        <v>41401</v>
      </c>
      <c r="E34" s="157" t="s">
        <v>891</v>
      </c>
      <c r="F34" s="157">
        <v>51.93</v>
      </c>
      <c r="G34" s="157">
        <v>5031</v>
      </c>
      <c r="H34" s="157">
        <v>41099</v>
      </c>
      <c r="I34" s="157" t="s">
        <v>890</v>
      </c>
      <c r="J34" s="157">
        <v>53.36</v>
      </c>
      <c r="K34" s="157">
        <v>5023</v>
      </c>
      <c r="L34" s="157">
        <v>41265</v>
      </c>
      <c r="M34" s="157" t="s">
        <v>1026</v>
      </c>
      <c r="N34" s="157">
        <v>53.6</v>
      </c>
      <c r="O34" s="157">
        <v>4742</v>
      </c>
      <c r="P34" s="157">
        <v>41466</v>
      </c>
      <c r="Q34" s="157" t="s">
        <v>1026</v>
      </c>
      <c r="R34" s="157">
        <v>53.16</v>
      </c>
      <c r="S34" s="157">
        <v>4598</v>
      </c>
      <c r="T34" s="157">
        <v>41716</v>
      </c>
      <c r="U34" s="157" t="s">
        <v>889</v>
      </c>
      <c r="V34" s="157">
        <v>52.75</v>
      </c>
      <c r="W34" s="157">
        <v>4461</v>
      </c>
      <c r="X34" s="157">
        <v>41523</v>
      </c>
      <c r="Y34" s="157" t="s">
        <v>728</v>
      </c>
      <c r="Z34" s="157">
        <v>52.2</v>
      </c>
      <c r="AA34" s="157">
        <v>4583</v>
      </c>
      <c r="AB34" s="157">
        <v>41672</v>
      </c>
      <c r="AC34" s="157" t="s">
        <v>892</v>
      </c>
      <c r="AD34" s="157">
        <v>52.47</v>
      </c>
      <c r="AE34" s="157">
        <v>4866</v>
      </c>
      <c r="AF34" s="157">
        <v>42093</v>
      </c>
      <c r="AG34" s="157" t="s">
        <v>751</v>
      </c>
      <c r="AH34" s="157">
        <v>52.28</v>
      </c>
      <c r="AI34" s="157">
        <v>4876</v>
      </c>
      <c r="AJ34" s="157">
        <v>41538</v>
      </c>
      <c r="AK34" s="157" t="s">
        <v>726</v>
      </c>
      <c r="AL34" s="157">
        <v>51.23</v>
      </c>
      <c r="AM34" s="157">
        <v>4644</v>
      </c>
      <c r="AN34" s="157">
        <v>41641</v>
      </c>
      <c r="AO34" s="157" t="s">
        <v>749</v>
      </c>
      <c r="AP34" s="157">
        <v>50.55</v>
      </c>
      <c r="AQ34" s="157">
        <v>4649</v>
      </c>
      <c r="AR34" s="157">
        <v>41480</v>
      </c>
      <c r="AS34" s="157" t="s">
        <v>808</v>
      </c>
      <c r="AT34" s="157">
        <v>50.41</v>
      </c>
      <c r="AU34" s="157">
        <v>4874</v>
      </c>
      <c r="AV34" s="157">
        <v>41921</v>
      </c>
      <c r="AW34" s="157" t="s">
        <v>740</v>
      </c>
      <c r="AX34" s="157">
        <v>49.43</v>
      </c>
      <c r="AY34" s="157">
        <v>4784</v>
      </c>
      <c r="AZ34" s="157">
        <v>41866</v>
      </c>
      <c r="BA34" s="157" t="s">
        <v>756</v>
      </c>
      <c r="BB34" s="157">
        <v>50.39</v>
      </c>
      <c r="BC34" s="157">
        <v>4797</v>
      </c>
      <c r="BD34" s="157">
        <v>41911</v>
      </c>
      <c r="BE34" s="157" t="s">
        <v>740</v>
      </c>
    </row>
    <row r="35" spans="1:57" hidden="1">
      <c r="A35" s="157" t="s">
        <v>847</v>
      </c>
      <c r="B35" s="157">
        <v>50.22</v>
      </c>
      <c r="C35" s="157">
        <v>3762</v>
      </c>
      <c r="D35" s="157">
        <v>38353</v>
      </c>
      <c r="E35" s="157" t="s">
        <v>845</v>
      </c>
      <c r="F35" s="157">
        <v>48.08</v>
      </c>
      <c r="G35" s="157">
        <v>3904</v>
      </c>
      <c r="H35" s="157">
        <v>37347</v>
      </c>
      <c r="I35" s="157" t="s">
        <v>841</v>
      </c>
      <c r="J35" s="157">
        <v>47.83</v>
      </c>
      <c r="K35" s="157">
        <v>4111</v>
      </c>
      <c r="L35" s="157">
        <v>37196</v>
      </c>
      <c r="M35" s="157" t="s">
        <v>705</v>
      </c>
      <c r="N35" s="157">
        <v>49.31</v>
      </c>
      <c r="O35" s="157">
        <v>4350</v>
      </c>
      <c r="P35" s="157">
        <v>37730</v>
      </c>
      <c r="Q35" s="157" t="s">
        <v>688</v>
      </c>
      <c r="R35" s="157">
        <v>49.24</v>
      </c>
      <c r="S35" s="157">
        <v>4268</v>
      </c>
      <c r="T35" s="157">
        <v>38075</v>
      </c>
      <c r="U35" s="157" t="s">
        <v>1026</v>
      </c>
      <c r="V35" s="157">
        <v>49</v>
      </c>
      <c r="W35" s="157">
        <v>4263</v>
      </c>
      <c r="X35" s="157">
        <v>37948</v>
      </c>
      <c r="Y35" s="157" t="s">
        <v>1029</v>
      </c>
      <c r="Z35" s="157">
        <v>47.36</v>
      </c>
      <c r="AA35" s="157">
        <v>4180</v>
      </c>
      <c r="AB35" s="157">
        <v>37914</v>
      </c>
      <c r="AC35" s="157" t="s">
        <v>670</v>
      </c>
      <c r="AD35" s="157">
        <v>47.11</v>
      </c>
      <c r="AE35" s="157">
        <v>4113</v>
      </c>
      <c r="AF35" s="157">
        <v>37120</v>
      </c>
      <c r="AG35" s="157" t="s">
        <v>728</v>
      </c>
      <c r="AH35" s="157">
        <v>47.9</v>
      </c>
      <c r="AI35" s="157">
        <v>4152</v>
      </c>
      <c r="AJ35" s="157">
        <v>36889</v>
      </c>
      <c r="AK35" s="157" t="s">
        <v>848</v>
      </c>
      <c r="AL35" s="157">
        <v>48.01</v>
      </c>
      <c r="AM35" s="157">
        <v>4159</v>
      </c>
      <c r="AN35" s="157">
        <v>37520</v>
      </c>
      <c r="AO35" s="157" t="s">
        <v>797</v>
      </c>
      <c r="AP35" s="157" t="s">
        <v>641</v>
      </c>
      <c r="AQ35" s="157" t="s">
        <v>641</v>
      </c>
      <c r="AR35" s="157" t="s">
        <v>641</v>
      </c>
      <c r="AS35" s="157" t="s">
        <v>641</v>
      </c>
      <c r="AT35" s="157">
        <v>45.2</v>
      </c>
      <c r="AU35" s="157">
        <v>3654</v>
      </c>
      <c r="AV35" s="157">
        <v>37067</v>
      </c>
      <c r="AW35" s="157" t="s">
        <v>808</v>
      </c>
      <c r="AX35" s="157">
        <v>47.64</v>
      </c>
      <c r="AY35" s="157">
        <v>3850</v>
      </c>
      <c r="AZ35" s="157">
        <v>37542</v>
      </c>
      <c r="BA35" s="157" t="s">
        <v>849</v>
      </c>
      <c r="BB35" s="157">
        <v>43.96</v>
      </c>
      <c r="BC35" s="157">
        <v>4014</v>
      </c>
      <c r="BD35" s="157">
        <v>38468</v>
      </c>
      <c r="BE35" s="157" t="s">
        <v>850</v>
      </c>
    </row>
    <row r="36" spans="1:57" hidden="1">
      <c r="A36" s="157" t="s">
        <v>791</v>
      </c>
      <c r="B36" s="157">
        <v>50.2</v>
      </c>
      <c r="C36" s="157">
        <v>4043</v>
      </c>
      <c r="D36" s="157">
        <v>42402</v>
      </c>
      <c r="E36" s="157" t="s">
        <v>776</v>
      </c>
      <c r="F36" s="157">
        <v>51.14</v>
      </c>
      <c r="G36" s="157">
        <v>4104</v>
      </c>
      <c r="H36" s="157">
        <v>42215</v>
      </c>
      <c r="I36" s="157" t="s">
        <v>904</v>
      </c>
      <c r="J36" s="157">
        <v>51.46</v>
      </c>
      <c r="K36" s="157">
        <v>4150</v>
      </c>
      <c r="L36" s="157">
        <v>42628</v>
      </c>
      <c r="M36" s="157" t="s">
        <v>669</v>
      </c>
      <c r="N36" s="157">
        <v>51.57</v>
      </c>
      <c r="O36" s="157">
        <v>4176</v>
      </c>
      <c r="P36" s="157">
        <v>42611</v>
      </c>
      <c r="Q36" s="157" t="s">
        <v>744</v>
      </c>
      <c r="R36" s="157">
        <v>51.04</v>
      </c>
      <c r="S36" s="157">
        <v>4280</v>
      </c>
      <c r="T36" s="157">
        <v>42518</v>
      </c>
      <c r="U36" s="157" t="s">
        <v>651</v>
      </c>
      <c r="V36" s="157">
        <v>51.45</v>
      </c>
      <c r="W36" s="157">
        <v>4318</v>
      </c>
      <c r="X36" s="157">
        <v>42434</v>
      </c>
      <c r="Y36" s="157" t="s">
        <v>732</v>
      </c>
      <c r="Z36" s="157">
        <v>51.12</v>
      </c>
      <c r="AA36" s="157">
        <v>4262</v>
      </c>
      <c r="AB36" s="157">
        <v>42584</v>
      </c>
      <c r="AC36" s="157" t="s">
        <v>651</v>
      </c>
      <c r="AD36" s="157">
        <v>50.13</v>
      </c>
      <c r="AE36" s="157">
        <v>4121</v>
      </c>
      <c r="AF36" s="157">
        <v>42783</v>
      </c>
      <c r="AG36" s="157" t="s">
        <v>741</v>
      </c>
      <c r="AH36" s="157">
        <v>51.12</v>
      </c>
      <c r="AI36" s="157">
        <v>4160</v>
      </c>
      <c r="AJ36" s="157">
        <v>42401</v>
      </c>
      <c r="AK36" s="157" t="s">
        <v>745</v>
      </c>
      <c r="AL36" s="157">
        <v>51.52</v>
      </c>
      <c r="AM36" s="157">
        <v>4250</v>
      </c>
      <c r="AN36" s="157">
        <v>42083</v>
      </c>
      <c r="AO36" s="157" t="s">
        <v>750</v>
      </c>
      <c r="AP36" s="157">
        <v>51.14</v>
      </c>
      <c r="AQ36" s="157">
        <v>4281</v>
      </c>
      <c r="AR36" s="157">
        <v>42100</v>
      </c>
      <c r="AS36" s="157" t="s">
        <v>775</v>
      </c>
      <c r="AT36" s="157">
        <v>50.9</v>
      </c>
      <c r="AU36" s="157">
        <v>4324</v>
      </c>
      <c r="AV36" s="157">
        <v>42637</v>
      </c>
      <c r="AW36" s="157" t="s">
        <v>706</v>
      </c>
      <c r="AX36" s="157">
        <v>51.04</v>
      </c>
      <c r="AY36" s="157">
        <v>4287</v>
      </c>
      <c r="AZ36" s="157">
        <v>42672</v>
      </c>
      <c r="BA36" s="157" t="s">
        <v>792</v>
      </c>
      <c r="BB36" s="157">
        <v>51.46</v>
      </c>
      <c r="BC36" s="157">
        <v>4298</v>
      </c>
      <c r="BD36" s="157">
        <v>42664</v>
      </c>
      <c r="BE36" s="157" t="s">
        <v>745</v>
      </c>
    </row>
    <row r="37" spans="1:57" hidden="1">
      <c r="A37" s="157" t="s">
        <v>752</v>
      </c>
      <c r="B37" s="157">
        <v>50.16</v>
      </c>
      <c r="C37" s="157">
        <v>5317</v>
      </c>
      <c r="D37" s="157">
        <v>45301</v>
      </c>
      <c r="E37" s="157" t="s">
        <v>1062</v>
      </c>
      <c r="F37" s="157">
        <v>51.09</v>
      </c>
      <c r="G37" s="157">
        <v>5399</v>
      </c>
      <c r="H37" s="157">
        <v>45204</v>
      </c>
      <c r="I37" s="157" t="s">
        <v>1111</v>
      </c>
      <c r="J37" s="157">
        <v>52.63</v>
      </c>
      <c r="K37" s="157">
        <v>5472</v>
      </c>
      <c r="L37" s="157">
        <v>45391</v>
      </c>
      <c r="M37" s="157" t="s">
        <v>1043</v>
      </c>
      <c r="N37" s="157">
        <v>53.2</v>
      </c>
      <c r="O37" s="157">
        <v>5540</v>
      </c>
      <c r="P37" s="157">
        <v>45420</v>
      </c>
      <c r="Q37" s="157" t="s">
        <v>741</v>
      </c>
      <c r="R37" s="157">
        <v>53.28</v>
      </c>
      <c r="S37" s="157">
        <v>5469</v>
      </c>
      <c r="T37" s="157">
        <v>45501</v>
      </c>
      <c r="U37" s="157" t="s">
        <v>741</v>
      </c>
      <c r="V37" s="157">
        <v>53.98</v>
      </c>
      <c r="W37" s="157">
        <v>5736</v>
      </c>
      <c r="X37" s="157">
        <v>46069</v>
      </c>
      <c r="Y37" s="157" t="s">
        <v>741</v>
      </c>
      <c r="Z37" s="157">
        <v>53.05</v>
      </c>
      <c r="AA37" s="157">
        <v>5821</v>
      </c>
      <c r="AB37" s="157">
        <v>45906</v>
      </c>
      <c r="AC37" s="157" t="s">
        <v>753</v>
      </c>
      <c r="AD37" s="157">
        <v>53.38</v>
      </c>
      <c r="AE37" s="157">
        <v>5862</v>
      </c>
      <c r="AF37" s="157">
        <v>45733</v>
      </c>
      <c r="AG37" s="157" t="s">
        <v>754</v>
      </c>
      <c r="AH37" s="157">
        <v>53.73</v>
      </c>
      <c r="AI37" s="157">
        <v>5811</v>
      </c>
      <c r="AJ37" s="157">
        <v>44785</v>
      </c>
      <c r="AK37" s="157" t="s">
        <v>651</v>
      </c>
      <c r="AL37" s="157">
        <v>51.92</v>
      </c>
      <c r="AM37" s="157">
        <v>5481</v>
      </c>
      <c r="AN37" s="157">
        <v>44947</v>
      </c>
      <c r="AO37" s="157" t="s">
        <v>753</v>
      </c>
      <c r="AP37" s="157">
        <v>52.19</v>
      </c>
      <c r="AQ37" s="157">
        <v>5311</v>
      </c>
      <c r="AR37" s="157">
        <v>44710</v>
      </c>
      <c r="AS37" s="157" t="s">
        <v>754</v>
      </c>
      <c r="AT37" s="157">
        <v>53.73</v>
      </c>
      <c r="AU37" s="157">
        <v>5527</v>
      </c>
      <c r="AV37" s="157">
        <v>44718</v>
      </c>
      <c r="AW37" s="157" t="s">
        <v>646</v>
      </c>
      <c r="AX37" s="157">
        <v>50.19</v>
      </c>
      <c r="AY37" s="157">
        <v>4983</v>
      </c>
      <c r="AZ37" s="157">
        <v>45517</v>
      </c>
      <c r="BA37" s="157" t="s">
        <v>755</v>
      </c>
      <c r="BB37" s="157">
        <v>53.13</v>
      </c>
      <c r="BC37" s="157">
        <v>5663</v>
      </c>
      <c r="BD37" s="157">
        <v>44968</v>
      </c>
      <c r="BE37" s="157" t="s">
        <v>756</v>
      </c>
    </row>
    <row r="38" spans="1:57" hidden="1">
      <c r="A38" s="157" t="s">
        <v>823</v>
      </c>
      <c r="B38" s="157">
        <v>50.1</v>
      </c>
      <c r="C38" s="157">
        <v>4271</v>
      </c>
      <c r="D38" s="157">
        <v>42877</v>
      </c>
      <c r="E38" s="157" t="s">
        <v>1021</v>
      </c>
      <c r="F38" s="157">
        <v>50.42</v>
      </c>
      <c r="G38" s="157">
        <v>4311</v>
      </c>
      <c r="H38" s="157">
        <v>42497</v>
      </c>
      <c r="I38" s="157" t="s">
        <v>736</v>
      </c>
      <c r="J38" s="157">
        <v>49.98</v>
      </c>
      <c r="K38" s="157">
        <v>4475</v>
      </c>
      <c r="L38" s="157">
        <v>42920</v>
      </c>
      <c r="M38" s="157" t="s">
        <v>834</v>
      </c>
      <c r="N38" s="157">
        <v>49.84</v>
      </c>
      <c r="O38" s="157">
        <v>4543</v>
      </c>
      <c r="P38" s="157">
        <v>43294</v>
      </c>
      <c r="Q38" s="157" t="s">
        <v>989</v>
      </c>
      <c r="R38" s="157">
        <v>49.16</v>
      </c>
      <c r="S38" s="157">
        <v>4517</v>
      </c>
      <c r="T38" s="157">
        <v>43193</v>
      </c>
      <c r="U38" s="157" t="s">
        <v>862</v>
      </c>
      <c r="V38" s="157">
        <v>48.91</v>
      </c>
      <c r="W38" s="157">
        <v>4465</v>
      </c>
      <c r="X38" s="157">
        <v>43306</v>
      </c>
      <c r="Y38" s="157" t="s">
        <v>857</v>
      </c>
      <c r="Z38" s="157">
        <v>48.72</v>
      </c>
      <c r="AA38" s="157">
        <v>4492</v>
      </c>
      <c r="AB38" s="157">
        <v>42947</v>
      </c>
      <c r="AC38" s="157" t="s">
        <v>771</v>
      </c>
      <c r="AD38" s="157">
        <v>48.52</v>
      </c>
      <c r="AE38" s="157">
        <v>4420</v>
      </c>
      <c r="AF38" s="157">
        <v>42669</v>
      </c>
      <c r="AG38" s="157" t="s">
        <v>843</v>
      </c>
      <c r="AH38" s="157">
        <v>48.6</v>
      </c>
      <c r="AI38" s="157">
        <v>4548</v>
      </c>
      <c r="AJ38" s="157">
        <v>42248</v>
      </c>
      <c r="AK38" s="157" t="s">
        <v>824</v>
      </c>
      <c r="AL38" s="157">
        <v>48.09</v>
      </c>
      <c r="AM38" s="157">
        <v>4561</v>
      </c>
      <c r="AN38" s="157">
        <v>42216</v>
      </c>
      <c r="AO38" s="157" t="s">
        <v>825</v>
      </c>
      <c r="AP38" s="157">
        <v>47.81</v>
      </c>
      <c r="AQ38" s="157">
        <v>4441</v>
      </c>
      <c r="AR38" s="157">
        <v>42085</v>
      </c>
      <c r="AS38" s="157" t="s">
        <v>793</v>
      </c>
      <c r="AT38" s="157">
        <v>48.67</v>
      </c>
      <c r="AU38" s="157">
        <v>4378</v>
      </c>
      <c r="AV38" s="157">
        <v>42073</v>
      </c>
      <c r="AW38" s="157" t="s">
        <v>761</v>
      </c>
      <c r="AX38" s="157">
        <v>48.32</v>
      </c>
      <c r="AY38" s="157">
        <v>4310</v>
      </c>
      <c r="AZ38" s="157">
        <v>41888</v>
      </c>
      <c r="BA38" s="157" t="s">
        <v>826</v>
      </c>
      <c r="BB38" s="157">
        <v>48.48</v>
      </c>
      <c r="BC38" s="157">
        <v>4410</v>
      </c>
      <c r="BD38" s="157">
        <v>41326</v>
      </c>
      <c r="BE38" s="157" t="s">
        <v>827</v>
      </c>
    </row>
    <row r="39" spans="1:57" hidden="1">
      <c r="A39" s="157" t="s">
        <v>855</v>
      </c>
      <c r="B39" s="157">
        <v>50.03</v>
      </c>
      <c r="C39" s="157">
        <v>4600</v>
      </c>
      <c r="D39" s="157">
        <v>45469</v>
      </c>
      <c r="E39" s="157" t="s">
        <v>787</v>
      </c>
      <c r="F39" s="157">
        <v>50.39</v>
      </c>
      <c r="G39" s="157">
        <v>4649</v>
      </c>
      <c r="H39" s="157">
        <v>45183</v>
      </c>
      <c r="I39" s="157" t="s">
        <v>1058</v>
      </c>
      <c r="J39" s="157">
        <v>49.96</v>
      </c>
      <c r="K39" s="157">
        <v>4635</v>
      </c>
      <c r="L39" s="157">
        <v>45663</v>
      </c>
      <c r="M39" s="157" t="s">
        <v>674</v>
      </c>
      <c r="N39" s="157">
        <v>49.56</v>
      </c>
      <c r="O39" s="157">
        <v>4568</v>
      </c>
      <c r="P39" s="157">
        <v>45871</v>
      </c>
      <c r="Q39" s="157" t="s">
        <v>936</v>
      </c>
      <c r="R39" s="157">
        <v>48</v>
      </c>
      <c r="S39" s="157">
        <v>4489</v>
      </c>
      <c r="T39" s="157">
        <v>45387</v>
      </c>
      <c r="U39" s="157" t="s">
        <v>783</v>
      </c>
      <c r="V39" s="157">
        <v>48.43</v>
      </c>
      <c r="W39" s="157">
        <v>4592</v>
      </c>
      <c r="X39" s="157">
        <v>45415</v>
      </c>
      <c r="Y39" s="157" t="s">
        <v>1303</v>
      </c>
      <c r="Z39" s="157">
        <v>48.38</v>
      </c>
      <c r="AA39" s="157">
        <v>4509</v>
      </c>
      <c r="AB39" s="157">
        <v>45066</v>
      </c>
      <c r="AC39" s="157" t="s">
        <v>968</v>
      </c>
      <c r="AD39" s="157">
        <v>48.27</v>
      </c>
      <c r="AE39" s="157">
        <v>4446</v>
      </c>
      <c r="AF39" s="157">
        <v>45447</v>
      </c>
      <c r="AG39" s="157" t="s">
        <v>784</v>
      </c>
      <c r="AH39" s="157">
        <v>47.6</v>
      </c>
      <c r="AI39" s="157">
        <v>4458</v>
      </c>
      <c r="AJ39" s="157">
        <v>44143</v>
      </c>
      <c r="AK39" s="157" t="s">
        <v>856</v>
      </c>
      <c r="AL39" s="157">
        <v>49.16</v>
      </c>
      <c r="AM39" s="157">
        <v>4677</v>
      </c>
      <c r="AN39" s="157">
        <v>43592</v>
      </c>
      <c r="AO39" s="157" t="s">
        <v>789</v>
      </c>
      <c r="AP39" s="157">
        <v>48.58</v>
      </c>
      <c r="AQ39" s="157">
        <v>4585</v>
      </c>
      <c r="AR39" s="157">
        <v>43020</v>
      </c>
      <c r="AS39" s="157" t="s">
        <v>857</v>
      </c>
      <c r="AT39" s="157">
        <v>47.13</v>
      </c>
      <c r="AU39" s="157">
        <v>4522</v>
      </c>
      <c r="AV39" s="157">
        <v>43211</v>
      </c>
      <c r="AW39" s="157" t="s">
        <v>858</v>
      </c>
      <c r="AX39" s="157">
        <v>47.2</v>
      </c>
      <c r="AY39" s="157">
        <v>4519</v>
      </c>
      <c r="AZ39" s="157">
        <v>43863</v>
      </c>
      <c r="BA39" s="157" t="s">
        <v>859</v>
      </c>
      <c r="BB39" s="157">
        <v>47.62</v>
      </c>
      <c r="BC39" s="157">
        <v>4555</v>
      </c>
      <c r="BD39" s="157">
        <v>43304</v>
      </c>
      <c r="BE39" s="157" t="s">
        <v>785</v>
      </c>
    </row>
    <row r="40" spans="1:57" hidden="1">
      <c r="A40" s="157" t="s">
        <v>747</v>
      </c>
      <c r="B40" s="157">
        <v>49.78</v>
      </c>
      <c r="C40" s="157">
        <v>4799</v>
      </c>
      <c r="D40" s="157" t="s">
        <v>641</v>
      </c>
      <c r="E40" s="157" t="s">
        <v>641</v>
      </c>
      <c r="F40" s="157">
        <v>53.59</v>
      </c>
      <c r="G40" s="157">
        <v>4909</v>
      </c>
      <c r="H40" s="157" t="s">
        <v>641</v>
      </c>
      <c r="I40" s="157" t="s">
        <v>641</v>
      </c>
      <c r="J40" s="157">
        <v>52.88</v>
      </c>
      <c r="K40" s="157">
        <v>5371</v>
      </c>
      <c r="L40" s="157" t="s">
        <v>641</v>
      </c>
      <c r="M40" s="157" t="s">
        <v>641</v>
      </c>
      <c r="N40" s="157" t="s">
        <v>641</v>
      </c>
      <c r="O40" s="157" t="s">
        <v>641</v>
      </c>
      <c r="P40" s="157" t="s">
        <v>641</v>
      </c>
      <c r="Q40" s="157" t="s">
        <v>641</v>
      </c>
      <c r="R40" s="157">
        <v>52.55</v>
      </c>
      <c r="S40" s="157">
        <v>4070</v>
      </c>
      <c r="T40" s="157" t="s">
        <v>641</v>
      </c>
      <c r="U40" s="157" t="s">
        <v>641</v>
      </c>
      <c r="V40" s="157">
        <v>55.22</v>
      </c>
      <c r="W40" s="157">
        <v>3626</v>
      </c>
      <c r="X40" s="157" t="s">
        <v>641</v>
      </c>
      <c r="Y40" s="157" t="s">
        <v>641</v>
      </c>
      <c r="Z40" s="157">
        <v>54.3</v>
      </c>
      <c r="AA40" s="157">
        <v>4039</v>
      </c>
      <c r="AB40" s="157" t="s">
        <v>641</v>
      </c>
      <c r="AC40" s="157" t="s">
        <v>641</v>
      </c>
      <c r="AD40" s="157">
        <v>55.7</v>
      </c>
      <c r="AE40" s="157">
        <v>3914</v>
      </c>
      <c r="AF40" s="157" t="s">
        <v>641</v>
      </c>
      <c r="AG40" s="157" t="s">
        <v>641</v>
      </c>
      <c r="AH40" s="157">
        <v>54.15</v>
      </c>
      <c r="AI40" s="157">
        <v>4133</v>
      </c>
      <c r="AJ40" s="157" t="s">
        <v>641</v>
      </c>
      <c r="AK40" s="157" t="s">
        <v>641</v>
      </c>
      <c r="AL40" s="157" t="s">
        <v>641</v>
      </c>
      <c r="AM40" s="157" t="s">
        <v>641</v>
      </c>
      <c r="AN40" s="157" t="s">
        <v>641</v>
      </c>
      <c r="AO40" s="157" t="s">
        <v>641</v>
      </c>
      <c r="AP40" s="157">
        <v>48.78</v>
      </c>
      <c r="AQ40" s="157">
        <v>3976</v>
      </c>
      <c r="AR40" s="157" t="s">
        <v>641</v>
      </c>
      <c r="AS40" s="157" t="s">
        <v>641</v>
      </c>
      <c r="AT40" s="157">
        <v>48.51</v>
      </c>
      <c r="AU40" s="157">
        <v>3956</v>
      </c>
      <c r="AV40" s="157" t="s">
        <v>641</v>
      </c>
      <c r="AW40" s="157" t="s">
        <v>641</v>
      </c>
      <c r="AX40" s="157" t="s">
        <v>641</v>
      </c>
      <c r="AY40" s="157" t="s">
        <v>641</v>
      </c>
      <c r="AZ40" s="157" t="s">
        <v>641</v>
      </c>
      <c r="BA40" s="157" t="s">
        <v>641</v>
      </c>
      <c r="BB40" s="157" t="s">
        <v>641</v>
      </c>
      <c r="BC40" s="157" t="s">
        <v>641</v>
      </c>
      <c r="BD40" s="157" t="s">
        <v>641</v>
      </c>
      <c r="BE40" s="157" t="s">
        <v>641</v>
      </c>
    </row>
    <row r="41" spans="1:57" hidden="1">
      <c r="A41" s="157" t="s">
        <v>1304</v>
      </c>
      <c r="B41" s="157">
        <v>49.26</v>
      </c>
      <c r="C41" s="157">
        <v>6758</v>
      </c>
      <c r="D41" s="157">
        <v>36252</v>
      </c>
      <c r="E41" s="157" t="s">
        <v>1022</v>
      </c>
      <c r="F41" s="157">
        <v>47.1</v>
      </c>
      <c r="G41" s="157">
        <v>6100</v>
      </c>
      <c r="H41" s="157">
        <v>37916</v>
      </c>
      <c r="I41" s="157" t="s">
        <v>668</v>
      </c>
      <c r="J41" s="157">
        <v>44.16</v>
      </c>
      <c r="K41" s="157">
        <v>5573</v>
      </c>
      <c r="L41" s="157">
        <v>37547</v>
      </c>
      <c r="M41" s="157" t="s">
        <v>809</v>
      </c>
      <c r="N41" s="157">
        <v>45.19</v>
      </c>
      <c r="O41" s="157">
        <v>5553</v>
      </c>
      <c r="P41" s="157">
        <v>37552</v>
      </c>
      <c r="Q41" s="157" t="s">
        <v>1024</v>
      </c>
      <c r="R41" s="157">
        <v>45.24</v>
      </c>
      <c r="S41" s="157">
        <v>5657</v>
      </c>
      <c r="T41" s="157">
        <v>37986</v>
      </c>
      <c r="U41" s="157" t="s">
        <v>739</v>
      </c>
      <c r="V41" s="157">
        <v>46.86</v>
      </c>
      <c r="W41" s="157">
        <v>6341</v>
      </c>
      <c r="X41" s="157">
        <v>38061</v>
      </c>
      <c r="Y41" s="157" t="s">
        <v>749</v>
      </c>
      <c r="Z41" s="157">
        <v>49.06</v>
      </c>
      <c r="AA41" s="157">
        <v>6515</v>
      </c>
      <c r="AB41" s="157">
        <v>46460</v>
      </c>
      <c r="AC41" s="157" t="s">
        <v>935</v>
      </c>
      <c r="AD41" s="157">
        <v>50.48</v>
      </c>
      <c r="AE41" s="157">
        <v>7300</v>
      </c>
      <c r="AF41" s="157">
        <v>38690</v>
      </c>
      <c r="AG41" s="157" t="s">
        <v>777</v>
      </c>
      <c r="AH41" s="157">
        <v>49.92</v>
      </c>
      <c r="AI41" s="157">
        <v>7278</v>
      </c>
      <c r="AJ41" s="157">
        <v>39629</v>
      </c>
      <c r="AK41" s="157" t="s">
        <v>956</v>
      </c>
      <c r="AL41" s="157">
        <v>45.24</v>
      </c>
      <c r="AM41" s="157">
        <v>6140</v>
      </c>
      <c r="AN41" s="157">
        <v>39392</v>
      </c>
      <c r="AO41" s="157" t="s">
        <v>832</v>
      </c>
      <c r="AP41" s="157">
        <v>48.1</v>
      </c>
      <c r="AQ41" s="157">
        <v>7326</v>
      </c>
      <c r="AR41" s="157">
        <v>39484</v>
      </c>
      <c r="AS41" s="157" t="s">
        <v>808</v>
      </c>
      <c r="AT41" s="157">
        <v>49.59</v>
      </c>
      <c r="AU41" s="157">
        <v>8068</v>
      </c>
      <c r="AV41" s="157">
        <v>39220</v>
      </c>
      <c r="AW41" s="157" t="s">
        <v>867</v>
      </c>
      <c r="AX41" s="157">
        <v>48.5</v>
      </c>
      <c r="AY41" s="157">
        <v>7728</v>
      </c>
      <c r="AZ41" s="157">
        <v>39073</v>
      </c>
      <c r="BA41" s="157" t="s">
        <v>668</v>
      </c>
      <c r="BB41" s="157">
        <v>45.7</v>
      </c>
      <c r="BC41" s="157">
        <v>6851</v>
      </c>
      <c r="BD41" s="157">
        <v>38751</v>
      </c>
      <c r="BE41" s="157" t="s">
        <v>738</v>
      </c>
    </row>
    <row r="42" spans="1:57" hidden="1">
      <c r="A42" s="157" t="s">
        <v>1305</v>
      </c>
      <c r="B42" s="157">
        <v>48.99</v>
      </c>
      <c r="C42" s="157">
        <v>3231</v>
      </c>
      <c r="D42" s="157">
        <v>35528</v>
      </c>
      <c r="E42" s="157" t="s">
        <v>647</v>
      </c>
      <c r="F42" s="157">
        <v>48.94</v>
      </c>
      <c r="G42" s="157">
        <v>3259</v>
      </c>
      <c r="H42" s="157">
        <v>36012</v>
      </c>
      <c r="I42" s="157" t="s">
        <v>1022</v>
      </c>
      <c r="J42" s="157">
        <v>50.24</v>
      </c>
      <c r="K42" s="157">
        <v>3336</v>
      </c>
      <c r="L42" s="157">
        <v>35222</v>
      </c>
      <c r="M42" s="157" t="s">
        <v>952</v>
      </c>
      <c r="N42" s="157">
        <v>52.27</v>
      </c>
      <c r="O42" s="157">
        <v>3287</v>
      </c>
      <c r="P42" s="157">
        <v>35299</v>
      </c>
      <c r="Q42" s="157" t="s">
        <v>716</v>
      </c>
      <c r="R42" s="157">
        <v>49.34</v>
      </c>
      <c r="S42" s="157">
        <v>3294</v>
      </c>
      <c r="T42" s="157">
        <v>35218</v>
      </c>
      <c r="U42" s="157" t="s">
        <v>927</v>
      </c>
      <c r="V42" s="157">
        <v>49.64</v>
      </c>
      <c r="W42" s="157">
        <v>3591</v>
      </c>
      <c r="X42" s="157">
        <v>35372</v>
      </c>
      <c r="Y42" s="157" t="s">
        <v>942</v>
      </c>
      <c r="Z42" s="157">
        <v>47.8</v>
      </c>
      <c r="AA42" s="157">
        <v>3266</v>
      </c>
      <c r="AB42" s="157">
        <v>35236</v>
      </c>
      <c r="AC42" s="157" t="s">
        <v>839</v>
      </c>
      <c r="AD42" s="157">
        <v>47.57</v>
      </c>
      <c r="AE42" s="157">
        <v>3542</v>
      </c>
      <c r="AF42" s="157">
        <v>34832</v>
      </c>
      <c r="AG42" s="157" t="s">
        <v>1063</v>
      </c>
      <c r="AH42" s="157">
        <v>47.44</v>
      </c>
      <c r="AI42" s="157">
        <v>3739</v>
      </c>
      <c r="AJ42" s="157">
        <v>35068</v>
      </c>
      <c r="AK42" s="157" t="s">
        <v>649</v>
      </c>
      <c r="AL42" s="157" t="s">
        <v>641</v>
      </c>
      <c r="AM42" s="157" t="s">
        <v>641</v>
      </c>
      <c r="AN42" s="157" t="s">
        <v>641</v>
      </c>
      <c r="AO42" s="157" t="s">
        <v>641</v>
      </c>
      <c r="AP42" s="157" t="s">
        <v>641</v>
      </c>
      <c r="AQ42" s="157" t="s">
        <v>641</v>
      </c>
      <c r="AR42" s="157" t="s">
        <v>641</v>
      </c>
      <c r="AS42" s="157" t="s">
        <v>641</v>
      </c>
      <c r="AT42" s="157">
        <v>47.24</v>
      </c>
      <c r="AU42" s="157">
        <v>3786</v>
      </c>
      <c r="AV42" s="157">
        <v>35955</v>
      </c>
      <c r="AW42" s="157" t="s">
        <v>645</v>
      </c>
      <c r="AX42" s="157">
        <v>47.51</v>
      </c>
      <c r="AY42" s="157">
        <v>3813</v>
      </c>
      <c r="AZ42" s="157">
        <v>35464</v>
      </c>
      <c r="BA42" s="157" t="s">
        <v>897</v>
      </c>
      <c r="BB42" s="157" t="s">
        <v>641</v>
      </c>
      <c r="BC42" s="157" t="s">
        <v>641</v>
      </c>
      <c r="BD42" s="157" t="s">
        <v>641</v>
      </c>
      <c r="BE42" s="157" t="s">
        <v>641</v>
      </c>
    </row>
    <row r="43" spans="1:57" hidden="1">
      <c r="A43" s="157" t="s">
        <v>906</v>
      </c>
      <c r="B43" s="157">
        <v>48.71</v>
      </c>
      <c r="C43" s="157">
        <v>3537</v>
      </c>
      <c r="D43" s="157" t="s">
        <v>641</v>
      </c>
      <c r="E43" s="157" t="s">
        <v>641</v>
      </c>
      <c r="F43" s="157">
        <v>51.39</v>
      </c>
      <c r="G43" s="157">
        <v>3629</v>
      </c>
      <c r="H43" s="157" t="s">
        <v>641</v>
      </c>
      <c r="I43" s="157" t="s">
        <v>641</v>
      </c>
      <c r="J43" s="157">
        <v>46.44</v>
      </c>
      <c r="K43" s="157">
        <v>3883</v>
      </c>
      <c r="L43" s="157" t="s">
        <v>641</v>
      </c>
      <c r="M43" s="157" t="s">
        <v>641</v>
      </c>
      <c r="N43" s="157">
        <v>44.33</v>
      </c>
      <c r="O43" s="157">
        <v>4043</v>
      </c>
      <c r="P43" s="157" t="s">
        <v>641</v>
      </c>
      <c r="Q43" s="157" t="s">
        <v>641</v>
      </c>
      <c r="R43" s="157">
        <v>44.54</v>
      </c>
      <c r="S43" s="157">
        <v>3833</v>
      </c>
      <c r="T43" s="157" t="s">
        <v>641</v>
      </c>
      <c r="U43" s="157" t="s">
        <v>641</v>
      </c>
      <c r="V43" s="157">
        <v>45.42</v>
      </c>
      <c r="W43" s="157">
        <v>3965</v>
      </c>
      <c r="X43" s="157" t="s">
        <v>641</v>
      </c>
      <c r="Y43" s="157" t="s">
        <v>641</v>
      </c>
      <c r="Z43" s="157">
        <v>47.38</v>
      </c>
      <c r="AA43" s="157">
        <v>3957</v>
      </c>
      <c r="AB43" s="157" t="s">
        <v>641</v>
      </c>
      <c r="AC43" s="157" t="s">
        <v>641</v>
      </c>
      <c r="AD43" s="157">
        <v>48.23</v>
      </c>
      <c r="AE43" s="157">
        <v>3698</v>
      </c>
      <c r="AF43" s="157" t="s">
        <v>641</v>
      </c>
      <c r="AG43" s="157" t="s">
        <v>641</v>
      </c>
      <c r="AH43" s="157">
        <v>45.17</v>
      </c>
      <c r="AI43" s="157">
        <v>3841</v>
      </c>
      <c r="AJ43" s="157" t="s">
        <v>641</v>
      </c>
      <c r="AK43" s="157" t="s">
        <v>641</v>
      </c>
      <c r="AL43" s="157">
        <v>44.8</v>
      </c>
      <c r="AM43" s="157">
        <v>3445</v>
      </c>
      <c r="AN43" s="157" t="s">
        <v>641</v>
      </c>
      <c r="AO43" s="157" t="s">
        <v>641</v>
      </c>
      <c r="AP43" s="157">
        <v>45.42</v>
      </c>
      <c r="AQ43" s="157">
        <v>3183</v>
      </c>
      <c r="AR43" s="157" t="s">
        <v>641</v>
      </c>
      <c r="AS43" s="157" t="s">
        <v>641</v>
      </c>
      <c r="AT43" s="157">
        <v>43.87</v>
      </c>
      <c r="AU43" s="157">
        <v>3197</v>
      </c>
      <c r="AV43" s="157" t="s">
        <v>641</v>
      </c>
      <c r="AW43" s="157" t="s">
        <v>641</v>
      </c>
      <c r="AX43" s="157">
        <v>44.83</v>
      </c>
      <c r="AY43" s="157">
        <v>3658</v>
      </c>
      <c r="AZ43" s="157" t="s">
        <v>641</v>
      </c>
      <c r="BA43" s="157" t="s">
        <v>641</v>
      </c>
      <c r="BB43" s="157">
        <v>46.77</v>
      </c>
      <c r="BC43" s="157">
        <v>3864</v>
      </c>
      <c r="BD43" s="157" t="s">
        <v>641</v>
      </c>
      <c r="BE43" s="157" t="s">
        <v>641</v>
      </c>
    </row>
    <row r="44" spans="1:57" hidden="1">
      <c r="A44" s="157" t="s">
        <v>810</v>
      </c>
      <c r="B44" s="157">
        <v>48.18</v>
      </c>
      <c r="C44" s="157">
        <v>4318</v>
      </c>
      <c r="D44" s="157">
        <v>32889</v>
      </c>
      <c r="E44" s="157" t="s">
        <v>813</v>
      </c>
      <c r="F44" s="157">
        <v>50.13</v>
      </c>
      <c r="G44" s="157">
        <v>5026</v>
      </c>
      <c r="H44" s="157">
        <v>33044</v>
      </c>
      <c r="I44" s="157" t="s">
        <v>718</v>
      </c>
      <c r="J44" s="157">
        <v>49.68</v>
      </c>
      <c r="K44" s="157">
        <v>5127</v>
      </c>
      <c r="L44" s="157">
        <v>33636</v>
      </c>
      <c r="M44" s="157" t="s">
        <v>721</v>
      </c>
      <c r="N44" s="157">
        <v>48.5</v>
      </c>
      <c r="O44" s="157">
        <v>4401</v>
      </c>
      <c r="P44" s="157">
        <v>33060</v>
      </c>
      <c r="Q44" s="157" t="s">
        <v>931</v>
      </c>
      <c r="R44" s="157">
        <v>51.28</v>
      </c>
      <c r="S44" s="157">
        <v>4467</v>
      </c>
      <c r="T44" s="157">
        <v>33247</v>
      </c>
      <c r="U44" s="157" t="s">
        <v>974</v>
      </c>
      <c r="V44" s="157">
        <v>50.65</v>
      </c>
      <c r="W44" s="157">
        <v>3873</v>
      </c>
      <c r="X44" s="157">
        <v>37571</v>
      </c>
      <c r="Y44" s="157" t="s">
        <v>865</v>
      </c>
      <c r="Z44" s="157">
        <v>50.09</v>
      </c>
      <c r="AA44" s="157">
        <v>3921</v>
      </c>
      <c r="AB44" s="157">
        <v>33514</v>
      </c>
      <c r="AC44" s="157" t="s">
        <v>720</v>
      </c>
      <c r="AD44" s="157">
        <v>49.87</v>
      </c>
      <c r="AE44" s="157">
        <v>4946</v>
      </c>
      <c r="AF44" s="157">
        <v>34475</v>
      </c>
      <c r="AG44" s="157" t="s">
        <v>970</v>
      </c>
      <c r="AH44" s="157">
        <v>49.26</v>
      </c>
      <c r="AI44" s="157">
        <v>4497</v>
      </c>
      <c r="AJ44" s="157">
        <v>34747</v>
      </c>
      <c r="AK44" s="157" t="s">
        <v>811</v>
      </c>
      <c r="AL44" s="157">
        <v>48.21</v>
      </c>
      <c r="AM44" s="157">
        <v>4481</v>
      </c>
      <c r="AN44" s="157">
        <v>34560</v>
      </c>
      <c r="AO44" s="157" t="s">
        <v>812</v>
      </c>
      <c r="AP44" s="157">
        <v>51.47</v>
      </c>
      <c r="AQ44" s="157">
        <v>5115</v>
      </c>
      <c r="AR44" s="157">
        <v>35108</v>
      </c>
      <c r="AS44" s="157" t="s">
        <v>813</v>
      </c>
      <c r="AT44" s="157">
        <v>52.38</v>
      </c>
      <c r="AU44" s="157">
        <v>4967</v>
      </c>
      <c r="AV44" s="157">
        <v>34758</v>
      </c>
      <c r="AW44" s="157" t="s">
        <v>814</v>
      </c>
      <c r="AX44" s="157">
        <v>50.38</v>
      </c>
      <c r="AY44" s="157">
        <v>3951</v>
      </c>
      <c r="AZ44" s="157">
        <v>34615</v>
      </c>
      <c r="BA44" s="157" t="s">
        <v>815</v>
      </c>
      <c r="BB44" s="157">
        <v>50.27</v>
      </c>
      <c r="BC44" s="157">
        <v>3688</v>
      </c>
      <c r="BD44" s="157">
        <v>34975</v>
      </c>
      <c r="BE44" s="157" t="s">
        <v>816</v>
      </c>
    </row>
    <row r="45" spans="1:57" hidden="1">
      <c r="A45" s="157" t="s">
        <v>1306</v>
      </c>
      <c r="B45" s="157">
        <v>47.64</v>
      </c>
      <c r="C45" s="157">
        <v>2350</v>
      </c>
      <c r="D45" s="157">
        <v>15754</v>
      </c>
      <c r="E45" s="157" t="s">
        <v>1307</v>
      </c>
      <c r="F45" s="157" t="s">
        <v>641</v>
      </c>
      <c r="G45" s="157" t="s">
        <v>641</v>
      </c>
      <c r="H45" s="157" t="s">
        <v>641</v>
      </c>
      <c r="I45" s="157" t="s">
        <v>641</v>
      </c>
      <c r="J45" s="157" t="s">
        <v>641</v>
      </c>
      <c r="K45" s="157" t="s">
        <v>641</v>
      </c>
      <c r="L45" s="157" t="s">
        <v>641</v>
      </c>
      <c r="M45" s="157" t="s">
        <v>641</v>
      </c>
      <c r="N45" s="157" t="s">
        <v>641</v>
      </c>
      <c r="O45" s="157" t="s">
        <v>641</v>
      </c>
      <c r="P45" s="157" t="s">
        <v>641</v>
      </c>
      <c r="Q45" s="157" t="s">
        <v>641</v>
      </c>
      <c r="R45" s="157" t="s">
        <v>641</v>
      </c>
      <c r="S45" s="157" t="s">
        <v>641</v>
      </c>
      <c r="T45" s="157" t="s">
        <v>641</v>
      </c>
      <c r="U45" s="157" t="s">
        <v>641</v>
      </c>
      <c r="V45" s="157" t="s">
        <v>641</v>
      </c>
      <c r="W45" s="157" t="s">
        <v>641</v>
      </c>
      <c r="X45" s="157" t="s">
        <v>641</v>
      </c>
      <c r="Y45" s="157" t="s">
        <v>641</v>
      </c>
      <c r="Z45" s="157" t="s">
        <v>641</v>
      </c>
      <c r="AA45" s="157" t="s">
        <v>641</v>
      </c>
      <c r="AB45" s="157" t="s">
        <v>641</v>
      </c>
      <c r="AC45" s="157" t="s">
        <v>641</v>
      </c>
      <c r="AD45" s="157" t="s">
        <v>641</v>
      </c>
      <c r="AE45" s="157" t="s">
        <v>641</v>
      </c>
      <c r="AF45" s="157" t="s">
        <v>641</v>
      </c>
      <c r="AG45" s="157" t="s">
        <v>641</v>
      </c>
      <c r="AH45" s="157" t="s">
        <v>641</v>
      </c>
      <c r="AI45" s="157" t="s">
        <v>641</v>
      </c>
      <c r="AJ45" s="157" t="s">
        <v>641</v>
      </c>
      <c r="AK45" s="157" t="s">
        <v>641</v>
      </c>
      <c r="AL45" s="157" t="s">
        <v>641</v>
      </c>
      <c r="AM45" s="157" t="s">
        <v>641</v>
      </c>
      <c r="AN45" s="157" t="s">
        <v>641</v>
      </c>
      <c r="AO45" s="157" t="s">
        <v>641</v>
      </c>
      <c r="AP45" s="157" t="s">
        <v>641</v>
      </c>
      <c r="AQ45" s="157" t="s">
        <v>641</v>
      </c>
      <c r="AR45" s="157" t="s">
        <v>641</v>
      </c>
      <c r="AS45" s="157" t="s">
        <v>641</v>
      </c>
      <c r="AT45" s="157" t="s">
        <v>641</v>
      </c>
      <c r="AU45" s="157" t="s">
        <v>641</v>
      </c>
      <c r="AV45" s="157" t="s">
        <v>641</v>
      </c>
      <c r="AW45" s="157" t="s">
        <v>641</v>
      </c>
      <c r="AX45" s="157" t="s">
        <v>641</v>
      </c>
      <c r="AY45" s="157" t="s">
        <v>641</v>
      </c>
      <c r="AZ45" s="157" t="s">
        <v>641</v>
      </c>
      <c r="BA45" s="157" t="s">
        <v>641</v>
      </c>
      <c r="BB45" s="157" t="s">
        <v>641</v>
      </c>
      <c r="BC45" s="157" t="s">
        <v>641</v>
      </c>
      <c r="BD45" s="157" t="s">
        <v>641</v>
      </c>
      <c r="BE45" s="157" t="s">
        <v>641</v>
      </c>
    </row>
    <row r="46" spans="1:57" hidden="1">
      <c r="A46" s="157" t="s">
        <v>1308</v>
      </c>
      <c r="B46" s="157">
        <v>47.4</v>
      </c>
      <c r="C46" s="157">
        <v>4248</v>
      </c>
      <c r="D46" s="157">
        <v>44482</v>
      </c>
      <c r="E46" s="157" t="s">
        <v>786</v>
      </c>
      <c r="F46" s="157">
        <v>48.7</v>
      </c>
      <c r="G46" s="157">
        <v>4390</v>
      </c>
      <c r="H46" s="157">
        <v>43189</v>
      </c>
      <c r="I46" s="157" t="s">
        <v>789</v>
      </c>
      <c r="J46" s="157">
        <v>49.77</v>
      </c>
      <c r="K46" s="157">
        <v>4528</v>
      </c>
      <c r="L46" s="157">
        <v>44753</v>
      </c>
      <c r="M46" s="157" t="s">
        <v>675</v>
      </c>
      <c r="N46" s="157">
        <v>50.34</v>
      </c>
      <c r="O46" s="157">
        <v>4372</v>
      </c>
      <c r="P46" s="157">
        <v>43136</v>
      </c>
      <c r="Q46" s="157" t="s">
        <v>754</v>
      </c>
      <c r="R46" s="157">
        <v>49.13</v>
      </c>
      <c r="S46" s="157">
        <v>4336</v>
      </c>
      <c r="T46" s="157">
        <v>45222</v>
      </c>
      <c r="U46" s="157" t="s">
        <v>1294</v>
      </c>
      <c r="V46" s="157">
        <v>48.77</v>
      </c>
      <c r="W46" s="157">
        <v>4404</v>
      </c>
      <c r="X46" s="157">
        <v>39185</v>
      </c>
      <c r="Y46" s="157" t="s">
        <v>692</v>
      </c>
      <c r="Z46" s="157">
        <v>51.03</v>
      </c>
      <c r="AA46" s="157">
        <v>4440</v>
      </c>
      <c r="AB46" s="157">
        <v>38912</v>
      </c>
      <c r="AC46" s="157" t="s">
        <v>896</v>
      </c>
      <c r="AD46" s="157" t="s">
        <v>641</v>
      </c>
      <c r="AE46" s="157" t="s">
        <v>641</v>
      </c>
      <c r="AF46" s="157" t="s">
        <v>641</v>
      </c>
      <c r="AG46" s="157" t="s">
        <v>641</v>
      </c>
      <c r="AH46" s="157" t="s">
        <v>641</v>
      </c>
      <c r="AI46" s="157" t="s">
        <v>641</v>
      </c>
      <c r="AJ46" s="157" t="s">
        <v>641</v>
      </c>
      <c r="AK46" s="157" t="s">
        <v>641</v>
      </c>
      <c r="AL46" s="157" t="s">
        <v>641</v>
      </c>
      <c r="AM46" s="157" t="s">
        <v>641</v>
      </c>
      <c r="AN46" s="157" t="s">
        <v>641</v>
      </c>
      <c r="AO46" s="157" t="s">
        <v>641</v>
      </c>
      <c r="AP46" s="157" t="s">
        <v>641</v>
      </c>
      <c r="AQ46" s="157" t="s">
        <v>641</v>
      </c>
      <c r="AR46" s="157" t="s">
        <v>641</v>
      </c>
      <c r="AS46" s="157" t="s">
        <v>641</v>
      </c>
      <c r="AT46" s="157" t="s">
        <v>641</v>
      </c>
      <c r="AU46" s="157" t="s">
        <v>641</v>
      </c>
      <c r="AV46" s="157" t="s">
        <v>641</v>
      </c>
      <c r="AW46" s="157" t="s">
        <v>641</v>
      </c>
      <c r="AX46" s="157" t="s">
        <v>641</v>
      </c>
      <c r="AY46" s="157" t="s">
        <v>641</v>
      </c>
      <c r="AZ46" s="157" t="s">
        <v>641</v>
      </c>
      <c r="BA46" s="157" t="s">
        <v>641</v>
      </c>
      <c r="BB46" s="157" t="s">
        <v>641</v>
      </c>
      <c r="BC46" s="157" t="s">
        <v>641</v>
      </c>
      <c r="BD46" s="157" t="s">
        <v>641</v>
      </c>
      <c r="BE46" s="157" t="s">
        <v>641</v>
      </c>
    </row>
    <row r="47" spans="1:57" hidden="1">
      <c r="A47" s="157" t="s">
        <v>795</v>
      </c>
      <c r="B47" s="157">
        <v>47.26</v>
      </c>
      <c r="C47" s="157">
        <v>3529</v>
      </c>
      <c r="D47" s="157">
        <v>34079</v>
      </c>
      <c r="E47" s="157" t="s">
        <v>838</v>
      </c>
      <c r="F47" s="157">
        <v>47.99</v>
      </c>
      <c r="G47" s="157">
        <v>3680</v>
      </c>
      <c r="H47" s="157">
        <v>34999</v>
      </c>
      <c r="I47" s="157" t="s">
        <v>710</v>
      </c>
      <c r="J47" s="157">
        <v>49.36</v>
      </c>
      <c r="K47" s="157">
        <v>3804</v>
      </c>
      <c r="L47" s="157">
        <v>34899</v>
      </c>
      <c r="M47" s="157" t="s">
        <v>1031</v>
      </c>
      <c r="N47" s="157">
        <v>49.4</v>
      </c>
      <c r="O47" s="157">
        <v>3649</v>
      </c>
      <c r="P47" s="157">
        <v>35106</v>
      </c>
      <c r="Q47" s="157" t="s">
        <v>881</v>
      </c>
      <c r="R47" s="157">
        <v>48.58</v>
      </c>
      <c r="S47" s="157">
        <v>3559</v>
      </c>
      <c r="T47" s="157">
        <v>35187</v>
      </c>
      <c r="U47" s="157" t="s">
        <v>993</v>
      </c>
      <c r="V47" s="157">
        <v>48.58</v>
      </c>
      <c r="W47" s="157">
        <v>3646</v>
      </c>
      <c r="X47" s="157">
        <v>36800</v>
      </c>
      <c r="Y47" s="157" t="s">
        <v>769</v>
      </c>
      <c r="Z47" s="157">
        <v>49.24</v>
      </c>
      <c r="AA47" s="157">
        <v>3744</v>
      </c>
      <c r="AB47" s="157">
        <v>36796</v>
      </c>
      <c r="AC47" s="157" t="s">
        <v>780</v>
      </c>
      <c r="AD47" s="157">
        <v>49.48</v>
      </c>
      <c r="AE47" s="157">
        <v>3647</v>
      </c>
      <c r="AF47" s="157">
        <v>36963</v>
      </c>
      <c r="AG47" s="157" t="s">
        <v>780</v>
      </c>
      <c r="AH47" s="157">
        <v>50.04</v>
      </c>
      <c r="AI47" s="157">
        <v>3630</v>
      </c>
      <c r="AJ47" s="157">
        <v>37139</v>
      </c>
      <c r="AK47" s="157" t="s">
        <v>796</v>
      </c>
      <c r="AL47" s="157">
        <v>47.82</v>
      </c>
      <c r="AM47" s="157">
        <v>3345</v>
      </c>
      <c r="AN47" s="157">
        <v>37356</v>
      </c>
      <c r="AO47" s="157" t="s">
        <v>797</v>
      </c>
      <c r="AP47" s="157">
        <v>47.6</v>
      </c>
      <c r="AQ47" s="157">
        <v>3277</v>
      </c>
      <c r="AR47" s="157">
        <v>38211</v>
      </c>
      <c r="AS47" s="157" t="s">
        <v>751</v>
      </c>
      <c r="AT47" s="157">
        <v>47.82</v>
      </c>
      <c r="AU47" s="157">
        <v>3483</v>
      </c>
      <c r="AV47" s="157">
        <v>38224</v>
      </c>
      <c r="AW47" s="157" t="s">
        <v>798</v>
      </c>
      <c r="AX47" s="157">
        <v>47.86</v>
      </c>
      <c r="AY47" s="157">
        <v>3480</v>
      </c>
      <c r="AZ47" s="157">
        <v>39806</v>
      </c>
      <c r="BA47" s="157" t="s">
        <v>740</v>
      </c>
      <c r="BB47" s="157">
        <v>47.09</v>
      </c>
      <c r="BC47" s="157">
        <v>3529</v>
      </c>
      <c r="BD47" s="157">
        <v>42051</v>
      </c>
      <c r="BE47" s="157" t="s">
        <v>790</v>
      </c>
    </row>
    <row r="48" spans="1:57" hidden="1">
      <c r="A48" s="157" t="s">
        <v>873</v>
      </c>
      <c r="B48" s="157">
        <v>46.99</v>
      </c>
      <c r="C48" s="157">
        <v>4064</v>
      </c>
      <c r="D48" s="157">
        <v>39378</v>
      </c>
      <c r="E48" s="157" t="s">
        <v>759</v>
      </c>
      <c r="F48" s="157">
        <v>48.11</v>
      </c>
      <c r="G48" s="157">
        <v>4172</v>
      </c>
      <c r="H48" s="157">
        <v>39597</v>
      </c>
      <c r="I48" s="157" t="s">
        <v>775</v>
      </c>
      <c r="J48" s="157">
        <v>48.66</v>
      </c>
      <c r="K48" s="157">
        <v>4211</v>
      </c>
      <c r="L48" s="157">
        <v>39813</v>
      </c>
      <c r="M48" s="157" t="s">
        <v>746</v>
      </c>
      <c r="N48" s="157">
        <v>49.2</v>
      </c>
      <c r="O48" s="157">
        <v>4281</v>
      </c>
      <c r="P48" s="157">
        <v>40033</v>
      </c>
      <c r="Q48" s="157" t="s">
        <v>727</v>
      </c>
      <c r="R48" s="157">
        <v>48.61</v>
      </c>
      <c r="S48" s="157">
        <v>4407</v>
      </c>
      <c r="T48" s="157">
        <v>40205</v>
      </c>
      <c r="U48" s="157" t="s">
        <v>981</v>
      </c>
      <c r="V48" s="157">
        <v>47.6</v>
      </c>
      <c r="W48" s="157">
        <v>4380</v>
      </c>
      <c r="X48" s="157">
        <v>40534</v>
      </c>
      <c r="Y48" s="157" t="s">
        <v>999</v>
      </c>
      <c r="Z48" s="157">
        <v>47.77</v>
      </c>
      <c r="AA48" s="157">
        <v>4380</v>
      </c>
      <c r="AB48" s="157">
        <v>41164</v>
      </c>
      <c r="AC48" s="157" t="s">
        <v>874</v>
      </c>
      <c r="AD48" s="157">
        <v>47.05</v>
      </c>
      <c r="AE48" s="157">
        <v>4340</v>
      </c>
      <c r="AF48" s="157">
        <v>41129</v>
      </c>
      <c r="AG48" s="157" t="s">
        <v>1092</v>
      </c>
      <c r="AH48" s="157">
        <v>47.07</v>
      </c>
      <c r="AI48" s="157">
        <v>4325</v>
      </c>
      <c r="AJ48" s="157">
        <v>40836</v>
      </c>
      <c r="AK48" s="157" t="s">
        <v>799</v>
      </c>
      <c r="AL48" s="157">
        <v>48.15</v>
      </c>
      <c r="AM48" s="157">
        <v>4393</v>
      </c>
      <c r="AN48" s="157">
        <v>40631</v>
      </c>
      <c r="AO48" s="157" t="s">
        <v>742</v>
      </c>
      <c r="AP48" s="157">
        <v>48.26</v>
      </c>
      <c r="AQ48" s="157">
        <v>4332</v>
      </c>
      <c r="AR48" s="157">
        <v>41313</v>
      </c>
      <c r="AS48" s="157" t="s">
        <v>754</v>
      </c>
      <c r="AT48" s="157">
        <v>47.79</v>
      </c>
      <c r="AU48" s="157">
        <v>4375</v>
      </c>
      <c r="AV48" s="157">
        <v>41185</v>
      </c>
      <c r="AW48" s="157" t="s">
        <v>874</v>
      </c>
      <c r="AX48" s="157">
        <v>48.44</v>
      </c>
      <c r="AY48" s="157">
        <v>4541</v>
      </c>
      <c r="AZ48" s="157">
        <v>40904</v>
      </c>
      <c r="BA48" s="157" t="s">
        <v>776</v>
      </c>
      <c r="BB48" s="157">
        <v>49.41</v>
      </c>
      <c r="BC48" s="157">
        <v>4503</v>
      </c>
      <c r="BD48" s="157">
        <v>41335</v>
      </c>
      <c r="BE48" s="157" t="s">
        <v>792</v>
      </c>
    </row>
    <row r="49" spans="1:57" hidden="1">
      <c r="A49" s="157" t="s">
        <v>868</v>
      </c>
      <c r="B49" s="157">
        <v>46.72</v>
      </c>
      <c r="C49" s="157">
        <v>4082</v>
      </c>
      <c r="D49" s="157">
        <v>46755</v>
      </c>
      <c r="E49" s="157" t="s">
        <v>1309</v>
      </c>
      <c r="F49" s="157">
        <v>49.03</v>
      </c>
      <c r="G49" s="157">
        <v>3894</v>
      </c>
      <c r="H49" s="157">
        <v>43299</v>
      </c>
      <c r="I49" s="157" t="s">
        <v>937</v>
      </c>
      <c r="J49" s="157">
        <v>48.75</v>
      </c>
      <c r="K49" s="157">
        <v>3882</v>
      </c>
      <c r="L49" s="157">
        <v>45103</v>
      </c>
      <c r="M49" s="157" t="s">
        <v>936</v>
      </c>
      <c r="N49" s="157">
        <v>47.05</v>
      </c>
      <c r="O49" s="157">
        <v>4090</v>
      </c>
      <c r="P49" s="157">
        <v>45296</v>
      </c>
      <c r="Q49" s="157" t="s">
        <v>801</v>
      </c>
      <c r="R49" s="157">
        <v>47.32</v>
      </c>
      <c r="S49" s="157">
        <v>4245</v>
      </c>
      <c r="T49" s="157">
        <v>45356</v>
      </c>
      <c r="U49" s="157" t="s">
        <v>765</v>
      </c>
      <c r="V49" s="157">
        <v>48.65</v>
      </c>
      <c r="W49" s="157">
        <v>4160</v>
      </c>
      <c r="X49" s="157">
        <v>41336</v>
      </c>
      <c r="Y49" s="157" t="s">
        <v>743</v>
      </c>
      <c r="Z49" s="157">
        <v>48.97</v>
      </c>
      <c r="AA49" s="157">
        <v>3914</v>
      </c>
      <c r="AB49" s="157">
        <v>42406</v>
      </c>
      <c r="AC49" s="157" t="s">
        <v>753</v>
      </c>
      <c r="AD49" s="157">
        <v>48.5</v>
      </c>
      <c r="AE49" s="157">
        <v>3921</v>
      </c>
      <c r="AF49" s="157">
        <v>40465</v>
      </c>
      <c r="AG49" s="157" t="s">
        <v>828</v>
      </c>
      <c r="AH49" s="157">
        <v>47.2</v>
      </c>
      <c r="AI49" s="157">
        <v>4211</v>
      </c>
      <c r="AJ49" s="157">
        <v>48353</v>
      </c>
      <c r="AK49" s="157" t="s">
        <v>869</v>
      </c>
      <c r="AL49" s="157">
        <v>48.22</v>
      </c>
      <c r="AM49" s="157">
        <v>3943</v>
      </c>
      <c r="AN49" s="157">
        <v>49340</v>
      </c>
      <c r="AO49" s="157" t="s">
        <v>870</v>
      </c>
      <c r="AP49" s="157">
        <v>48.54</v>
      </c>
      <c r="AQ49" s="157">
        <v>3896</v>
      </c>
      <c r="AR49" s="157">
        <v>47903</v>
      </c>
      <c r="AS49" s="157" t="s">
        <v>871</v>
      </c>
      <c r="AT49" s="157">
        <v>49.2</v>
      </c>
      <c r="AU49" s="157">
        <v>4078</v>
      </c>
      <c r="AV49" s="157">
        <v>46508</v>
      </c>
      <c r="AW49" s="157" t="s">
        <v>783</v>
      </c>
      <c r="AX49" s="157">
        <v>49.6</v>
      </c>
      <c r="AY49" s="157">
        <v>4183</v>
      </c>
      <c r="AZ49" s="157">
        <v>46048</v>
      </c>
      <c r="BA49" s="157" t="s">
        <v>872</v>
      </c>
      <c r="BB49" s="157">
        <v>49.41</v>
      </c>
      <c r="BC49" s="157">
        <v>4183</v>
      </c>
      <c r="BD49" s="157">
        <v>46514</v>
      </c>
      <c r="BE49" s="157" t="s">
        <v>784</v>
      </c>
    </row>
    <row r="50" spans="1:57" hidden="1">
      <c r="A50" s="157" t="s">
        <v>1310</v>
      </c>
      <c r="B50" s="157">
        <v>46.2</v>
      </c>
      <c r="C50" s="157">
        <v>4467</v>
      </c>
      <c r="D50" s="157" t="s">
        <v>641</v>
      </c>
      <c r="E50" s="157" t="s">
        <v>641</v>
      </c>
      <c r="F50" s="157">
        <v>50.57</v>
      </c>
      <c r="G50" s="157">
        <v>4838</v>
      </c>
      <c r="H50" s="157" t="s">
        <v>641</v>
      </c>
      <c r="I50" s="157" t="s">
        <v>641</v>
      </c>
      <c r="J50" s="157" t="s">
        <v>641</v>
      </c>
      <c r="K50" s="157" t="s">
        <v>641</v>
      </c>
      <c r="L50" s="157" t="s">
        <v>641</v>
      </c>
      <c r="M50" s="157" t="s">
        <v>641</v>
      </c>
      <c r="N50" s="157" t="s">
        <v>641</v>
      </c>
      <c r="O50" s="157" t="s">
        <v>641</v>
      </c>
      <c r="P50" s="157" t="s">
        <v>641</v>
      </c>
      <c r="Q50" s="157" t="s">
        <v>641</v>
      </c>
      <c r="R50" s="157" t="s">
        <v>641</v>
      </c>
      <c r="S50" s="157" t="s">
        <v>641</v>
      </c>
      <c r="T50" s="157" t="s">
        <v>641</v>
      </c>
      <c r="U50" s="157" t="s">
        <v>641</v>
      </c>
      <c r="V50" s="157" t="s">
        <v>641</v>
      </c>
      <c r="W50" s="157" t="s">
        <v>641</v>
      </c>
      <c r="X50" s="157" t="s">
        <v>641</v>
      </c>
      <c r="Y50" s="157" t="s">
        <v>641</v>
      </c>
      <c r="Z50" s="157" t="s">
        <v>641</v>
      </c>
      <c r="AA50" s="157" t="s">
        <v>641</v>
      </c>
      <c r="AB50" s="157" t="s">
        <v>641</v>
      </c>
      <c r="AC50" s="157" t="s">
        <v>641</v>
      </c>
      <c r="AD50" s="157" t="s">
        <v>641</v>
      </c>
      <c r="AE50" s="157" t="s">
        <v>641</v>
      </c>
      <c r="AF50" s="157" t="s">
        <v>641</v>
      </c>
      <c r="AG50" s="157" t="s">
        <v>641</v>
      </c>
      <c r="AH50" s="157" t="s">
        <v>641</v>
      </c>
      <c r="AI50" s="157" t="s">
        <v>641</v>
      </c>
      <c r="AJ50" s="157" t="s">
        <v>641</v>
      </c>
      <c r="AK50" s="157" t="s">
        <v>641</v>
      </c>
      <c r="AL50" s="157" t="s">
        <v>641</v>
      </c>
      <c r="AM50" s="157" t="s">
        <v>641</v>
      </c>
      <c r="AN50" s="157" t="s">
        <v>641</v>
      </c>
      <c r="AO50" s="157" t="s">
        <v>641</v>
      </c>
      <c r="AP50" s="157" t="s">
        <v>641</v>
      </c>
      <c r="AQ50" s="157" t="s">
        <v>641</v>
      </c>
      <c r="AR50" s="157" t="s">
        <v>641</v>
      </c>
      <c r="AS50" s="157" t="s">
        <v>641</v>
      </c>
      <c r="AT50" s="157" t="s">
        <v>641</v>
      </c>
      <c r="AU50" s="157" t="s">
        <v>641</v>
      </c>
      <c r="AV50" s="157" t="s">
        <v>641</v>
      </c>
      <c r="AW50" s="157" t="s">
        <v>641</v>
      </c>
      <c r="AX50" s="157" t="s">
        <v>641</v>
      </c>
      <c r="AY50" s="157" t="s">
        <v>641</v>
      </c>
      <c r="AZ50" s="157" t="s">
        <v>641</v>
      </c>
      <c r="BA50" s="157" t="s">
        <v>641</v>
      </c>
      <c r="BB50" s="157" t="s">
        <v>641</v>
      </c>
      <c r="BC50" s="157" t="s">
        <v>641</v>
      </c>
      <c r="BD50" s="157" t="s">
        <v>641</v>
      </c>
      <c r="BE50" s="157" t="s">
        <v>641</v>
      </c>
    </row>
    <row r="51" spans="1:57" hidden="1">
      <c r="A51" s="157" t="s">
        <v>882</v>
      </c>
      <c r="B51" s="157">
        <v>46.15</v>
      </c>
      <c r="C51" s="157">
        <v>4314</v>
      </c>
      <c r="D51" s="157">
        <v>45360</v>
      </c>
      <c r="E51" s="157" t="s">
        <v>1311</v>
      </c>
      <c r="F51" s="157">
        <v>45.91</v>
      </c>
      <c r="G51" s="157">
        <v>4281</v>
      </c>
      <c r="H51" s="157">
        <v>45508</v>
      </c>
      <c r="I51" s="157" t="s">
        <v>1312</v>
      </c>
      <c r="J51" s="157">
        <v>49.76</v>
      </c>
      <c r="K51" s="157">
        <v>4478</v>
      </c>
      <c r="L51" s="157">
        <v>45618</v>
      </c>
      <c r="M51" s="157" t="s">
        <v>858</v>
      </c>
      <c r="N51" s="157">
        <v>47.59</v>
      </c>
      <c r="O51" s="157">
        <v>4149</v>
      </c>
      <c r="P51" s="157">
        <v>46575</v>
      </c>
      <c r="Q51" s="157" t="s">
        <v>1271</v>
      </c>
      <c r="R51" s="157">
        <v>42.65</v>
      </c>
      <c r="S51" s="157">
        <v>3391</v>
      </c>
      <c r="T51" s="157">
        <v>46845</v>
      </c>
      <c r="U51" s="157" t="s">
        <v>1313</v>
      </c>
      <c r="V51" s="157">
        <v>46.88</v>
      </c>
      <c r="W51" s="157">
        <v>3940</v>
      </c>
      <c r="X51" s="157">
        <v>51143</v>
      </c>
      <c r="Y51" s="157" t="s">
        <v>1314</v>
      </c>
      <c r="Z51" s="157">
        <v>48.21</v>
      </c>
      <c r="AA51" s="157">
        <v>4293</v>
      </c>
      <c r="AB51" s="157">
        <v>49813</v>
      </c>
      <c r="AC51" s="157" t="s">
        <v>1315</v>
      </c>
      <c r="AD51" s="157">
        <v>47.2</v>
      </c>
      <c r="AE51" s="157">
        <v>4622</v>
      </c>
      <c r="AF51" s="157">
        <v>47726</v>
      </c>
      <c r="AG51" s="157" t="s">
        <v>1071</v>
      </c>
      <c r="AH51" s="157">
        <v>46.57</v>
      </c>
      <c r="AI51" s="157">
        <v>4439</v>
      </c>
      <c r="AJ51" s="157">
        <v>46133</v>
      </c>
      <c r="AK51" s="157" t="s">
        <v>883</v>
      </c>
      <c r="AL51" s="157">
        <v>47.13</v>
      </c>
      <c r="AM51" s="157">
        <v>4454</v>
      </c>
      <c r="AN51" s="157">
        <v>46253</v>
      </c>
      <c r="AO51" s="157" t="s">
        <v>884</v>
      </c>
      <c r="AP51" s="157">
        <v>50.33</v>
      </c>
      <c r="AQ51" s="157">
        <v>5292</v>
      </c>
      <c r="AR51" s="157">
        <v>45985</v>
      </c>
      <c r="AS51" s="157" t="s">
        <v>674</v>
      </c>
      <c r="AT51" s="157">
        <v>57.72</v>
      </c>
      <c r="AU51" s="157">
        <v>6713</v>
      </c>
      <c r="AV51" s="157">
        <v>45966</v>
      </c>
      <c r="AW51" s="157" t="s">
        <v>885</v>
      </c>
      <c r="AX51" s="157">
        <v>47.68</v>
      </c>
      <c r="AY51" s="157">
        <v>5350</v>
      </c>
      <c r="AZ51" s="157">
        <v>45903</v>
      </c>
      <c r="BA51" s="157" t="s">
        <v>801</v>
      </c>
      <c r="BB51" s="157">
        <v>46.84</v>
      </c>
      <c r="BC51" s="157">
        <v>5273</v>
      </c>
      <c r="BD51" s="157">
        <v>45216</v>
      </c>
      <c r="BE51" s="157" t="s">
        <v>886</v>
      </c>
    </row>
    <row r="52" spans="1:57" hidden="1">
      <c r="A52" s="157" t="s">
        <v>944</v>
      </c>
      <c r="B52" s="157">
        <v>45.99</v>
      </c>
      <c r="C52" s="157">
        <v>2646</v>
      </c>
      <c r="D52" s="157">
        <v>27988</v>
      </c>
      <c r="E52" s="157" t="s">
        <v>1098</v>
      </c>
      <c r="F52" s="157">
        <v>47.21</v>
      </c>
      <c r="G52" s="157">
        <v>2537</v>
      </c>
      <c r="H52" s="157">
        <v>26689</v>
      </c>
      <c r="I52" s="157" t="s">
        <v>969</v>
      </c>
      <c r="J52" s="157">
        <v>45.25</v>
      </c>
      <c r="K52" s="157">
        <v>2433</v>
      </c>
      <c r="L52" s="157">
        <v>27882</v>
      </c>
      <c r="M52" s="157" t="s">
        <v>960</v>
      </c>
      <c r="N52" s="157">
        <v>45.2</v>
      </c>
      <c r="O52" s="157">
        <v>2450</v>
      </c>
      <c r="P52" s="157">
        <v>27769</v>
      </c>
      <c r="Q52" s="157" t="s">
        <v>1066</v>
      </c>
      <c r="R52" s="157">
        <v>45.82</v>
      </c>
      <c r="S52" s="157">
        <v>2485</v>
      </c>
      <c r="T52" s="157">
        <v>26578</v>
      </c>
      <c r="U52" s="157" t="s">
        <v>1106</v>
      </c>
      <c r="V52" s="157">
        <v>45.05</v>
      </c>
      <c r="W52" s="157">
        <v>2563</v>
      </c>
      <c r="X52" s="157">
        <v>27316</v>
      </c>
      <c r="Y52" s="157" t="s">
        <v>1096</v>
      </c>
      <c r="Z52" s="157">
        <v>47.17</v>
      </c>
      <c r="AA52" s="157">
        <v>2580</v>
      </c>
      <c r="AB52" s="157">
        <v>28804</v>
      </c>
      <c r="AC52" s="157" t="s">
        <v>1084</v>
      </c>
      <c r="AD52" s="157">
        <v>45.37</v>
      </c>
      <c r="AE52" s="157">
        <v>2379</v>
      </c>
      <c r="AF52" s="157">
        <v>28742</v>
      </c>
      <c r="AG52" s="157" t="s">
        <v>964</v>
      </c>
      <c r="AH52" s="157">
        <v>43.66</v>
      </c>
      <c r="AI52" s="157">
        <v>2463</v>
      </c>
      <c r="AJ52" s="157">
        <v>28360</v>
      </c>
      <c r="AK52" s="157" t="s">
        <v>945</v>
      </c>
      <c r="AL52" s="157">
        <v>42.52</v>
      </c>
      <c r="AM52" s="157">
        <v>2557</v>
      </c>
      <c r="AN52" s="157">
        <v>28614</v>
      </c>
      <c r="AO52" s="157" t="s">
        <v>700</v>
      </c>
      <c r="AP52" s="157" t="s">
        <v>641</v>
      </c>
      <c r="AQ52" s="157" t="s">
        <v>641</v>
      </c>
      <c r="AR52" s="157" t="s">
        <v>641</v>
      </c>
      <c r="AS52" s="157" t="s">
        <v>641</v>
      </c>
      <c r="AT52" s="157" t="s">
        <v>641</v>
      </c>
      <c r="AU52" s="157" t="s">
        <v>641</v>
      </c>
      <c r="AV52" s="157" t="s">
        <v>641</v>
      </c>
      <c r="AW52" s="157" t="s">
        <v>641</v>
      </c>
      <c r="AX52" s="157" t="s">
        <v>641</v>
      </c>
      <c r="AY52" s="157" t="s">
        <v>641</v>
      </c>
      <c r="AZ52" s="157" t="s">
        <v>641</v>
      </c>
      <c r="BA52" s="157" t="s">
        <v>641</v>
      </c>
      <c r="BB52" s="157" t="s">
        <v>641</v>
      </c>
      <c r="BC52" s="157" t="s">
        <v>641</v>
      </c>
      <c r="BD52" s="157" t="s">
        <v>641</v>
      </c>
      <c r="BE52" s="157" t="s">
        <v>641</v>
      </c>
    </row>
    <row r="53" spans="1:57" hidden="1">
      <c r="A53" s="157" t="s">
        <v>863</v>
      </c>
      <c r="B53" s="157">
        <v>45.85</v>
      </c>
      <c r="C53" s="157">
        <v>4065</v>
      </c>
      <c r="D53" s="157">
        <v>35686</v>
      </c>
      <c r="E53" s="157" t="s">
        <v>779</v>
      </c>
      <c r="F53" s="157">
        <v>46.17</v>
      </c>
      <c r="G53" s="157">
        <v>4089</v>
      </c>
      <c r="H53" s="157">
        <v>35847</v>
      </c>
      <c r="I53" s="157" t="s">
        <v>841</v>
      </c>
      <c r="J53" s="157">
        <v>46.39</v>
      </c>
      <c r="K53" s="157">
        <v>4109</v>
      </c>
      <c r="L53" s="157">
        <v>36117</v>
      </c>
      <c r="M53" s="157" t="s">
        <v>779</v>
      </c>
      <c r="N53" s="157">
        <v>46.17</v>
      </c>
      <c r="O53" s="157">
        <v>4086</v>
      </c>
      <c r="P53" s="157">
        <v>36666</v>
      </c>
      <c r="Q53" s="157" t="s">
        <v>726</v>
      </c>
      <c r="R53" s="157">
        <v>47.65</v>
      </c>
      <c r="S53" s="157">
        <v>4219</v>
      </c>
      <c r="T53" s="157">
        <v>36023</v>
      </c>
      <c r="U53" s="157" t="s">
        <v>734</v>
      </c>
      <c r="V53" s="157">
        <v>45.94</v>
      </c>
      <c r="W53" s="157">
        <v>4070</v>
      </c>
      <c r="X53" s="157">
        <v>37276</v>
      </c>
      <c r="Y53" s="157" t="s">
        <v>995</v>
      </c>
      <c r="Z53" s="157">
        <v>46.73</v>
      </c>
      <c r="AA53" s="157">
        <v>4132</v>
      </c>
      <c r="AB53" s="157">
        <v>36700</v>
      </c>
      <c r="AC53" s="157" t="s">
        <v>902</v>
      </c>
      <c r="AD53" s="157">
        <v>47.19</v>
      </c>
      <c r="AE53" s="157">
        <v>4174</v>
      </c>
      <c r="AF53" s="157">
        <v>37000</v>
      </c>
      <c r="AG53" s="157" t="s">
        <v>889</v>
      </c>
      <c r="AH53" s="157">
        <v>47.48</v>
      </c>
      <c r="AI53" s="157">
        <v>4207</v>
      </c>
      <c r="AJ53" s="157">
        <v>35758</v>
      </c>
      <c r="AK53" s="157" t="s">
        <v>687</v>
      </c>
      <c r="AL53" s="157">
        <v>47.79</v>
      </c>
      <c r="AM53" s="157">
        <v>4227</v>
      </c>
      <c r="AN53" s="157">
        <v>35260</v>
      </c>
      <c r="AO53" s="157" t="s">
        <v>839</v>
      </c>
      <c r="AP53" s="157">
        <v>47.3</v>
      </c>
      <c r="AQ53" s="157">
        <v>3881</v>
      </c>
      <c r="AR53" s="157">
        <v>35413</v>
      </c>
      <c r="AS53" s="157" t="s">
        <v>864</v>
      </c>
      <c r="AT53" s="157">
        <v>48.04</v>
      </c>
      <c r="AU53" s="157">
        <v>4230</v>
      </c>
      <c r="AV53" s="157">
        <v>35892</v>
      </c>
      <c r="AW53" s="157" t="s">
        <v>780</v>
      </c>
      <c r="AX53" s="157">
        <v>48.2</v>
      </c>
      <c r="AY53" s="157">
        <v>4236</v>
      </c>
      <c r="AZ53" s="157">
        <v>35733</v>
      </c>
      <c r="BA53" s="157" t="s">
        <v>865</v>
      </c>
      <c r="BB53" s="157">
        <v>48.84</v>
      </c>
      <c r="BC53" s="157">
        <v>4308</v>
      </c>
      <c r="BD53" s="157">
        <v>35860</v>
      </c>
      <c r="BE53" s="157" t="s">
        <v>681</v>
      </c>
    </row>
    <row r="54" spans="1:57" hidden="1">
      <c r="A54" s="157" t="s">
        <v>1316</v>
      </c>
      <c r="B54" s="157">
        <v>45.74</v>
      </c>
      <c r="C54" s="157">
        <v>4156</v>
      </c>
      <c r="D54" s="157">
        <v>36169</v>
      </c>
      <c r="E54" s="157" t="s">
        <v>867</v>
      </c>
      <c r="F54" s="157">
        <v>45.79</v>
      </c>
      <c r="G54" s="157">
        <v>4161</v>
      </c>
      <c r="H54" s="157">
        <v>35536</v>
      </c>
      <c r="I54" s="157" t="s">
        <v>841</v>
      </c>
      <c r="J54" s="157">
        <v>45.94</v>
      </c>
      <c r="K54" s="157">
        <v>4183</v>
      </c>
      <c r="L54" s="157">
        <v>35695</v>
      </c>
      <c r="M54" s="157" t="s">
        <v>841</v>
      </c>
      <c r="N54" s="157">
        <v>46.5</v>
      </c>
      <c r="O54" s="157">
        <v>4169</v>
      </c>
      <c r="P54" s="157">
        <v>36349</v>
      </c>
      <c r="Q54" s="157" t="s">
        <v>797</v>
      </c>
      <c r="R54" s="157">
        <v>45.27</v>
      </c>
      <c r="S54" s="157">
        <v>4058</v>
      </c>
      <c r="T54" s="157">
        <v>36673</v>
      </c>
      <c r="U54" s="157" t="s">
        <v>729</v>
      </c>
      <c r="V54" s="157">
        <v>42.47</v>
      </c>
      <c r="W54" s="157">
        <v>3890</v>
      </c>
      <c r="X54" s="157">
        <v>39072</v>
      </c>
      <c r="Y54" s="157" t="s">
        <v>1109</v>
      </c>
      <c r="Z54" s="157">
        <v>44.7</v>
      </c>
      <c r="AA54" s="157">
        <v>3996</v>
      </c>
      <c r="AB54" s="157">
        <v>37695</v>
      </c>
      <c r="AC54" s="157" t="s">
        <v>742</v>
      </c>
      <c r="AD54" s="157">
        <v>45.38</v>
      </c>
      <c r="AE54" s="157">
        <v>4071</v>
      </c>
      <c r="AF54" s="157">
        <v>36494</v>
      </c>
      <c r="AG54" s="157" t="s">
        <v>671</v>
      </c>
      <c r="AH54" s="157">
        <v>45.56</v>
      </c>
      <c r="AI54" s="157">
        <v>4082</v>
      </c>
      <c r="AJ54" s="157">
        <v>36027</v>
      </c>
      <c r="AK54" s="157" t="s">
        <v>867</v>
      </c>
      <c r="AL54" s="157">
        <v>46.49</v>
      </c>
      <c r="AM54" s="157">
        <v>4138</v>
      </c>
      <c r="AN54" s="157">
        <v>35912</v>
      </c>
      <c r="AO54" s="157" t="s">
        <v>690</v>
      </c>
      <c r="AP54" s="157">
        <v>46</v>
      </c>
      <c r="AQ54" s="157">
        <v>3950</v>
      </c>
      <c r="AR54" s="157">
        <v>35906</v>
      </c>
      <c r="AS54" s="157" t="s">
        <v>994</v>
      </c>
      <c r="AT54" s="157">
        <v>45.26</v>
      </c>
      <c r="AU54" s="157">
        <v>4013</v>
      </c>
      <c r="AV54" s="157">
        <v>36054</v>
      </c>
      <c r="AW54" s="157" t="s">
        <v>885</v>
      </c>
      <c r="AX54" s="157">
        <v>45.61</v>
      </c>
      <c r="AY54" s="157">
        <v>4025</v>
      </c>
      <c r="AZ54" s="157">
        <v>36259</v>
      </c>
      <c r="BA54" s="157" t="s">
        <v>726</v>
      </c>
      <c r="BB54" s="157" t="s">
        <v>641</v>
      </c>
      <c r="BC54" s="157" t="s">
        <v>641</v>
      </c>
      <c r="BD54" s="157" t="s">
        <v>641</v>
      </c>
      <c r="BE54" s="157" t="s">
        <v>641</v>
      </c>
    </row>
    <row r="55" spans="1:57" hidden="1">
      <c r="A55" s="157" t="s">
        <v>895</v>
      </c>
      <c r="B55" s="157">
        <v>45.73</v>
      </c>
      <c r="C55" s="157">
        <v>3418</v>
      </c>
      <c r="D55" s="157">
        <v>34228</v>
      </c>
      <c r="E55" s="157" t="s">
        <v>864</v>
      </c>
      <c r="F55" s="157">
        <v>46.01</v>
      </c>
      <c r="G55" s="157">
        <v>3471</v>
      </c>
      <c r="H55" s="157">
        <v>34070</v>
      </c>
      <c r="I55" s="157" t="s">
        <v>983</v>
      </c>
      <c r="J55" s="157">
        <v>45.93</v>
      </c>
      <c r="K55" s="157">
        <v>3507</v>
      </c>
      <c r="L55" s="157">
        <v>34182</v>
      </c>
      <c r="M55" s="157" t="s">
        <v>1069</v>
      </c>
      <c r="N55" s="157">
        <v>45.63</v>
      </c>
      <c r="O55" s="157">
        <v>3625</v>
      </c>
      <c r="P55" s="157">
        <v>34364</v>
      </c>
      <c r="Q55" s="157" t="s">
        <v>687</v>
      </c>
      <c r="R55" s="157">
        <v>45.88</v>
      </c>
      <c r="S55" s="157">
        <v>3567</v>
      </c>
      <c r="T55" s="157">
        <v>34635</v>
      </c>
      <c r="U55" s="157" t="s">
        <v>733</v>
      </c>
      <c r="V55" s="157">
        <v>47.44</v>
      </c>
      <c r="W55" s="157">
        <v>3529</v>
      </c>
      <c r="X55" s="157">
        <v>34929</v>
      </c>
      <c r="Y55" s="157" t="s">
        <v>804</v>
      </c>
      <c r="Z55" s="157">
        <v>47.82</v>
      </c>
      <c r="AA55" s="157">
        <v>3604</v>
      </c>
      <c r="AB55" s="157">
        <v>35425</v>
      </c>
      <c r="AC55" s="157" t="s">
        <v>983</v>
      </c>
      <c r="AD55" s="157">
        <v>45.81</v>
      </c>
      <c r="AE55" s="157">
        <v>3629</v>
      </c>
      <c r="AF55" s="157">
        <v>35270</v>
      </c>
      <c r="AG55" s="157" t="s">
        <v>1033</v>
      </c>
      <c r="AH55" s="157">
        <v>46.07</v>
      </c>
      <c r="AI55" s="157">
        <v>3608</v>
      </c>
      <c r="AJ55" s="157">
        <v>35144</v>
      </c>
      <c r="AK55" s="157" t="s">
        <v>896</v>
      </c>
      <c r="AL55" s="157">
        <v>46.95</v>
      </c>
      <c r="AM55" s="157">
        <v>3506</v>
      </c>
      <c r="AN55" s="157">
        <v>34859</v>
      </c>
      <c r="AO55" s="157" t="s">
        <v>796</v>
      </c>
      <c r="AP55" s="157">
        <v>47.26</v>
      </c>
      <c r="AQ55" s="157">
        <v>3450</v>
      </c>
      <c r="AR55" s="157">
        <v>35281</v>
      </c>
      <c r="AS55" s="157" t="s">
        <v>897</v>
      </c>
      <c r="AT55" s="157">
        <v>48.9</v>
      </c>
      <c r="AU55" s="157">
        <v>3621</v>
      </c>
      <c r="AV55" s="157">
        <v>35218</v>
      </c>
      <c r="AW55" s="157" t="s">
        <v>713</v>
      </c>
      <c r="AX55" s="157">
        <v>50.22</v>
      </c>
      <c r="AY55" s="157">
        <v>3800</v>
      </c>
      <c r="AZ55" s="157">
        <v>35409</v>
      </c>
      <c r="BA55" s="157" t="s">
        <v>811</v>
      </c>
      <c r="BB55" s="157">
        <v>49.94</v>
      </c>
      <c r="BC55" s="157">
        <v>3860</v>
      </c>
      <c r="BD55" s="157">
        <v>35364</v>
      </c>
      <c r="BE55" s="157" t="s">
        <v>898</v>
      </c>
    </row>
    <row r="56" spans="1:57" hidden="1">
      <c r="A56" s="157" t="s">
        <v>842</v>
      </c>
      <c r="B56" s="157">
        <v>45.63</v>
      </c>
      <c r="C56" s="157">
        <v>3912</v>
      </c>
      <c r="D56" s="157">
        <v>35468</v>
      </c>
      <c r="E56" s="157" t="s">
        <v>705</v>
      </c>
      <c r="F56" s="157">
        <v>44.19</v>
      </c>
      <c r="G56" s="157">
        <v>4161</v>
      </c>
      <c r="H56" s="157">
        <v>36309</v>
      </c>
      <c r="I56" s="157" t="s">
        <v>891</v>
      </c>
      <c r="J56" s="157">
        <v>44.04</v>
      </c>
      <c r="K56" s="157">
        <v>3854</v>
      </c>
      <c r="L56" s="157">
        <v>36247</v>
      </c>
      <c r="M56" s="157" t="s">
        <v>775</v>
      </c>
      <c r="N56" s="157">
        <v>45.48</v>
      </c>
      <c r="O56" s="157">
        <v>4050</v>
      </c>
      <c r="P56" s="157">
        <v>36316</v>
      </c>
      <c r="Q56" s="157" t="s">
        <v>892</v>
      </c>
      <c r="R56" s="157">
        <v>45.25</v>
      </c>
      <c r="S56" s="157">
        <v>4434</v>
      </c>
      <c r="T56" s="157">
        <v>36426</v>
      </c>
      <c r="U56" s="157" t="s">
        <v>671</v>
      </c>
      <c r="V56" s="157">
        <v>44.35</v>
      </c>
      <c r="W56" s="157">
        <v>4490</v>
      </c>
      <c r="X56" s="157">
        <v>37303</v>
      </c>
      <c r="Y56" s="157" t="s">
        <v>1023</v>
      </c>
      <c r="Z56" s="157">
        <v>44.08</v>
      </c>
      <c r="AA56" s="157">
        <v>4532</v>
      </c>
      <c r="AB56" s="157">
        <v>37812</v>
      </c>
      <c r="AC56" s="157" t="s">
        <v>954</v>
      </c>
      <c r="AD56" s="157">
        <v>46.68</v>
      </c>
      <c r="AE56" s="157">
        <v>4421</v>
      </c>
      <c r="AF56" s="157">
        <v>37388</v>
      </c>
      <c r="AG56" s="157" t="s">
        <v>670</v>
      </c>
      <c r="AH56" s="157">
        <v>47.95</v>
      </c>
      <c r="AI56" s="157">
        <v>4363</v>
      </c>
      <c r="AJ56" s="157">
        <v>35852</v>
      </c>
      <c r="AK56" s="157" t="s">
        <v>780</v>
      </c>
      <c r="AL56" s="157">
        <v>43.2</v>
      </c>
      <c r="AM56" s="157">
        <v>4450</v>
      </c>
      <c r="AN56" s="157">
        <v>36409</v>
      </c>
      <c r="AO56" s="157" t="s">
        <v>736</v>
      </c>
      <c r="AP56" s="157" t="s">
        <v>641</v>
      </c>
      <c r="AQ56" s="157" t="s">
        <v>641</v>
      </c>
      <c r="AR56" s="157" t="s">
        <v>641</v>
      </c>
      <c r="AS56" s="157" t="s">
        <v>641</v>
      </c>
      <c r="AT56" s="157">
        <v>41</v>
      </c>
      <c r="AU56" s="157">
        <v>4309</v>
      </c>
      <c r="AV56" s="157">
        <v>36075</v>
      </c>
      <c r="AW56" s="157" t="s">
        <v>843</v>
      </c>
      <c r="AX56" s="157">
        <v>42.5</v>
      </c>
      <c r="AY56" s="157">
        <v>4200</v>
      </c>
      <c r="AZ56" s="157">
        <v>36321</v>
      </c>
      <c r="BA56" s="157" t="s">
        <v>844</v>
      </c>
      <c r="BB56" s="157">
        <v>45.92</v>
      </c>
      <c r="BC56" s="157">
        <v>4089</v>
      </c>
      <c r="BD56" s="157">
        <v>36740</v>
      </c>
      <c r="BE56" s="157" t="s">
        <v>670</v>
      </c>
    </row>
    <row r="57" spans="1:57" hidden="1">
      <c r="A57" s="157" t="s">
        <v>907</v>
      </c>
      <c r="B57" s="157">
        <v>45.44</v>
      </c>
      <c r="C57" s="157">
        <v>4187</v>
      </c>
      <c r="D57" s="157">
        <v>40622</v>
      </c>
      <c r="E57" s="157" t="s">
        <v>985</v>
      </c>
      <c r="F57" s="157">
        <v>46.05</v>
      </c>
      <c r="G57" s="157">
        <v>4344</v>
      </c>
      <c r="H57" s="157">
        <v>39699</v>
      </c>
      <c r="I57" s="157" t="s">
        <v>1043</v>
      </c>
      <c r="J57" s="157">
        <v>49.14</v>
      </c>
      <c r="K57" s="157">
        <v>4279</v>
      </c>
      <c r="L57" s="157">
        <v>40312</v>
      </c>
      <c r="M57" s="157" t="s">
        <v>808</v>
      </c>
      <c r="N57" s="157">
        <v>49.06</v>
      </c>
      <c r="O57" s="157">
        <v>4296</v>
      </c>
      <c r="P57" s="157">
        <v>40536</v>
      </c>
      <c r="Q57" s="157" t="s">
        <v>744</v>
      </c>
      <c r="R57" s="157">
        <v>48.4</v>
      </c>
      <c r="S57" s="157">
        <v>4234</v>
      </c>
      <c r="T57" s="157">
        <v>21236</v>
      </c>
      <c r="U57" s="157" t="s">
        <v>1317</v>
      </c>
      <c r="V57" s="157">
        <v>46.13</v>
      </c>
      <c r="W57" s="157">
        <v>4013</v>
      </c>
      <c r="X57" s="157">
        <v>40990</v>
      </c>
      <c r="Y57" s="157" t="s">
        <v>887</v>
      </c>
      <c r="Z57" s="157">
        <v>44.44</v>
      </c>
      <c r="AA57" s="157">
        <v>4142</v>
      </c>
      <c r="AB57" s="157">
        <v>41196</v>
      </c>
      <c r="AC57" s="157" t="s">
        <v>856</v>
      </c>
      <c r="AD57" s="157">
        <v>45.2</v>
      </c>
      <c r="AE57" s="157">
        <v>4292</v>
      </c>
      <c r="AF57" s="157">
        <v>41353</v>
      </c>
      <c r="AG57" s="157" t="s">
        <v>861</v>
      </c>
      <c r="AH57" s="157">
        <v>44.84</v>
      </c>
      <c r="AI57" s="157">
        <v>4137</v>
      </c>
      <c r="AJ57" s="157">
        <v>41159</v>
      </c>
      <c r="AK57" s="157" t="s">
        <v>908</v>
      </c>
      <c r="AL57" s="157">
        <v>43.85</v>
      </c>
      <c r="AM57" s="157">
        <v>3919</v>
      </c>
      <c r="AN57" s="157">
        <v>41135</v>
      </c>
      <c r="AO57" s="157" t="s">
        <v>786</v>
      </c>
      <c r="AP57" s="157">
        <v>44.03</v>
      </c>
      <c r="AQ57" s="157">
        <v>4023</v>
      </c>
      <c r="AR57" s="157">
        <v>41320</v>
      </c>
      <c r="AS57" s="157" t="s">
        <v>786</v>
      </c>
      <c r="AT57" s="157">
        <v>46.6</v>
      </c>
      <c r="AU57" s="157">
        <v>4116</v>
      </c>
      <c r="AV57" s="157">
        <v>41012</v>
      </c>
      <c r="AW57" s="157" t="s">
        <v>793</v>
      </c>
      <c r="AX57" s="157">
        <v>47.34</v>
      </c>
      <c r="AY57" s="157">
        <v>4180</v>
      </c>
      <c r="AZ57" s="157">
        <v>14292</v>
      </c>
      <c r="BA57" s="157" t="s">
        <v>909</v>
      </c>
      <c r="BB57" s="157">
        <v>46.99</v>
      </c>
      <c r="BC57" s="157">
        <v>4142</v>
      </c>
      <c r="BD57" s="157">
        <v>40101</v>
      </c>
      <c r="BE57" s="157" t="s">
        <v>741</v>
      </c>
    </row>
    <row r="58" spans="1:57" hidden="1">
      <c r="A58" s="157" t="s">
        <v>991</v>
      </c>
      <c r="B58" s="157">
        <v>45.34</v>
      </c>
      <c r="C58" s="157">
        <v>2622</v>
      </c>
      <c r="D58" s="157">
        <v>25754</v>
      </c>
      <c r="E58" s="157" t="s">
        <v>1086</v>
      </c>
      <c r="F58" s="157">
        <v>41.8</v>
      </c>
      <c r="G58" s="157">
        <v>2469</v>
      </c>
      <c r="H58" s="157">
        <v>25121</v>
      </c>
      <c r="I58" s="157" t="s">
        <v>1318</v>
      </c>
      <c r="J58" s="157">
        <v>41.33</v>
      </c>
      <c r="K58" s="157">
        <v>2482</v>
      </c>
      <c r="L58" s="157">
        <v>25281</v>
      </c>
      <c r="M58" s="157" t="s">
        <v>1075</v>
      </c>
      <c r="N58" s="157">
        <v>40.869999999999997</v>
      </c>
      <c r="O58" s="157">
        <v>2600</v>
      </c>
      <c r="P58" s="157">
        <v>25370</v>
      </c>
      <c r="Q58" s="157" t="s">
        <v>1095</v>
      </c>
      <c r="R58" s="157">
        <v>39.68</v>
      </c>
      <c r="S58" s="157">
        <v>2552</v>
      </c>
      <c r="T58" s="157">
        <v>25403</v>
      </c>
      <c r="U58" s="157" t="s">
        <v>696</v>
      </c>
      <c r="V58" s="157">
        <v>42.52</v>
      </c>
      <c r="W58" s="157">
        <v>2567</v>
      </c>
      <c r="X58" s="157">
        <v>26117</v>
      </c>
      <c r="Y58" s="157" t="s">
        <v>1066</v>
      </c>
      <c r="Z58" s="157">
        <v>43.4</v>
      </c>
      <c r="AA58" s="157">
        <v>2644</v>
      </c>
      <c r="AB58" s="157">
        <v>25864</v>
      </c>
      <c r="AC58" s="157" t="s">
        <v>1319</v>
      </c>
      <c r="AD58" s="157">
        <v>38.89</v>
      </c>
      <c r="AE58" s="157">
        <v>2670</v>
      </c>
      <c r="AF58" s="157">
        <v>25851</v>
      </c>
      <c r="AG58" s="157" t="s">
        <v>1100</v>
      </c>
      <c r="AH58" s="157">
        <v>37.869999999999997</v>
      </c>
      <c r="AI58" s="157">
        <v>2558</v>
      </c>
      <c r="AJ58" s="157">
        <v>25978</v>
      </c>
      <c r="AK58" s="157" t="s">
        <v>719</v>
      </c>
      <c r="AL58" s="157">
        <v>40.14</v>
      </c>
      <c r="AM58" s="157">
        <v>2409</v>
      </c>
      <c r="AN58" s="157">
        <v>25710</v>
      </c>
      <c r="AO58" s="157" t="s">
        <v>696</v>
      </c>
      <c r="AP58" s="157">
        <v>38.96</v>
      </c>
      <c r="AQ58" s="157">
        <v>2417</v>
      </c>
      <c r="AR58" s="157">
        <v>25770</v>
      </c>
      <c r="AS58" s="157" t="s">
        <v>992</v>
      </c>
      <c r="AT58" s="157">
        <v>38.24</v>
      </c>
      <c r="AU58" s="157">
        <v>2373</v>
      </c>
      <c r="AV58" s="157">
        <v>25919</v>
      </c>
      <c r="AW58" s="157" t="s">
        <v>721</v>
      </c>
      <c r="AX58" s="157">
        <v>36.46</v>
      </c>
      <c r="AY58" s="157">
        <v>2392</v>
      </c>
      <c r="AZ58" s="157">
        <v>26427</v>
      </c>
      <c r="BA58" s="157" t="s">
        <v>993</v>
      </c>
      <c r="BB58" s="157">
        <v>34.42</v>
      </c>
      <c r="BC58" s="157">
        <v>2369</v>
      </c>
      <c r="BD58" s="157">
        <v>26386</v>
      </c>
      <c r="BE58" s="157" t="s">
        <v>777</v>
      </c>
    </row>
    <row r="59" spans="1:57" hidden="1">
      <c r="A59" s="157" t="s">
        <v>900</v>
      </c>
      <c r="B59" s="157">
        <v>44.51</v>
      </c>
      <c r="C59" s="157">
        <v>3920</v>
      </c>
      <c r="D59" s="157">
        <v>35349</v>
      </c>
      <c r="E59" s="157" t="s">
        <v>726</v>
      </c>
      <c r="F59" s="157">
        <v>44.92</v>
      </c>
      <c r="G59" s="157">
        <v>3959</v>
      </c>
      <c r="H59" s="157">
        <v>35121</v>
      </c>
      <c r="I59" s="157" t="s">
        <v>797</v>
      </c>
      <c r="J59" s="157">
        <v>46.02</v>
      </c>
      <c r="K59" s="157">
        <v>4050</v>
      </c>
      <c r="L59" s="157">
        <v>35264</v>
      </c>
      <c r="M59" s="157" t="s">
        <v>777</v>
      </c>
      <c r="N59" s="157">
        <v>45.82</v>
      </c>
      <c r="O59" s="157">
        <v>4021</v>
      </c>
      <c r="P59" s="157">
        <v>35472</v>
      </c>
      <c r="Q59" s="157" t="s">
        <v>1029</v>
      </c>
      <c r="R59" s="157">
        <v>45.44</v>
      </c>
      <c r="S59" s="157">
        <v>3987</v>
      </c>
      <c r="T59" s="157">
        <v>35579</v>
      </c>
      <c r="U59" s="157" t="s">
        <v>840</v>
      </c>
      <c r="V59" s="157">
        <v>45.84</v>
      </c>
      <c r="W59" s="157">
        <v>4026</v>
      </c>
      <c r="X59" s="157">
        <v>36819</v>
      </c>
      <c r="Y59" s="157" t="s">
        <v>692</v>
      </c>
      <c r="Z59" s="157">
        <v>46.64</v>
      </c>
      <c r="AA59" s="157">
        <v>4103</v>
      </c>
      <c r="AB59" s="157">
        <v>35603</v>
      </c>
      <c r="AC59" s="157" t="s">
        <v>845</v>
      </c>
      <c r="AD59" s="157">
        <v>46.24</v>
      </c>
      <c r="AE59" s="157">
        <v>4069</v>
      </c>
      <c r="AF59" s="157">
        <v>36003</v>
      </c>
      <c r="AG59" s="157" t="s">
        <v>779</v>
      </c>
      <c r="AH59" s="157">
        <v>45.96</v>
      </c>
      <c r="AI59" s="157">
        <v>4044</v>
      </c>
      <c r="AJ59" s="157">
        <v>35329</v>
      </c>
      <c r="AK59" s="157" t="s">
        <v>901</v>
      </c>
      <c r="AL59" s="157">
        <v>44.94</v>
      </c>
      <c r="AM59" s="157">
        <v>3964</v>
      </c>
      <c r="AN59" s="157">
        <v>35280</v>
      </c>
      <c r="AO59" s="157" t="s">
        <v>902</v>
      </c>
      <c r="AP59" s="157">
        <v>44.49</v>
      </c>
      <c r="AQ59" s="157">
        <v>3920</v>
      </c>
      <c r="AR59" s="157">
        <v>35277</v>
      </c>
      <c r="AS59" s="157" t="s">
        <v>806</v>
      </c>
      <c r="AT59" s="157">
        <v>45.14</v>
      </c>
      <c r="AU59" s="157">
        <v>3973</v>
      </c>
      <c r="AV59" s="157">
        <v>35493</v>
      </c>
      <c r="AW59" s="157" t="s">
        <v>903</v>
      </c>
      <c r="AX59" s="157">
        <v>44.29</v>
      </c>
      <c r="AY59" s="157">
        <v>3902</v>
      </c>
      <c r="AZ59" s="157">
        <v>35294</v>
      </c>
      <c r="BA59" s="157" t="s">
        <v>885</v>
      </c>
      <c r="BB59" s="157">
        <v>44.44</v>
      </c>
      <c r="BC59" s="157">
        <v>3913</v>
      </c>
      <c r="BD59" s="157">
        <v>35598</v>
      </c>
      <c r="BE59" s="157" t="s">
        <v>774</v>
      </c>
    </row>
    <row r="60" spans="1:57" hidden="1">
      <c r="A60" s="157" t="s">
        <v>1320</v>
      </c>
      <c r="B60" s="157">
        <v>44.38</v>
      </c>
      <c r="C60" s="157">
        <v>4050</v>
      </c>
      <c r="D60" s="157">
        <v>35015</v>
      </c>
      <c r="E60" s="157" t="s">
        <v>849</v>
      </c>
      <c r="F60" s="157">
        <v>44.81</v>
      </c>
      <c r="G60" s="157">
        <v>4078</v>
      </c>
      <c r="H60" s="157">
        <v>34526</v>
      </c>
      <c r="I60" s="157" t="s">
        <v>848</v>
      </c>
      <c r="J60" s="157">
        <v>44.9</v>
      </c>
      <c r="K60" s="157">
        <v>4050</v>
      </c>
      <c r="L60" s="157">
        <v>34637</v>
      </c>
      <c r="M60" s="157" t="s">
        <v>682</v>
      </c>
      <c r="N60" s="157">
        <v>44.48</v>
      </c>
      <c r="O60" s="157">
        <v>4025</v>
      </c>
      <c r="P60" s="157">
        <v>35211</v>
      </c>
      <c r="Q60" s="157" t="s">
        <v>890</v>
      </c>
      <c r="R60" s="157">
        <v>42.7</v>
      </c>
      <c r="S60" s="157">
        <v>3950</v>
      </c>
      <c r="T60" s="157">
        <v>35402</v>
      </c>
      <c r="U60" s="157" t="s">
        <v>745</v>
      </c>
      <c r="V60" s="157" t="s">
        <v>641</v>
      </c>
      <c r="W60" s="157" t="s">
        <v>641</v>
      </c>
      <c r="X60" s="157" t="s">
        <v>641</v>
      </c>
      <c r="Y60" s="157" t="s">
        <v>641</v>
      </c>
      <c r="Z60" s="157" t="s">
        <v>641</v>
      </c>
      <c r="AA60" s="157" t="s">
        <v>641</v>
      </c>
      <c r="AB60" s="157" t="s">
        <v>641</v>
      </c>
      <c r="AC60" s="157" t="s">
        <v>641</v>
      </c>
      <c r="AD60" s="157" t="s">
        <v>641</v>
      </c>
      <c r="AE60" s="157" t="s">
        <v>641</v>
      </c>
      <c r="AF60" s="157" t="s">
        <v>641</v>
      </c>
      <c r="AG60" s="157" t="s">
        <v>641</v>
      </c>
      <c r="AH60" s="157" t="s">
        <v>641</v>
      </c>
      <c r="AI60" s="157" t="s">
        <v>641</v>
      </c>
      <c r="AJ60" s="157" t="s">
        <v>641</v>
      </c>
      <c r="AK60" s="157" t="s">
        <v>641</v>
      </c>
      <c r="AL60" s="157" t="s">
        <v>641</v>
      </c>
      <c r="AM60" s="157" t="s">
        <v>641</v>
      </c>
      <c r="AN60" s="157" t="s">
        <v>641</v>
      </c>
      <c r="AO60" s="157" t="s">
        <v>641</v>
      </c>
      <c r="AP60" s="157" t="s">
        <v>641</v>
      </c>
      <c r="AQ60" s="157" t="s">
        <v>641</v>
      </c>
      <c r="AR60" s="157" t="s">
        <v>641</v>
      </c>
      <c r="AS60" s="157" t="s">
        <v>641</v>
      </c>
      <c r="AT60" s="157" t="s">
        <v>641</v>
      </c>
      <c r="AU60" s="157" t="s">
        <v>641</v>
      </c>
      <c r="AV60" s="157" t="s">
        <v>641</v>
      </c>
      <c r="AW60" s="157" t="s">
        <v>641</v>
      </c>
      <c r="AX60" s="157" t="s">
        <v>641</v>
      </c>
      <c r="AY60" s="157" t="s">
        <v>641</v>
      </c>
      <c r="AZ60" s="157" t="s">
        <v>641</v>
      </c>
      <c r="BA60" s="157" t="s">
        <v>641</v>
      </c>
      <c r="BB60" s="157" t="s">
        <v>641</v>
      </c>
      <c r="BC60" s="157" t="s">
        <v>641</v>
      </c>
      <c r="BD60" s="157" t="s">
        <v>641</v>
      </c>
      <c r="BE60" s="157" t="s">
        <v>641</v>
      </c>
    </row>
    <row r="61" spans="1:57" hidden="1">
      <c r="A61" s="157" t="s">
        <v>940</v>
      </c>
      <c r="B61" s="157">
        <v>43.92</v>
      </c>
      <c r="C61" s="157">
        <v>2403</v>
      </c>
      <c r="D61" s="157">
        <v>26456</v>
      </c>
      <c r="E61" s="157" t="s">
        <v>1045</v>
      </c>
      <c r="F61" s="157">
        <v>43.51</v>
      </c>
      <c r="G61" s="157">
        <v>2450</v>
      </c>
      <c r="H61" s="157">
        <v>28204</v>
      </c>
      <c r="I61" s="157" t="s">
        <v>974</v>
      </c>
      <c r="J61" s="157">
        <v>43.51</v>
      </c>
      <c r="K61" s="157">
        <v>2400</v>
      </c>
      <c r="L61" s="157">
        <v>27996</v>
      </c>
      <c r="M61" s="157" t="s">
        <v>962</v>
      </c>
      <c r="N61" s="157">
        <v>46.54</v>
      </c>
      <c r="O61" s="157">
        <v>2395</v>
      </c>
      <c r="P61" s="157">
        <v>28340</v>
      </c>
      <c r="Q61" s="157" t="s">
        <v>1098</v>
      </c>
      <c r="R61" s="157">
        <v>45.04</v>
      </c>
      <c r="S61" s="157">
        <v>2491</v>
      </c>
      <c r="T61" s="157">
        <v>28260</v>
      </c>
      <c r="U61" s="157" t="s">
        <v>1051</v>
      </c>
      <c r="V61" s="157">
        <v>42.5</v>
      </c>
      <c r="W61" s="157">
        <v>2447</v>
      </c>
      <c r="X61" s="157">
        <v>28714</v>
      </c>
      <c r="Y61" s="157" t="s">
        <v>716</v>
      </c>
      <c r="Z61" s="157">
        <v>41.82</v>
      </c>
      <c r="AA61" s="157">
        <v>2396</v>
      </c>
      <c r="AB61" s="157">
        <v>29142</v>
      </c>
      <c r="AC61" s="157" t="s">
        <v>961</v>
      </c>
      <c r="AD61" s="157">
        <v>44.57</v>
      </c>
      <c r="AE61" s="157">
        <v>2463</v>
      </c>
      <c r="AF61" s="157">
        <v>28659</v>
      </c>
      <c r="AG61" s="157" t="s">
        <v>962</v>
      </c>
      <c r="AH61" s="157">
        <v>43.95</v>
      </c>
      <c r="AI61" s="157">
        <v>2500</v>
      </c>
      <c r="AJ61" s="157">
        <v>28975</v>
      </c>
      <c r="AK61" s="157" t="s">
        <v>718</v>
      </c>
      <c r="AL61" s="157">
        <v>41.14</v>
      </c>
      <c r="AM61" s="157">
        <v>2400</v>
      </c>
      <c r="AN61" s="157">
        <v>27781</v>
      </c>
      <c r="AO61" s="157" t="s">
        <v>716</v>
      </c>
      <c r="AP61" s="157">
        <v>41.23</v>
      </c>
      <c r="AQ61" s="157">
        <v>2419</v>
      </c>
      <c r="AR61" s="157">
        <v>28794</v>
      </c>
      <c r="AS61" s="157" t="s">
        <v>711</v>
      </c>
      <c r="AT61" s="157">
        <v>42.23</v>
      </c>
      <c r="AU61" s="157">
        <v>2478</v>
      </c>
      <c r="AV61" s="157">
        <v>28105</v>
      </c>
      <c r="AW61" s="157" t="s">
        <v>941</v>
      </c>
      <c r="AX61" s="157">
        <v>40.340000000000003</v>
      </c>
      <c r="AY61" s="157">
        <v>2390</v>
      </c>
      <c r="AZ61" s="157">
        <v>28479</v>
      </c>
      <c r="BA61" s="157" t="s">
        <v>811</v>
      </c>
      <c r="BB61" s="157">
        <v>37.69</v>
      </c>
      <c r="BC61" s="157">
        <v>2363</v>
      </c>
      <c r="BD61" s="157">
        <v>28664</v>
      </c>
      <c r="BE61" s="157" t="s">
        <v>680</v>
      </c>
    </row>
    <row r="62" spans="1:57">
      <c r="A62" s="157" t="s">
        <v>966</v>
      </c>
      <c r="B62" s="157">
        <v>43.6</v>
      </c>
      <c r="C62" s="157">
        <v>3896</v>
      </c>
      <c r="D62" s="157" t="s">
        <v>641</v>
      </c>
      <c r="E62" s="157" t="s">
        <v>641</v>
      </c>
      <c r="F62" s="157">
        <v>43.95</v>
      </c>
      <c r="G62" s="157">
        <v>3912</v>
      </c>
      <c r="H62" s="157" t="s">
        <v>641</v>
      </c>
      <c r="I62" s="157" t="s">
        <v>641</v>
      </c>
      <c r="J62" s="157">
        <v>44.49</v>
      </c>
      <c r="K62" s="157">
        <v>3656</v>
      </c>
      <c r="L62" s="157" t="s">
        <v>641</v>
      </c>
      <c r="M62" s="157" t="s">
        <v>641</v>
      </c>
      <c r="N62" s="157">
        <v>44.76</v>
      </c>
      <c r="O62" s="157">
        <v>3650</v>
      </c>
      <c r="P62" s="157" t="s">
        <v>641</v>
      </c>
      <c r="Q62" s="157" t="s">
        <v>641</v>
      </c>
      <c r="R62" s="157">
        <v>42.74</v>
      </c>
      <c r="S62" s="157">
        <v>3654</v>
      </c>
      <c r="T62" s="157" t="s">
        <v>641</v>
      </c>
      <c r="U62" s="157" t="s">
        <v>641</v>
      </c>
      <c r="V62" s="157">
        <v>41.59</v>
      </c>
      <c r="W62" s="157">
        <v>3585</v>
      </c>
      <c r="X62" s="157" t="s">
        <v>641</v>
      </c>
      <c r="Y62" s="157" t="s">
        <v>641</v>
      </c>
      <c r="Z62" s="157">
        <v>40.6</v>
      </c>
      <c r="AA62" s="157">
        <v>3539</v>
      </c>
      <c r="AB62" s="157" t="s">
        <v>641</v>
      </c>
      <c r="AC62" s="157" t="s">
        <v>641</v>
      </c>
      <c r="AD62" s="157">
        <v>40.630000000000003</v>
      </c>
      <c r="AE62" s="157">
        <v>3713</v>
      </c>
      <c r="AF62" s="157" t="s">
        <v>641</v>
      </c>
      <c r="AG62" s="157" t="s">
        <v>641</v>
      </c>
      <c r="AH62" s="157">
        <v>41.31</v>
      </c>
      <c r="AI62" s="157">
        <v>3771</v>
      </c>
      <c r="AJ62" s="157" t="s">
        <v>641</v>
      </c>
      <c r="AK62" s="157" t="s">
        <v>641</v>
      </c>
      <c r="AL62" s="157">
        <v>40.42</v>
      </c>
      <c r="AM62" s="157">
        <v>3367</v>
      </c>
      <c r="AN62" s="157" t="s">
        <v>641</v>
      </c>
      <c r="AO62" s="157" t="s">
        <v>641</v>
      </c>
      <c r="AP62" s="157">
        <v>40.57</v>
      </c>
      <c r="AQ62" s="157">
        <v>3384</v>
      </c>
      <c r="AR62" s="157" t="s">
        <v>641</v>
      </c>
      <c r="AS62" s="157" t="s">
        <v>641</v>
      </c>
      <c r="AT62" s="157">
        <v>41.15</v>
      </c>
      <c r="AU62" s="157">
        <v>3614</v>
      </c>
      <c r="AV62" s="157" t="s">
        <v>641</v>
      </c>
      <c r="AW62" s="157" t="s">
        <v>641</v>
      </c>
      <c r="AX62" s="157" t="s">
        <v>641</v>
      </c>
      <c r="AY62" s="157" t="s">
        <v>641</v>
      </c>
      <c r="AZ62" s="157" t="s">
        <v>641</v>
      </c>
      <c r="BA62" s="157" t="s">
        <v>641</v>
      </c>
      <c r="BB62" s="157">
        <v>45.61</v>
      </c>
      <c r="BC62" s="157">
        <v>3344</v>
      </c>
      <c r="BD62" s="157" t="s">
        <v>641</v>
      </c>
      <c r="BE62" s="157" t="s">
        <v>641</v>
      </c>
    </row>
    <row r="63" spans="1:57" hidden="1">
      <c r="A63" s="157" t="s">
        <v>1321</v>
      </c>
      <c r="B63" s="157">
        <v>43.51</v>
      </c>
      <c r="C63" s="157">
        <v>3464</v>
      </c>
      <c r="D63" s="157">
        <v>39985</v>
      </c>
      <c r="E63" s="157" t="s">
        <v>758</v>
      </c>
      <c r="F63" s="157">
        <v>44.75</v>
      </c>
      <c r="G63" s="157">
        <v>3686</v>
      </c>
      <c r="H63" s="157">
        <v>37015</v>
      </c>
      <c r="I63" s="157" t="s">
        <v>981</v>
      </c>
      <c r="J63" s="157">
        <v>45.31</v>
      </c>
      <c r="K63" s="157">
        <v>3700</v>
      </c>
      <c r="L63" s="157">
        <v>33890</v>
      </c>
      <c r="M63" s="157" t="s">
        <v>780</v>
      </c>
      <c r="N63" s="157">
        <v>46.24</v>
      </c>
      <c r="O63" s="157">
        <v>3686</v>
      </c>
      <c r="P63" s="157">
        <v>38081</v>
      </c>
      <c r="Q63" s="157" t="s">
        <v>775</v>
      </c>
      <c r="R63" s="157" t="s">
        <v>641</v>
      </c>
      <c r="S63" s="157" t="s">
        <v>641</v>
      </c>
      <c r="T63" s="157" t="s">
        <v>641</v>
      </c>
      <c r="U63" s="157" t="s">
        <v>641</v>
      </c>
      <c r="V63" s="157" t="s">
        <v>641</v>
      </c>
      <c r="W63" s="157" t="s">
        <v>641</v>
      </c>
      <c r="X63" s="157" t="s">
        <v>641</v>
      </c>
      <c r="Y63" s="157" t="s">
        <v>641</v>
      </c>
      <c r="Z63" s="157">
        <v>52.17</v>
      </c>
      <c r="AA63" s="157">
        <v>4000</v>
      </c>
      <c r="AB63" s="157">
        <v>36318</v>
      </c>
      <c r="AC63" s="157" t="s">
        <v>961</v>
      </c>
      <c r="AD63" s="157" t="s">
        <v>641</v>
      </c>
      <c r="AE63" s="157" t="s">
        <v>641</v>
      </c>
      <c r="AF63" s="157" t="s">
        <v>641</v>
      </c>
      <c r="AG63" s="157" t="s">
        <v>641</v>
      </c>
      <c r="AH63" s="157" t="s">
        <v>641</v>
      </c>
      <c r="AI63" s="157" t="s">
        <v>641</v>
      </c>
      <c r="AJ63" s="157" t="s">
        <v>641</v>
      </c>
      <c r="AK63" s="157" t="s">
        <v>641</v>
      </c>
      <c r="AL63" s="157">
        <v>57.96</v>
      </c>
      <c r="AM63" s="157">
        <v>2183</v>
      </c>
      <c r="AN63" s="157">
        <v>50013</v>
      </c>
      <c r="AO63" s="157" t="s">
        <v>1043</v>
      </c>
      <c r="AP63" s="157">
        <v>55.98</v>
      </c>
      <c r="AQ63" s="157">
        <v>2183</v>
      </c>
      <c r="AR63" s="157">
        <v>49518</v>
      </c>
      <c r="AS63" s="157" t="s">
        <v>1111</v>
      </c>
      <c r="AT63" s="157" t="s">
        <v>641</v>
      </c>
      <c r="AU63" s="157" t="s">
        <v>641</v>
      </c>
      <c r="AV63" s="157" t="s">
        <v>641</v>
      </c>
      <c r="AW63" s="157" t="s">
        <v>641</v>
      </c>
      <c r="AX63" s="157" t="s">
        <v>641</v>
      </c>
      <c r="AY63" s="157" t="s">
        <v>641</v>
      </c>
      <c r="AZ63" s="157" t="s">
        <v>641</v>
      </c>
      <c r="BA63" s="157" t="s">
        <v>641</v>
      </c>
      <c r="BB63" s="157" t="s">
        <v>641</v>
      </c>
      <c r="BC63" s="157" t="s">
        <v>641</v>
      </c>
      <c r="BD63" s="157" t="s">
        <v>641</v>
      </c>
      <c r="BE63" s="157" t="s">
        <v>641</v>
      </c>
    </row>
    <row r="64" spans="1:57" hidden="1">
      <c r="A64" s="157" t="s">
        <v>875</v>
      </c>
      <c r="B64" s="157">
        <v>43.06</v>
      </c>
      <c r="C64" s="157">
        <v>2393</v>
      </c>
      <c r="D64" s="157">
        <v>28434</v>
      </c>
      <c r="E64" s="157" t="s">
        <v>1081</v>
      </c>
      <c r="F64" s="157">
        <v>44.47</v>
      </c>
      <c r="G64" s="157">
        <v>2463</v>
      </c>
      <c r="H64" s="157">
        <v>28372</v>
      </c>
      <c r="I64" s="157" t="s">
        <v>1076</v>
      </c>
      <c r="J64" s="157" t="s">
        <v>641</v>
      </c>
      <c r="K64" s="157" t="s">
        <v>641</v>
      </c>
      <c r="L64" s="157" t="s">
        <v>641</v>
      </c>
      <c r="M64" s="157" t="s">
        <v>641</v>
      </c>
      <c r="N64" s="157" t="s">
        <v>641</v>
      </c>
      <c r="O64" s="157" t="s">
        <v>641</v>
      </c>
      <c r="P64" s="157" t="s">
        <v>641</v>
      </c>
      <c r="Q64" s="157" t="s">
        <v>641</v>
      </c>
      <c r="R64" s="157">
        <v>47.67</v>
      </c>
      <c r="S64" s="157">
        <v>2500</v>
      </c>
      <c r="T64" s="157">
        <v>28341</v>
      </c>
      <c r="U64" s="157" t="s">
        <v>916</v>
      </c>
      <c r="V64" s="157">
        <v>45.15</v>
      </c>
      <c r="W64" s="157">
        <v>2453</v>
      </c>
      <c r="X64" s="157">
        <v>28865</v>
      </c>
      <c r="Y64" s="157" t="s">
        <v>702</v>
      </c>
      <c r="Z64" s="157">
        <v>42.77</v>
      </c>
      <c r="AA64" s="157">
        <v>2400</v>
      </c>
      <c r="AB64" s="157">
        <v>29330</v>
      </c>
      <c r="AC64" s="157" t="s">
        <v>719</v>
      </c>
      <c r="AD64" s="157">
        <v>48.2</v>
      </c>
      <c r="AE64" s="157">
        <v>2555</v>
      </c>
      <c r="AF64" s="157">
        <v>28286</v>
      </c>
      <c r="AG64" s="157" t="s">
        <v>914</v>
      </c>
      <c r="AH64" s="157">
        <v>46.96</v>
      </c>
      <c r="AI64" s="157">
        <v>2527</v>
      </c>
      <c r="AJ64" s="157">
        <v>28759</v>
      </c>
      <c r="AK64" s="157" t="s">
        <v>876</v>
      </c>
      <c r="AL64" s="157">
        <v>43.54</v>
      </c>
      <c r="AM64" s="157">
        <v>2442</v>
      </c>
      <c r="AN64" s="157">
        <v>28494</v>
      </c>
      <c r="AO64" s="157" t="s">
        <v>877</v>
      </c>
      <c r="AP64" s="157">
        <v>42.45</v>
      </c>
      <c r="AQ64" s="157">
        <v>2413</v>
      </c>
      <c r="AR64" s="157">
        <v>28569</v>
      </c>
      <c r="AS64" s="157" t="s">
        <v>878</v>
      </c>
      <c r="AT64" s="157">
        <v>40.950000000000003</v>
      </c>
      <c r="AU64" s="157">
        <v>2375</v>
      </c>
      <c r="AV64" s="157">
        <v>28651</v>
      </c>
      <c r="AW64" s="157" t="s">
        <v>879</v>
      </c>
      <c r="AX64" s="157">
        <v>42.81</v>
      </c>
      <c r="AY64" s="157">
        <v>2450</v>
      </c>
      <c r="AZ64" s="157">
        <v>28844</v>
      </c>
      <c r="BA64" s="157" t="s">
        <v>878</v>
      </c>
      <c r="BB64" s="157">
        <v>44.78</v>
      </c>
      <c r="BC64" s="157">
        <v>2571</v>
      </c>
      <c r="BD64" s="157">
        <v>29166</v>
      </c>
      <c r="BE64" s="157" t="s">
        <v>880</v>
      </c>
    </row>
    <row r="65" spans="1:57" hidden="1">
      <c r="A65" s="157" t="s">
        <v>958</v>
      </c>
      <c r="B65" s="157">
        <v>42.91</v>
      </c>
      <c r="C65" s="157">
        <v>2612</v>
      </c>
      <c r="D65" s="157">
        <v>28408</v>
      </c>
      <c r="E65" s="157" t="s">
        <v>698</v>
      </c>
      <c r="F65" s="157">
        <v>42.76</v>
      </c>
      <c r="G65" s="157">
        <v>2599</v>
      </c>
      <c r="H65" s="157">
        <v>29795</v>
      </c>
      <c r="I65" s="157" t="s">
        <v>961</v>
      </c>
      <c r="J65" s="157">
        <v>43.11</v>
      </c>
      <c r="K65" s="157">
        <v>2506</v>
      </c>
      <c r="L65" s="157">
        <v>29099</v>
      </c>
      <c r="M65" s="157" t="s">
        <v>817</v>
      </c>
      <c r="N65" s="157">
        <v>45.33</v>
      </c>
      <c r="O65" s="157">
        <v>2434</v>
      </c>
      <c r="P65" s="157">
        <v>29118</v>
      </c>
      <c r="Q65" s="157" t="s">
        <v>701</v>
      </c>
      <c r="R65" s="157">
        <v>44.25</v>
      </c>
      <c r="S65" s="157">
        <v>2412</v>
      </c>
      <c r="T65" s="157">
        <v>30072</v>
      </c>
      <c r="U65" s="157" t="s">
        <v>1013</v>
      </c>
      <c r="V65" s="157">
        <v>42.14</v>
      </c>
      <c r="W65" s="157">
        <v>2418</v>
      </c>
      <c r="X65" s="157">
        <v>30098</v>
      </c>
      <c r="Y65" s="157" t="s">
        <v>1027</v>
      </c>
      <c r="Z65" s="157">
        <v>42.6</v>
      </c>
      <c r="AA65" s="157">
        <v>2505</v>
      </c>
      <c r="AB65" s="157">
        <v>30110</v>
      </c>
      <c r="AC65" s="157" t="s">
        <v>929</v>
      </c>
      <c r="AD65" s="157">
        <v>43.12</v>
      </c>
      <c r="AE65" s="157">
        <v>2451</v>
      </c>
      <c r="AF65" s="157">
        <v>30320</v>
      </c>
      <c r="AG65" s="157" t="s">
        <v>821</v>
      </c>
      <c r="AH65" s="157">
        <v>42.89</v>
      </c>
      <c r="AI65" s="157">
        <v>2389</v>
      </c>
      <c r="AJ65" s="157">
        <v>30265</v>
      </c>
      <c r="AK65" s="157" t="s">
        <v>811</v>
      </c>
      <c r="AL65" s="157">
        <v>42.01</v>
      </c>
      <c r="AM65" s="157">
        <v>2415</v>
      </c>
      <c r="AN65" s="157">
        <v>30487</v>
      </c>
      <c r="AO65" s="157" t="s">
        <v>647</v>
      </c>
      <c r="AP65" s="157">
        <v>40.6</v>
      </c>
      <c r="AQ65" s="157">
        <v>2413</v>
      </c>
      <c r="AR65" s="157">
        <v>30763</v>
      </c>
      <c r="AS65" s="157" t="s">
        <v>769</v>
      </c>
      <c r="AT65" s="157">
        <v>40.340000000000003</v>
      </c>
      <c r="AU65" s="157">
        <v>2547</v>
      </c>
      <c r="AV65" s="157">
        <v>31297</v>
      </c>
      <c r="AW65" s="157" t="s">
        <v>685</v>
      </c>
      <c r="AX65" s="157">
        <v>41.02</v>
      </c>
      <c r="AY65" s="157">
        <v>2550</v>
      </c>
      <c r="AZ65" s="157">
        <v>30933</v>
      </c>
      <c r="BA65" s="157" t="s">
        <v>733</v>
      </c>
      <c r="BB65" s="157">
        <v>41.32</v>
      </c>
      <c r="BC65" s="157">
        <v>2384</v>
      </c>
      <c r="BD65" s="157">
        <v>31298</v>
      </c>
      <c r="BE65" s="157" t="s">
        <v>769</v>
      </c>
    </row>
    <row r="66" spans="1:57" hidden="1">
      <c r="A66" s="157" t="s">
        <v>955</v>
      </c>
      <c r="B66" s="157">
        <v>42.44</v>
      </c>
      <c r="C66" s="157">
        <v>4196</v>
      </c>
      <c r="D66" s="157">
        <v>33047</v>
      </c>
      <c r="E66" s="157" t="s">
        <v>779</v>
      </c>
      <c r="F66" s="157">
        <v>42.53</v>
      </c>
      <c r="G66" s="157">
        <v>4344</v>
      </c>
      <c r="H66" s="157">
        <v>33070</v>
      </c>
      <c r="I66" s="157" t="s">
        <v>705</v>
      </c>
      <c r="J66" s="157">
        <v>43.44</v>
      </c>
      <c r="K66" s="157">
        <v>4454</v>
      </c>
      <c r="L66" s="157">
        <v>33216</v>
      </c>
      <c r="M66" s="157" t="s">
        <v>893</v>
      </c>
      <c r="N66" s="157">
        <v>43.99</v>
      </c>
      <c r="O66" s="157">
        <v>4558</v>
      </c>
      <c r="P66" s="157">
        <v>33457</v>
      </c>
      <c r="Q66" s="157" t="s">
        <v>680</v>
      </c>
      <c r="R66" s="157">
        <v>44.17</v>
      </c>
      <c r="S66" s="157">
        <v>4492</v>
      </c>
      <c r="T66" s="157">
        <v>33695</v>
      </c>
      <c r="U66" s="157" t="s">
        <v>896</v>
      </c>
      <c r="V66" s="157">
        <v>46.18</v>
      </c>
      <c r="W66" s="157">
        <v>4565</v>
      </c>
      <c r="X66" s="157">
        <v>34200</v>
      </c>
      <c r="Y66" s="157" t="s">
        <v>983</v>
      </c>
      <c r="Z66" s="157">
        <v>45.99</v>
      </c>
      <c r="AA66" s="157">
        <v>4688</v>
      </c>
      <c r="AB66" s="157">
        <v>34127</v>
      </c>
      <c r="AC66" s="157" t="s">
        <v>796</v>
      </c>
      <c r="AD66" s="157">
        <v>44.74</v>
      </c>
      <c r="AE66" s="157">
        <v>4907</v>
      </c>
      <c r="AF66" s="157">
        <v>34135</v>
      </c>
      <c r="AG66" s="157" t="s">
        <v>896</v>
      </c>
      <c r="AH66" s="157">
        <v>43.28</v>
      </c>
      <c r="AI66" s="157">
        <v>4681</v>
      </c>
      <c r="AJ66" s="157">
        <v>33446</v>
      </c>
      <c r="AK66" s="157" t="s">
        <v>690</v>
      </c>
      <c r="AL66" s="157">
        <v>43.82</v>
      </c>
      <c r="AM66" s="157">
        <v>4484</v>
      </c>
      <c r="AN66" s="157">
        <v>33802</v>
      </c>
      <c r="AO66" s="157" t="s">
        <v>682</v>
      </c>
      <c r="AP66" s="157">
        <v>43.74</v>
      </c>
      <c r="AQ66" s="157">
        <v>4386</v>
      </c>
      <c r="AR66" s="157">
        <v>33620</v>
      </c>
      <c r="AS66" s="157" t="s">
        <v>901</v>
      </c>
      <c r="AT66" s="157">
        <v>41.57</v>
      </c>
      <c r="AU66" s="157">
        <v>4013</v>
      </c>
      <c r="AV66" s="157">
        <v>33876</v>
      </c>
      <c r="AW66" s="157" t="s">
        <v>866</v>
      </c>
      <c r="AX66" s="157">
        <v>41.22</v>
      </c>
      <c r="AY66" s="157">
        <v>4118</v>
      </c>
      <c r="AZ66" s="157">
        <v>33561</v>
      </c>
      <c r="BA66" s="157" t="s">
        <v>866</v>
      </c>
      <c r="BB66" s="157">
        <v>42.07</v>
      </c>
      <c r="BC66" s="157">
        <v>4240</v>
      </c>
      <c r="BD66" s="157">
        <v>33752</v>
      </c>
      <c r="BE66" s="157" t="s">
        <v>751</v>
      </c>
    </row>
    <row r="67" spans="1:57" hidden="1">
      <c r="A67" s="157" t="s">
        <v>963</v>
      </c>
      <c r="B67" s="157">
        <v>41.94</v>
      </c>
      <c r="C67" s="157">
        <v>2393</v>
      </c>
      <c r="D67" s="157">
        <v>26728</v>
      </c>
      <c r="E67" s="157" t="s">
        <v>1050</v>
      </c>
      <c r="F67" s="157">
        <v>41.07</v>
      </c>
      <c r="G67" s="157">
        <v>2326</v>
      </c>
      <c r="H67" s="157">
        <v>27064</v>
      </c>
      <c r="I67" s="157" t="s">
        <v>694</v>
      </c>
      <c r="J67" s="157">
        <v>42.24</v>
      </c>
      <c r="K67" s="157">
        <v>2425</v>
      </c>
      <c r="L67" s="157">
        <v>27443</v>
      </c>
      <c r="M67" s="157" t="s">
        <v>945</v>
      </c>
      <c r="N67" s="157">
        <v>41.94</v>
      </c>
      <c r="O67" s="157">
        <v>2393</v>
      </c>
      <c r="P67" s="157">
        <v>27498</v>
      </c>
      <c r="Q67" s="157" t="s">
        <v>1009</v>
      </c>
      <c r="R67" s="157">
        <v>41.66</v>
      </c>
      <c r="S67" s="157">
        <v>2385</v>
      </c>
      <c r="T67" s="157">
        <v>28051</v>
      </c>
      <c r="U67" s="157" t="s">
        <v>878</v>
      </c>
      <c r="V67" s="157">
        <v>42.15</v>
      </c>
      <c r="W67" s="157">
        <v>2448</v>
      </c>
      <c r="X67" s="157">
        <v>28603</v>
      </c>
      <c r="Y67" s="157" t="s">
        <v>854</v>
      </c>
      <c r="Z67" s="157">
        <v>41.89</v>
      </c>
      <c r="AA67" s="157">
        <v>2432</v>
      </c>
      <c r="AB67" s="157">
        <v>28584</v>
      </c>
      <c r="AC67" s="157" t="s">
        <v>813</v>
      </c>
      <c r="AD67" s="157">
        <v>41.7</v>
      </c>
      <c r="AE67" s="157">
        <v>2394</v>
      </c>
      <c r="AF67" s="157">
        <v>28206</v>
      </c>
      <c r="AG67" s="157" t="s">
        <v>819</v>
      </c>
      <c r="AH67" s="157">
        <v>42.16</v>
      </c>
      <c r="AI67" s="157">
        <v>2435</v>
      </c>
      <c r="AJ67" s="157">
        <v>27528</v>
      </c>
      <c r="AK67" s="157" t="s">
        <v>852</v>
      </c>
      <c r="AL67" s="157">
        <v>43.25</v>
      </c>
      <c r="AM67" s="157">
        <v>2471</v>
      </c>
      <c r="AN67" s="157">
        <v>27910</v>
      </c>
      <c r="AO67" s="157" t="s">
        <v>695</v>
      </c>
      <c r="AP67" s="157">
        <v>44</v>
      </c>
      <c r="AQ67" s="157">
        <v>2504</v>
      </c>
      <c r="AR67" s="157">
        <v>27878</v>
      </c>
      <c r="AS67" s="157" t="s">
        <v>964</v>
      </c>
      <c r="AT67" s="157">
        <v>42.74</v>
      </c>
      <c r="AU67" s="157">
        <v>2509</v>
      </c>
      <c r="AV67" s="157">
        <v>27885</v>
      </c>
      <c r="AW67" s="157" t="s">
        <v>852</v>
      </c>
      <c r="AX67" s="157">
        <v>41.81</v>
      </c>
      <c r="AY67" s="157">
        <v>2481</v>
      </c>
      <c r="AZ67" s="157">
        <v>28734</v>
      </c>
      <c r="BA67" s="157" t="s">
        <v>815</v>
      </c>
      <c r="BB67" s="157">
        <v>41.87</v>
      </c>
      <c r="BC67" s="157">
        <v>2420</v>
      </c>
      <c r="BD67" s="157">
        <v>28723</v>
      </c>
      <c r="BE67" s="157" t="s">
        <v>965</v>
      </c>
    </row>
    <row r="68" spans="1:57" hidden="1">
      <c r="A68" s="157" t="s">
        <v>1322</v>
      </c>
      <c r="B68" s="157">
        <v>41.89</v>
      </c>
      <c r="C68" s="157">
        <v>3287</v>
      </c>
      <c r="D68" s="157">
        <v>44333</v>
      </c>
      <c r="E68" s="157" t="s">
        <v>1323</v>
      </c>
      <c r="F68" s="157">
        <v>41.74</v>
      </c>
      <c r="G68" s="157">
        <v>3329</v>
      </c>
      <c r="H68" s="157">
        <v>42215</v>
      </c>
      <c r="I68" s="157" t="s">
        <v>1071</v>
      </c>
      <c r="J68" s="157">
        <v>43.07</v>
      </c>
      <c r="K68" s="157">
        <v>3412</v>
      </c>
      <c r="L68" s="157">
        <v>42900</v>
      </c>
      <c r="M68" s="157" t="s">
        <v>1289</v>
      </c>
      <c r="N68" s="157">
        <v>45.03</v>
      </c>
      <c r="O68" s="157">
        <v>3402</v>
      </c>
      <c r="P68" s="157">
        <v>42957</v>
      </c>
      <c r="Q68" s="157" t="s">
        <v>1324</v>
      </c>
      <c r="R68" s="157">
        <v>42.01</v>
      </c>
      <c r="S68" s="157">
        <v>3488</v>
      </c>
      <c r="T68" s="157">
        <v>43015</v>
      </c>
      <c r="U68" s="157" t="s">
        <v>870</v>
      </c>
      <c r="V68" s="157">
        <v>41.71</v>
      </c>
      <c r="W68" s="157">
        <v>3503</v>
      </c>
      <c r="X68" s="157">
        <v>45516</v>
      </c>
      <c r="Y68" s="157" t="s">
        <v>1325</v>
      </c>
      <c r="Z68" s="157">
        <v>47.32</v>
      </c>
      <c r="AA68" s="157">
        <v>4084</v>
      </c>
      <c r="AB68" s="157">
        <v>45565</v>
      </c>
      <c r="AC68" s="157" t="s">
        <v>801</v>
      </c>
      <c r="AD68" s="157">
        <v>44.78</v>
      </c>
      <c r="AE68" s="157">
        <v>3372</v>
      </c>
      <c r="AF68" s="157">
        <v>44973</v>
      </c>
      <c r="AG68" s="157" t="s">
        <v>1326</v>
      </c>
      <c r="AH68" s="157">
        <v>44.2</v>
      </c>
      <c r="AI68" s="157">
        <v>3405</v>
      </c>
      <c r="AJ68" s="157">
        <v>40693</v>
      </c>
      <c r="AK68" s="157" t="s">
        <v>1294</v>
      </c>
      <c r="AL68" s="157">
        <v>42.9</v>
      </c>
      <c r="AM68" s="157">
        <v>3379</v>
      </c>
      <c r="AN68" s="157">
        <v>41202</v>
      </c>
      <c r="AO68" s="157" t="s">
        <v>933</v>
      </c>
      <c r="AP68" s="157">
        <v>42.43</v>
      </c>
      <c r="AQ68" s="157">
        <v>3170</v>
      </c>
      <c r="AR68" s="157">
        <v>41368</v>
      </c>
      <c r="AS68" s="157" t="s">
        <v>766</v>
      </c>
      <c r="AT68" s="157">
        <v>43.3</v>
      </c>
      <c r="AU68" s="157">
        <v>3184</v>
      </c>
      <c r="AV68" s="157">
        <v>41638</v>
      </c>
      <c r="AW68" s="157" t="s">
        <v>800</v>
      </c>
      <c r="AX68" s="157">
        <v>43.65</v>
      </c>
      <c r="AY68" s="157">
        <v>3253</v>
      </c>
      <c r="AZ68" s="157">
        <v>42784</v>
      </c>
      <c r="BA68" s="157" t="s">
        <v>1327</v>
      </c>
      <c r="BB68" s="157" t="s">
        <v>641</v>
      </c>
      <c r="BC68" s="157" t="s">
        <v>641</v>
      </c>
      <c r="BD68" s="157" t="s">
        <v>641</v>
      </c>
      <c r="BE68" s="157" t="s">
        <v>641</v>
      </c>
    </row>
    <row r="69" spans="1:57" hidden="1">
      <c r="A69" s="157" t="s">
        <v>967</v>
      </c>
      <c r="B69" s="157">
        <v>41.88</v>
      </c>
      <c r="C69" s="157">
        <v>3336</v>
      </c>
      <c r="D69" s="157">
        <v>30874</v>
      </c>
      <c r="E69" s="157" t="s">
        <v>839</v>
      </c>
      <c r="F69" s="157">
        <v>42.24</v>
      </c>
      <c r="G69" s="157">
        <v>3318</v>
      </c>
      <c r="H69" s="157">
        <v>30481</v>
      </c>
      <c r="I69" s="157" t="s">
        <v>838</v>
      </c>
      <c r="J69" s="157">
        <v>39.729999999999997</v>
      </c>
      <c r="K69" s="157">
        <v>3417</v>
      </c>
      <c r="L69" s="157">
        <v>30933</v>
      </c>
      <c r="M69" s="157" t="s">
        <v>779</v>
      </c>
      <c r="N69" s="157">
        <v>39.43</v>
      </c>
      <c r="O69" s="157">
        <v>3573</v>
      </c>
      <c r="P69" s="157">
        <v>31034</v>
      </c>
      <c r="Q69" s="157" t="s">
        <v>728</v>
      </c>
      <c r="R69" s="157">
        <v>39.15</v>
      </c>
      <c r="S69" s="157">
        <v>3730</v>
      </c>
      <c r="T69" s="157">
        <v>30786</v>
      </c>
      <c r="U69" s="157" t="s">
        <v>903</v>
      </c>
      <c r="V69" s="157">
        <v>40.08</v>
      </c>
      <c r="W69" s="157">
        <v>3911</v>
      </c>
      <c r="X69" s="157">
        <v>31347</v>
      </c>
      <c r="Y69" s="157" t="s">
        <v>840</v>
      </c>
      <c r="Z69" s="157">
        <v>40.69</v>
      </c>
      <c r="AA69" s="157">
        <v>3879</v>
      </c>
      <c r="AB69" s="157">
        <v>31894</v>
      </c>
      <c r="AC69" s="157" t="s">
        <v>731</v>
      </c>
      <c r="AD69" s="157">
        <v>41.51</v>
      </c>
      <c r="AE69" s="157">
        <v>3646</v>
      </c>
      <c r="AF69" s="157">
        <v>31538</v>
      </c>
      <c r="AG69" s="157" t="s">
        <v>684</v>
      </c>
      <c r="AH69" s="157">
        <v>41.07</v>
      </c>
      <c r="AI69" s="157">
        <v>3567</v>
      </c>
      <c r="AJ69" s="157">
        <v>31349</v>
      </c>
      <c r="AK69" s="157" t="s">
        <v>845</v>
      </c>
      <c r="AL69" s="157">
        <v>40.76</v>
      </c>
      <c r="AM69" s="157">
        <v>3657</v>
      </c>
      <c r="AN69" s="157">
        <v>31454</v>
      </c>
      <c r="AO69" s="157" t="s">
        <v>682</v>
      </c>
      <c r="AP69" s="157">
        <v>42.96</v>
      </c>
      <c r="AQ69" s="157">
        <v>3480</v>
      </c>
      <c r="AR69" s="157">
        <v>31434</v>
      </c>
      <c r="AS69" s="157" t="s">
        <v>805</v>
      </c>
      <c r="AT69" s="157">
        <v>42.13</v>
      </c>
      <c r="AU69" s="157">
        <v>3721</v>
      </c>
      <c r="AV69" s="157">
        <v>31561</v>
      </c>
      <c r="AW69" s="157" t="s">
        <v>894</v>
      </c>
      <c r="AX69" s="157">
        <v>40.51</v>
      </c>
      <c r="AY69" s="157">
        <v>3692</v>
      </c>
      <c r="AZ69" s="157">
        <v>32969</v>
      </c>
      <c r="BA69" s="157" t="s">
        <v>727</v>
      </c>
      <c r="BB69" s="157">
        <v>40.67</v>
      </c>
      <c r="BC69" s="157">
        <v>3649</v>
      </c>
      <c r="BD69" s="157">
        <v>37878</v>
      </c>
      <c r="BE69" s="157" t="s">
        <v>968</v>
      </c>
    </row>
    <row r="70" spans="1:57" hidden="1">
      <c r="A70" s="157" t="s">
        <v>1328</v>
      </c>
      <c r="B70" s="157">
        <v>41.84</v>
      </c>
      <c r="C70" s="157">
        <v>3809</v>
      </c>
      <c r="D70" s="157">
        <v>35855</v>
      </c>
      <c r="E70" s="157" t="s">
        <v>754</v>
      </c>
      <c r="F70" s="157">
        <v>44.54</v>
      </c>
      <c r="G70" s="157">
        <v>3958</v>
      </c>
      <c r="H70" s="157">
        <v>37971</v>
      </c>
      <c r="I70" s="157" t="s">
        <v>827</v>
      </c>
      <c r="J70" s="157" t="s">
        <v>641</v>
      </c>
      <c r="K70" s="157" t="s">
        <v>641</v>
      </c>
      <c r="L70" s="157" t="s">
        <v>641</v>
      </c>
      <c r="M70" s="157" t="s">
        <v>641</v>
      </c>
      <c r="N70" s="157" t="s">
        <v>641</v>
      </c>
      <c r="O70" s="157" t="s">
        <v>641</v>
      </c>
      <c r="P70" s="157" t="s">
        <v>641</v>
      </c>
      <c r="Q70" s="157" t="s">
        <v>641</v>
      </c>
      <c r="R70" s="157" t="s">
        <v>641</v>
      </c>
      <c r="S70" s="157" t="s">
        <v>641</v>
      </c>
      <c r="T70" s="157" t="s">
        <v>641</v>
      </c>
      <c r="U70" s="157" t="s">
        <v>641</v>
      </c>
      <c r="V70" s="157" t="s">
        <v>641</v>
      </c>
      <c r="W70" s="157" t="s">
        <v>641</v>
      </c>
      <c r="X70" s="157" t="s">
        <v>641</v>
      </c>
      <c r="Y70" s="157" t="s">
        <v>641</v>
      </c>
      <c r="Z70" s="157" t="s">
        <v>641</v>
      </c>
      <c r="AA70" s="157" t="s">
        <v>641</v>
      </c>
      <c r="AB70" s="157" t="s">
        <v>641</v>
      </c>
      <c r="AC70" s="157" t="s">
        <v>641</v>
      </c>
      <c r="AD70" s="157" t="s">
        <v>641</v>
      </c>
      <c r="AE70" s="157" t="s">
        <v>641</v>
      </c>
      <c r="AF70" s="157" t="s">
        <v>641</v>
      </c>
      <c r="AG70" s="157" t="s">
        <v>641</v>
      </c>
      <c r="AH70" s="157" t="s">
        <v>641</v>
      </c>
      <c r="AI70" s="157" t="s">
        <v>641</v>
      </c>
      <c r="AJ70" s="157" t="s">
        <v>641</v>
      </c>
      <c r="AK70" s="157" t="s">
        <v>641</v>
      </c>
      <c r="AL70" s="157" t="s">
        <v>641</v>
      </c>
      <c r="AM70" s="157" t="s">
        <v>641</v>
      </c>
      <c r="AN70" s="157" t="s">
        <v>641</v>
      </c>
      <c r="AO70" s="157" t="s">
        <v>641</v>
      </c>
      <c r="AP70" s="157" t="s">
        <v>641</v>
      </c>
      <c r="AQ70" s="157" t="s">
        <v>641</v>
      </c>
      <c r="AR70" s="157" t="s">
        <v>641</v>
      </c>
      <c r="AS70" s="157" t="s">
        <v>641</v>
      </c>
      <c r="AT70" s="157" t="s">
        <v>641</v>
      </c>
      <c r="AU70" s="157" t="s">
        <v>641</v>
      </c>
      <c r="AV70" s="157" t="s">
        <v>641</v>
      </c>
      <c r="AW70" s="157" t="s">
        <v>641</v>
      </c>
      <c r="AX70" s="157" t="s">
        <v>641</v>
      </c>
      <c r="AY70" s="157" t="s">
        <v>641</v>
      </c>
      <c r="AZ70" s="157" t="s">
        <v>641</v>
      </c>
      <c r="BA70" s="157" t="s">
        <v>641</v>
      </c>
      <c r="BB70" s="157" t="s">
        <v>641</v>
      </c>
      <c r="BC70" s="157" t="s">
        <v>641</v>
      </c>
      <c r="BD70" s="157" t="s">
        <v>641</v>
      </c>
      <c r="BE70" s="157" t="s">
        <v>641</v>
      </c>
    </row>
    <row r="71" spans="1:57" hidden="1">
      <c r="A71" s="157" t="s">
        <v>953</v>
      </c>
      <c r="B71" s="157">
        <v>41.83</v>
      </c>
      <c r="C71" s="157">
        <v>4023</v>
      </c>
      <c r="D71" s="157">
        <v>35029</v>
      </c>
      <c r="E71" s="157" t="s">
        <v>706</v>
      </c>
      <c r="F71" s="157">
        <v>41.66</v>
      </c>
      <c r="G71" s="157">
        <v>4108</v>
      </c>
      <c r="H71" s="157">
        <v>34388</v>
      </c>
      <c r="I71" s="157" t="s">
        <v>904</v>
      </c>
      <c r="J71" s="157">
        <v>43.09</v>
      </c>
      <c r="K71" s="157">
        <v>4145</v>
      </c>
      <c r="L71" s="157">
        <v>34738</v>
      </c>
      <c r="M71" s="157" t="s">
        <v>939</v>
      </c>
      <c r="N71" s="157">
        <v>45.69</v>
      </c>
      <c r="O71" s="157">
        <v>4487</v>
      </c>
      <c r="P71" s="157">
        <v>34735</v>
      </c>
      <c r="Q71" s="157" t="s">
        <v>680</v>
      </c>
      <c r="R71" s="157">
        <v>45.81</v>
      </c>
      <c r="S71" s="157">
        <v>4783</v>
      </c>
      <c r="T71" s="157">
        <v>34978</v>
      </c>
      <c r="U71" s="157" t="s">
        <v>845</v>
      </c>
      <c r="V71" s="157">
        <v>45.48</v>
      </c>
      <c r="W71" s="157">
        <v>4584</v>
      </c>
      <c r="X71" s="157">
        <v>35385</v>
      </c>
      <c r="Y71" s="157" t="s">
        <v>779</v>
      </c>
      <c r="Z71" s="157">
        <v>44.97</v>
      </c>
      <c r="AA71" s="157">
        <v>4362</v>
      </c>
      <c r="AB71" s="157">
        <v>35318</v>
      </c>
      <c r="AC71" s="157" t="s">
        <v>902</v>
      </c>
      <c r="AD71" s="157">
        <v>44.26</v>
      </c>
      <c r="AE71" s="157">
        <v>4168</v>
      </c>
      <c r="AF71" s="157">
        <v>35713</v>
      </c>
      <c r="AG71" s="157" t="s">
        <v>939</v>
      </c>
      <c r="AH71" s="157">
        <v>43.53</v>
      </c>
      <c r="AI71" s="157">
        <v>4360</v>
      </c>
      <c r="AJ71" s="157">
        <v>35881</v>
      </c>
      <c r="AK71" s="157" t="s">
        <v>732</v>
      </c>
      <c r="AL71" s="157">
        <v>42.13</v>
      </c>
      <c r="AM71" s="157">
        <v>4210</v>
      </c>
      <c r="AN71" s="157">
        <v>35948</v>
      </c>
      <c r="AO71" s="157" t="s">
        <v>741</v>
      </c>
      <c r="AP71" s="157">
        <v>41.61</v>
      </c>
      <c r="AQ71" s="157">
        <v>4122</v>
      </c>
      <c r="AR71" s="157">
        <v>35408</v>
      </c>
      <c r="AS71" s="157" t="s">
        <v>809</v>
      </c>
      <c r="AT71" s="157">
        <v>40.33</v>
      </c>
      <c r="AU71" s="157">
        <v>3692</v>
      </c>
      <c r="AV71" s="157">
        <v>35527</v>
      </c>
      <c r="AW71" s="157" t="s">
        <v>793</v>
      </c>
      <c r="AX71" s="157">
        <v>41.23</v>
      </c>
      <c r="AY71" s="157">
        <v>3624</v>
      </c>
      <c r="AZ71" s="157">
        <v>34924</v>
      </c>
      <c r="BA71" s="157" t="s">
        <v>738</v>
      </c>
      <c r="BB71" s="157">
        <v>41.65</v>
      </c>
      <c r="BC71" s="157">
        <v>4082</v>
      </c>
      <c r="BD71" s="157">
        <v>35251</v>
      </c>
      <c r="BE71" s="157" t="s">
        <v>756</v>
      </c>
    </row>
    <row r="72" spans="1:57" hidden="1">
      <c r="A72" s="157" t="s">
        <v>1329</v>
      </c>
      <c r="B72" s="157">
        <v>41.47</v>
      </c>
      <c r="C72" s="157">
        <v>3382</v>
      </c>
      <c r="D72" s="157">
        <v>31173</v>
      </c>
      <c r="E72" s="157" t="s">
        <v>928</v>
      </c>
      <c r="F72" s="157">
        <v>41.39</v>
      </c>
      <c r="G72" s="157">
        <v>3442</v>
      </c>
      <c r="H72" s="157">
        <v>31972</v>
      </c>
      <c r="I72" s="157" t="s">
        <v>690</v>
      </c>
      <c r="J72" s="157">
        <v>41.68</v>
      </c>
      <c r="K72" s="157">
        <v>3448</v>
      </c>
      <c r="L72" s="157">
        <v>31857</v>
      </c>
      <c r="M72" s="157" t="s">
        <v>893</v>
      </c>
      <c r="N72" s="157">
        <v>41.92</v>
      </c>
      <c r="O72" s="157">
        <v>3394</v>
      </c>
      <c r="P72" s="157">
        <v>32040</v>
      </c>
      <c r="Q72" s="157" t="s">
        <v>893</v>
      </c>
      <c r="R72" s="157">
        <v>41.63</v>
      </c>
      <c r="S72" s="157">
        <v>3339</v>
      </c>
      <c r="T72" s="157">
        <v>32399</v>
      </c>
      <c r="U72" s="157" t="s">
        <v>779</v>
      </c>
      <c r="V72" s="157">
        <v>41.43</v>
      </c>
      <c r="W72" s="157">
        <v>3365</v>
      </c>
      <c r="X72" s="157">
        <v>33070</v>
      </c>
      <c r="Y72" s="157" t="s">
        <v>892</v>
      </c>
      <c r="Z72" s="157">
        <v>40.74</v>
      </c>
      <c r="AA72" s="157">
        <v>3461</v>
      </c>
      <c r="AB72" s="157">
        <v>33080</v>
      </c>
      <c r="AC72" s="157" t="s">
        <v>995</v>
      </c>
      <c r="AD72" s="157">
        <v>39.9</v>
      </c>
      <c r="AE72" s="157">
        <v>3497</v>
      </c>
      <c r="AF72" s="157">
        <v>32758</v>
      </c>
      <c r="AG72" s="157" t="s">
        <v>891</v>
      </c>
      <c r="AH72" s="157">
        <v>40.15</v>
      </c>
      <c r="AI72" s="157">
        <v>3310</v>
      </c>
      <c r="AJ72" s="157">
        <v>32595</v>
      </c>
      <c r="AK72" s="157" t="s">
        <v>995</v>
      </c>
      <c r="AL72" s="157">
        <v>39.229999999999997</v>
      </c>
      <c r="AM72" s="157">
        <v>3207</v>
      </c>
      <c r="AN72" s="157">
        <v>32729</v>
      </c>
      <c r="AO72" s="157" t="s">
        <v>828</v>
      </c>
      <c r="AP72" s="157">
        <v>39.479999999999997</v>
      </c>
      <c r="AQ72" s="157">
        <v>3185</v>
      </c>
      <c r="AR72" s="157">
        <v>32464</v>
      </c>
      <c r="AS72" s="157" t="s">
        <v>772</v>
      </c>
      <c r="AT72" s="157">
        <v>41.01</v>
      </c>
      <c r="AU72" s="157">
        <v>3264</v>
      </c>
      <c r="AV72" s="157">
        <v>32542</v>
      </c>
      <c r="AW72" s="157" t="s">
        <v>956</v>
      </c>
      <c r="AX72" s="157">
        <v>39.35</v>
      </c>
      <c r="AY72" s="157">
        <v>3345</v>
      </c>
      <c r="AZ72" s="157">
        <v>32686</v>
      </c>
      <c r="BA72" s="157" t="s">
        <v>1024</v>
      </c>
      <c r="BB72" s="157">
        <v>38.549999999999997</v>
      </c>
      <c r="BC72" s="157">
        <v>3359</v>
      </c>
      <c r="BD72" s="157">
        <v>32975</v>
      </c>
      <c r="BE72" s="157" t="s">
        <v>1021</v>
      </c>
    </row>
    <row r="73" spans="1:57" hidden="1">
      <c r="A73" s="157" t="s">
        <v>925</v>
      </c>
      <c r="B73" s="157">
        <v>41.46</v>
      </c>
      <c r="C73" s="157">
        <v>2342</v>
      </c>
      <c r="D73" s="157">
        <v>27077</v>
      </c>
      <c r="E73" s="157" t="s">
        <v>1053</v>
      </c>
      <c r="F73" s="157">
        <v>43.11</v>
      </c>
      <c r="G73" s="157">
        <v>2366</v>
      </c>
      <c r="H73" s="157">
        <v>27458</v>
      </c>
      <c r="I73" s="157" t="s">
        <v>1330</v>
      </c>
      <c r="J73" s="157">
        <v>44.5</v>
      </c>
      <c r="K73" s="157">
        <v>2387</v>
      </c>
      <c r="L73" s="157">
        <v>27321</v>
      </c>
      <c r="M73" s="157" t="s">
        <v>1269</v>
      </c>
      <c r="N73" s="157">
        <v>43.15</v>
      </c>
      <c r="O73" s="157">
        <v>2393</v>
      </c>
      <c r="P73" s="157">
        <v>27587</v>
      </c>
      <c r="Q73" s="157" t="s">
        <v>702</v>
      </c>
      <c r="R73" s="157">
        <v>41.19</v>
      </c>
      <c r="S73" s="157">
        <v>2326</v>
      </c>
      <c r="T73" s="157">
        <v>27892</v>
      </c>
      <c r="U73" s="157" t="s">
        <v>721</v>
      </c>
      <c r="V73" s="157">
        <v>39.86</v>
      </c>
      <c r="W73" s="157">
        <v>2392</v>
      </c>
      <c r="X73" s="157">
        <v>28487</v>
      </c>
      <c r="Y73" s="157" t="s">
        <v>1027</v>
      </c>
      <c r="Z73" s="157">
        <v>41.7</v>
      </c>
      <c r="AA73" s="157">
        <v>2438</v>
      </c>
      <c r="AB73" s="157">
        <v>28727</v>
      </c>
      <c r="AC73" s="157" t="s">
        <v>837</v>
      </c>
      <c r="AD73" s="157">
        <v>44.71</v>
      </c>
      <c r="AE73" s="157">
        <v>2479</v>
      </c>
      <c r="AF73" s="157">
        <v>28958</v>
      </c>
      <c r="AG73" s="157" t="s">
        <v>697</v>
      </c>
      <c r="AH73" s="157">
        <v>44.35</v>
      </c>
      <c r="AI73" s="157">
        <v>2506</v>
      </c>
      <c r="AJ73" s="157">
        <v>28602</v>
      </c>
      <c r="AK73" s="157" t="s">
        <v>926</v>
      </c>
      <c r="AL73" s="157">
        <v>39.86</v>
      </c>
      <c r="AM73" s="157">
        <v>2417</v>
      </c>
      <c r="AN73" s="157">
        <v>28446</v>
      </c>
      <c r="AO73" s="157" t="s">
        <v>927</v>
      </c>
      <c r="AP73" s="157">
        <v>38.270000000000003</v>
      </c>
      <c r="AQ73" s="157">
        <v>2365</v>
      </c>
      <c r="AR73" s="157">
        <v>28773</v>
      </c>
      <c r="AS73" s="157" t="s">
        <v>928</v>
      </c>
      <c r="AT73" s="157">
        <v>38.31</v>
      </c>
      <c r="AU73" s="157">
        <v>2287</v>
      </c>
      <c r="AV73" s="157">
        <v>28885</v>
      </c>
      <c r="AW73" s="157" t="s">
        <v>687</v>
      </c>
      <c r="AX73" s="157">
        <v>37</v>
      </c>
      <c r="AY73" s="157">
        <v>2450</v>
      </c>
      <c r="AZ73" s="157">
        <v>29120</v>
      </c>
      <c r="BA73" s="157" t="s">
        <v>728</v>
      </c>
      <c r="BB73" s="157">
        <v>41.67</v>
      </c>
      <c r="BC73" s="157">
        <v>2572</v>
      </c>
      <c r="BD73" s="157">
        <v>29411</v>
      </c>
      <c r="BE73" s="157" t="s">
        <v>811</v>
      </c>
    </row>
    <row r="74" spans="1:57" hidden="1">
      <c r="A74" s="157" t="s">
        <v>922</v>
      </c>
      <c r="B74" s="157">
        <v>41.42</v>
      </c>
      <c r="C74" s="157">
        <v>4121</v>
      </c>
      <c r="D74" s="157">
        <v>35281</v>
      </c>
      <c r="E74" s="157" t="s">
        <v>999</v>
      </c>
      <c r="F74" s="157">
        <v>41.81</v>
      </c>
      <c r="G74" s="157">
        <v>3944</v>
      </c>
      <c r="H74" s="157">
        <v>34027</v>
      </c>
      <c r="I74" s="157" t="s">
        <v>727</v>
      </c>
      <c r="J74" s="157">
        <v>42.07</v>
      </c>
      <c r="K74" s="157">
        <v>3583</v>
      </c>
      <c r="L74" s="157">
        <v>34481</v>
      </c>
      <c r="M74" s="157" t="s">
        <v>708</v>
      </c>
      <c r="N74" s="157">
        <v>41.49</v>
      </c>
      <c r="O74" s="157">
        <v>3617</v>
      </c>
      <c r="P74" s="157">
        <v>34875</v>
      </c>
      <c r="Q74" s="157" t="s">
        <v>673</v>
      </c>
      <c r="R74" s="157">
        <v>42.8</v>
      </c>
      <c r="S74" s="157">
        <v>3673</v>
      </c>
      <c r="T74" s="157">
        <v>34452</v>
      </c>
      <c r="U74" s="157" t="s">
        <v>671</v>
      </c>
      <c r="V74" s="157">
        <v>43.84</v>
      </c>
      <c r="W74" s="157">
        <v>3669</v>
      </c>
      <c r="X74" s="157">
        <v>35234</v>
      </c>
      <c r="Y74" s="157" t="s">
        <v>692</v>
      </c>
      <c r="Z74" s="157">
        <v>43.89</v>
      </c>
      <c r="AA74" s="157">
        <v>3794</v>
      </c>
      <c r="AB74" s="157">
        <v>35215</v>
      </c>
      <c r="AC74" s="157" t="s">
        <v>751</v>
      </c>
      <c r="AD74" s="157">
        <v>42.39</v>
      </c>
      <c r="AE74" s="157">
        <v>3708</v>
      </c>
      <c r="AF74" s="157">
        <v>34749</v>
      </c>
      <c r="AG74" s="157" t="s">
        <v>708</v>
      </c>
      <c r="AH74" s="157">
        <v>44.73</v>
      </c>
      <c r="AI74" s="157">
        <v>3975</v>
      </c>
      <c r="AJ74" s="157">
        <v>38392</v>
      </c>
      <c r="AK74" s="157" t="s">
        <v>834</v>
      </c>
      <c r="AL74" s="157">
        <v>39.58</v>
      </c>
      <c r="AM74" s="157">
        <v>3117</v>
      </c>
      <c r="AN74" s="157">
        <v>37640</v>
      </c>
      <c r="AO74" s="157" t="s">
        <v>923</v>
      </c>
      <c r="AP74" s="157">
        <v>38.19</v>
      </c>
      <c r="AQ74" s="157">
        <v>3040</v>
      </c>
      <c r="AR74" s="157">
        <v>38805</v>
      </c>
      <c r="AS74" s="157" t="s">
        <v>924</v>
      </c>
      <c r="AT74" s="157" t="s">
        <v>641</v>
      </c>
      <c r="AU74" s="157" t="s">
        <v>641</v>
      </c>
      <c r="AV74" s="157" t="s">
        <v>641</v>
      </c>
      <c r="AW74" s="157" t="s">
        <v>641</v>
      </c>
      <c r="AX74" s="157" t="s">
        <v>641</v>
      </c>
      <c r="AY74" s="157" t="s">
        <v>641</v>
      </c>
      <c r="AZ74" s="157" t="s">
        <v>641</v>
      </c>
      <c r="BA74" s="157" t="s">
        <v>641</v>
      </c>
      <c r="BB74" s="157" t="s">
        <v>641</v>
      </c>
      <c r="BC74" s="157" t="s">
        <v>641</v>
      </c>
      <c r="BD74" s="157" t="s">
        <v>641</v>
      </c>
      <c r="BE74" s="157" t="s">
        <v>641</v>
      </c>
    </row>
    <row r="75" spans="1:57" hidden="1">
      <c r="A75" s="157" t="s">
        <v>915</v>
      </c>
      <c r="B75" s="157">
        <v>41.41</v>
      </c>
      <c r="C75" s="157">
        <v>3197</v>
      </c>
      <c r="D75" s="157">
        <v>29989</v>
      </c>
      <c r="E75" s="157" t="s">
        <v>993</v>
      </c>
      <c r="F75" s="157">
        <v>41.85</v>
      </c>
      <c r="G75" s="157">
        <v>3222</v>
      </c>
      <c r="H75" s="157">
        <v>27962</v>
      </c>
      <c r="I75" s="157" t="s">
        <v>853</v>
      </c>
      <c r="J75" s="157">
        <v>44.84</v>
      </c>
      <c r="K75" s="157">
        <v>3117</v>
      </c>
      <c r="L75" s="157">
        <v>28083</v>
      </c>
      <c r="M75" s="157" t="s">
        <v>1046</v>
      </c>
      <c r="N75" s="157">
        <v>45.26</v>
      </c>
      <c r="O75" s="157">
        <v>3100</v>
      </c>
      <c r="P75" s="157">
        <v>28133</v>
      </c>
      <c r="Q75" s="157" t="s">
        <v>1049</v>
      </c>
      <c r="R75" s="157">
        <v>47.53</v>
      </c>
      <c r="S75" s="157">
        <v>3082</v>
      </c>
      <c r="T75" s="157">
        <v>28924</v>
      </c>
      <c r="U75" s="157" t="s">
        <v>1098</v>
      </c>
      <c r="V75" s="157">
        <v>47.35</v>
      </c>
      <c r="W75" s="157">
        <v>3052</v>
      </c>
      <c r="X75" s="157">
        <v>25067</v>
      </c>
      <c r="Y75" s="157" t="s">
        <v>1331</v>
      </c>
      <c r="Z75" s="157">
        <v>45.93</v>
      </c>
      <c r="AA75" s="157">
        <v>3085</v>
      </c>
      <c r="AB75" s="157">
        <v>25601</v>
      </c>
      <c r="AC75" s="157" t="s">
        <v>1048</v>
      </c>
      <c r="AD75" s="157">
        <v>44.96</v>
      </c>
      <c r="AE75" s="157">
        <v>2975</v>
      </c>
      <c r="AF75" s="157">
        <v>24732</v>
      </c>
      <c r="AG75" s="157" t="s">
        <v>1332</v>
      </c>
      <c r="AH75" s="157">
        <v>44.77</v>
      </c>
      <c r="AI75" s="157">
        <v>2887</v>
      </c>
      <c r="AJ75" s="157">
        <v>26595</v>
      </c>
      <c r="AK75" s="157" t="s">
        <v>916</v>
      </c>
      <c r="AL75" s="157">
        <v>47.48</v>
      </c>
      <c r="AM75" s="157">
        <v>3082</v>
      </c>
      <c r="AN75" s="157">
        <v>25504</v>
      </c>
      <c r="AO75" s="157" t="s">
        <v>917</v>
      </c>
      <c r="AP75" s="157">
        <v>47.55</v>
      </c>
      <c r="AQ75" s="157">
        <v>3082</v>
      </c>
      <c r="AR75" s="157">
        <v>25513</v>
      </c>
      <c r="AS75" s="157" t="s">
        <v>918</v>
      </c>
      <c r="AT75" s="157">
        <v>46.28</v>
      </c>
      <c r="AU75" s="157">
        <v>3064</v>
      </c>
      <c r="AV75" s="157">
        <v>26686</v>
      </c>
      <c r="AW75" s="157" t="s">
        <v>919</v>
      </c>
      <c r="AX75" s="157">
        <v>45.02</v>
      </c>
      <c r="AY75" s="157">
        <v>3082</v>
      </c>
      <c r="AZ75" s="157">
        <v>25241</v>
      </c>
      <c r="BA75" s="157" t="s">
        <v>920</v>
      </c>
      <c r="BB75" s="157">
        <v>43.99</v>
      </c>
      <c r="BC75" s="157">
        <v>3158</v>
      </c>
      <c r="BD75" s="157">
        <v>24267</v>
      </c>
      <c r="BE75" s="157" t="s">
        <v>921</v>
      </c>
    </row>
    <row r="76" spans="1:57" hidden="1">
      <c r="A76" s="157" t="s">
        <v>978</v>
      </c>
      <c r="B76" s="157">
        <v>41.4</v>
      </c>
      <c r="C76" s="157">
        <v>3666</v>
      </c>
      <c r="D76" s="157">
        <v>33446</v>
      </c>
      <c r="E76" s="157" t="s">
        <v>730</v>
      </c>
      <c r="F76" s="157">
        <v>41.71</v>
      </c>
      <c r="G76" s="157">
        <v>3669</v>
      </c>
      <c r="H76" s="157">
        <v>33241</v>
      </c>
      <c r="I76" s="157" t="s">
        <v>885</v>
      </c>
      <c r="J76" s="157">
        <v>40.020000000000003</v>
      </c>
      <c r="K76" s="157">
        <v>3675</v>
      </c>
      <c r="L76" s="157">
        <v>33765</v>
      </c>
      <c r="M76" s="157" t="s">
        <v>742</v>
      </c>
      <c r="N76" s="157">
        <v>39.01</v>
      </c>
      <c r="O76" s="157">
        <v>3579</v>
      </c>
      <c r="P76" s="157">
        <v>33643</v>
      </c>
      <c r="Q76" s="157" t="s">
        <v>1043</v>
      </c>
      <c r="R76" s="157">
        <v>38.840000000000003</v>
      </c>
      <c r="S76" s="157">
        <v>3656</v>
      </c>
      <c r="T76" s="157">
        <v>33754</v>
      </c>
      <c r="U76" s="157" t="s">
        <v>824</v>
      </c>
      <c r="V76" s="157">
        <v>39.479999999999997</v>
      </c>
      <c r="W76" s="157">
        <v>3632</v>
      </c>
      <c r="X76" s="157">
        <v>34510</v>
      </c>
      <c r="Y76" s="157" t="s">
        <v>1092</v>
      </c>
      <c r="Z76" s="157">
        <v>40.46</v>
      </c>
      <c r="AA76" s="157">
        <v>3654</v>
      </c>
      <c r="AB76" s="157">
        <v>34683</v>
      </c>
      <c r="AC76" s="157" t="s">
        <v>954</v>
      </c>
      <c r="AD76" s="157">
        <v>40.619999999999997</v>
      </c>
      <c r="AE76" s="157">
        <v>3669</v>
      </c>
      <c r="AF76" s="157">
        <v>34928</v>
      </c>
      <c r="AG76" s="157" t="s">
        <v>1055</v>
      </c>
      <c r="AH76" s="157">
        <v>40.11</v>
      </c>
      <c r="AI76" s="157">
        <v>3548</v>
      </c>
      <c r="AJ76" s="157">
        <v>34272</v>
      </c>
      <c r="AK76" s="157" t="s">
        <v>844</v>
      </c>
      <c r="AL76" s="157">
        <v>39.409999999999997</v>
      </c>
      <c r="AM76" s="157">
        <v>3479</v>
      </c>
      <c r="AN76" s="157">
        <v>34030</v>
      </c>
      <c r="AO76" s="157" t="s">
        <v>979</v>
      </c>
      <c r="AP76" s="157">
        <v>39.01</v>
      </c>
      <c r="AQ76" s="157">
        <v>3568</v>
      </c>
      <c r="AR76" s="157">
        <v>34020</v>
      </c>
      <c r="AS76" s="157" t="s">
        <v>807</v>
      </c>
      <c r="AT76" s="157">
        <v>38.94</v>
      </c>
      <c r="AU76" s="157">
        <v>3703</v>
      </c>
      <c r="AV76" s="157">
        <v>34387</v>
      </c>
      <c r="AW76" s="157" t="s">
        <v>937</v>
      </c>
      <c r="AX76" s="157">
        <v>38.92</v>
      </c>
      <c r="AY76" s="157">
        <v>3791</v>
      </c>
      <c r="AZ76" s="157">
        <v>34343</v>
      </c>
      <c r="BA76" s="157" t="s">
        <v>980</v>
      </c>
      <c r="BB76" s="157">
        <v>39.22</v>
      </c>
      <c r="BC76" s="157">
        <v>3722</v>
      </c>
      <c r="BD76" s="157">
        <v>34113</v>
      </c>
      <c r="BE76" s="157" t="s">
        <v>824</v>
      </c>
    </row>
    <row r="77" spans="1:57" hidden="1">
      <c r="A77" s="157" t="s">
        <v>1333</v>
      </c>
      <c r="B77" s="157">
        <v>41.21</v>
      </c>
      <c r="C77" s="157">
        <v>3417</v>
      </c>
      <c r="D77" s="157">
        <v>25760</v>
      </c>
      <c r="E77" s="157" t="s">
        <v>722</v>
      </c>
      <c r="F77" s="157">
        <v>41.83</v>
      </c>
      <c r="G77" s="157">
        <v>3527</v>
      </c>
      <c r="H77" s="157">
        <v>24523</v>
      </c>
      <c r="I77" s="157" t="s">
        <v>914</v>
      </c>
      <c r="J77" s="157">
        <v>42.13</v>
      </c>
      <c r="K77" s="157">
        <v>3533</v>
      </c>
      <c r="L77" s="157">
        <v>24708</v>
      </c>
      <c r="M77" s="157" t="s">
        <v>914</v>
      </c>
      <c r="N77" s="157">
        <v>42.66</v>
      </c>
      <c r="O77" s="157">
        <v>3577</v>
      </c>
      <c r="P77" s="157">
        <v>24320</v>
      </c>
      <c r="Q77" s="157" t="s">
        <v>1334</v>
      </c>
      <c r="R77" s="157">
        <v>43.01</v>
      </c>
      <c r="S77" s="157">
        <v>3627</v>
      </c>
      <c r="T77" s="157">
        <v>24320</v>
      </c>
      <c r="U77" s="157" t="s">
        <v>969</v>
      </c>
      <c r="V77" s="157">
        <v>42.52</v>
      </c>
      <c r="W77" s="157">
        <v>3582</v>
      </c>
      <c r="X77" s="157">
        <v>24320</v>
      </c>
      <c r="Y77" s="157" t="s">
        <v>1090</v>
      </c>
      <c r="Z77" s="157">
        <v>42.47</v>
      </c>
      <c r="AA77" s="157">
        <v>3477</v>
      </c>
      <c r="AB77" s="157">
        <v>24320</v>
      </c>
      <c r="AC77" s="157" t="s">
        <v>1335</v>
      </c>
      <c r="AD77" s="157">
        <v>42.45</v>
      </c>
      <c r="AE77" s="157">
        <v>3459</v>
      </c>
      <c r="AF77" s="157">
        <v>24320</v>
      </c>
      <c r="AG77" s="157" t="s">
        <v>1335</v>
      </c>
      <c r="AH77" s="157">
        <v>41.95</v>
      </c>
      <c r="AI77" s="157">
        <v>3543</v>
      </c>
      <c r="AJ77" s="157">
        <v>24320</v>
      </c>
      <c r="AK77" s="157" t="s">
        <v>1089</v>
      </c>
      <c r="AL77" s="157">
        <v>41.53</v>
      </c>
      <c r="AM77" s="157">
        <v>3497</v>
      </c>
      <c r="AN77" s="157">
        <v>24912</v>
      </c>
      <c r="AO77" s="157" t="s">
        <v>644</v>
      </c>
      <c r="AP77" s="157">
        <v>40.64</v>
      </c>
      <c r="AQ77" s="157">
        <v>3411</v>
      </c>
      <c r="AR77" s="157">
        <v>24320</v>
      </c>
      <c r="AS77" s="157" t="s">
        <v>1103</v>
      </c>
      <c r="AT77" s="157">
        <v>40.82</v>
      </c>
      <c r="AU77" s="157">
        <v>3440</v>
      </c>
      <c r="AV77" s="157">
        <v>24912</v>
      </c>
      <c r="AW77" s="157" t="s">
        <v>1084</v>
      </c>
      <c r="AX77" s="157">
        <v>40.83</v>
      </c>
      <c r="AY77" s="157">
        <v>3463</v>
      </c>
      <c r="AZ77" s="157">
        <v>24448</v>
      </c>
      <c r="BA77" s="157" t="s">
        <v>1103</v>
      </c>
      <c r="BB77" s="157">
        <v>41.05</v>
      </c>
      <c r="BC77" s="157">
        <v>3450</v>
      </c>
      <c r="BD77" s="157">
        <v>24739</v>
      </c>
      <c r="BE77" s="157" t="s">
        <v>1045</v>
      </c>
    </row>
    <row r="78" spans="1:57" hidden="1">
      <c r="A78" s="157" t="s">
        <v>946</v>
      </c>
      <c r="B78" s="157">
        <v>41.1</v>
      </c>
      <c r="C78" s="157">
        <v>2471</v>
      </c>
      <c r="D78" s="157">
        <v>24946</v>
      </c>
      <c r="E78" s="157" t="s">
        <v>1096</v>
      </c>
      <c r="F78" s="157">
        <v>41.09</v>
      </c>
      <c r="G78" s="157">
        <v>2503</v>
      </c>
      <c r="H78" s="157">
        <v>25401</v>
      </c>
      <c r="I78" s="157" t="s">
        <v>640</v>
      </c>
      <c r="J78" s="157">
        <v>42.57</v>
      </c>
      <c r="K78" s="157">
        <v>2441</v>
      </c>
      <c r="L78" s="157">
        <v>26007</v>
      </c>
      <c r="M78" s="157" t="s">
        <v>1084</v>
      </c>
      <c r="N78" s="157">
        <v>43.48</v>
      </c>
      <c r="O78" s="157">
        <v>2333</v>
      </c>
      <c r="P78" s="157">
        <v>25887</v>
      </c>
      <c r="Q78" s="157" t="s">
        <v>1319</v>
      </c>
      <c r="R78" s="157">
        <v>42.83</v>
      </c>
      <c r="S78" s="157">
        <v>2308</v>
      </c>
      <c r="T78" s="157">
        <v>26433</v>
      </c>
      <c r="U78" s="157" t="s">
        <v>1074</v>
      </c>
      <c r="V78" s="157">
        <v>42.69</v>
      </c>
      <c r="W78" s="157">
        <v>2312</v>
      </c>
      <c r="X78" s="157">
        <v>27037</v>
      </c>
      <c r="Y78" s="157" t="s">
        <v>964</v>
      </c>
      <c r="Z78" s="157">
        <v>42.15</v>
      </c>
      <c r="AA78" s="157">
        <v>2342</v>
      </c>
      <c r="AB78" s="157">
        <v>26894</v>
      </c>
      <c r="AC78" s="157" t="s">
        <v>1076</v>
      </c>
      <c r="AD78" s="157">
        <v>42.81</v>
      </c>
      <c r="AE78" s="157">
        <v>2382</v>
      </c>
      <c r="AF78" s="157">
        <v>25933</v>
      </c>
      <c r="AG78" s="157" t="s">
        <v>1080</v>
      </c>
      <c r="AH78" s="157">
        <v>43.63</v>
      </c>
      <c r="AI78" s="157">
        <v>2433</v>
      </c>
      <c r="AJ78" s="157">
        <v>27187</v>
      </c>
      <c r="AK78" s="157" t="s">
        <v>947</v>
      </c>
      <c r="AL78" s="157">
        <v>42.89</v>
      </c>
      <c r="AM78" s="157">
        <v>2415</v>
      </c>
      <c r="AN78" s="157">
        <v>26139</v>
      </c>
      <c r="AO78" s="157" t="s">
        <v>948</v>
      </c>
      <c r="AP78" s="157">
        <v>41.47</v>
      </c>
      <c r="AQ78" s="157">
        <v>2372</v>
      </c>
      <c r="AR78" s="157">
        <v>26114</v>
      </c>
      <c r="AS78" s="157" t="s">
        <v>949</v>
      </c>
      <c r="AT78" s="157">
        <v>39.96</v>
      </c>
      <c r="AU78" s="157">
        <v>2361</v>
      </c>
      <c r="AV78" s="157">
        <v>26262</v>
      </c>
      <c r="AW78" s="157" t="s">
        <v>950</v>
      </c>
      <c r="AX78" s="157">
        <v>40.659999999999997</v>
      </c>
      <c r="AY78" s="157">
        <v>2341</v>
      </c>
      <c r="AZ78" s="157">
        <v>27054</v>
      </c>
      <c r="BA78" s="157" t="s">
        <v>941</v>
      </c>
      <c r="BB78" s="157">
        <v>40.14</v>
      </c>
      <c r="BC78" s="157">
        <v>2326</v>
      </c>
      <c r="BD78" s="157">
        <v>27122</v>
      </c>
      <c r="BE78" s="157" t="s">
        <v>716</v>
      </c>
    </row>
    <row r="79" spans="1:57" hidden="1">
      <c r="A79" s="157" t="s">
        <v>982</v>
      </c>
      <c r="B79" s="157">
        <v>41.03</v>
      </c>
      <c r="C79" s="157">
        <v>6110</v>
      </c>
      <c r="D79" s="157">
        <v>27721</v>
      </c>
      <c r="E79" s="157" t="s">
        <v>716</v>
      </c>
      <c r="F79" s="157">
        <v>37.83</v>
      </c>
      <c r="G79" s="157">
        <v>5159</v>
      </c>
      <c r="H79" s="157">
        <v>30422</v>
      </c>
      <c r="I79" s="157" t="s">
        <v>671</v>
      </c>
      <c r="J79" s="157">
        <v>37.35</v>
      </c>
      <c r="K79" s="157">
        <v>4942</v>
      </c>
      <c r="L79" s="157">
        <v>30591</v>
      </c>
      <c r="M79" s="157" t="s">
        <v>708</v>
      </c>
      <c r="N79" s="157">
        <v>43.03</v>
      </c>
      <c r="O79" s="157">
        <v>7016</v>
      </c>
      <c r="P79" s="157">
        <v>30071</v>
      </c>
      <c r="Q79" s="157" t="s">
        <v>711</v>
      </c>
      <c r="R79" s="157">
        <v>42.25</v>
      </c>
      <c r="S79" s="157">
        <v>6940</v>
      </c>
      <c r="T79" s="157">
        <v>30625</v>
      </c>
      <c r="U79" s="157" t="s">
        <v>993</v>
      </c>
      <c r="V79" s="157">
        <v>40.53</v>
      </c>
      <c r="W79" s="157">
        <v>6104</v>
      </c>
      <c r="X79" s="157">
        <v>35388</v>
      </c>
      <c r="Y79" s="157" t="s">
        <v>1067</v>
      </c>
      <c r="Z79" s="157">
        <v>41.99</v>
      </c>
      <c r="AA79" s="157">
        <v>7000</v>
      </c>
      <c r="AB79" s="157">
        <v>33579</v>
      </c>
      <c r="AC79" s="157" t="s">
        <v>798</v>
      </c>
      <c r="AD79" s="157">
        <v>43.07</v>
      </c>
      <c r="AE79" s="157">
        <v>7456</v>
      </c>
      <c r="AF79" s="157">
        <v>31028</v>
      </c>
      <c r="AG79" s="157" t="s">
        <v>713</v>
      </c>
      <c r="AH79" s="157">
        <v>39.83</v>
      </c>
      <c r="AI79" s="157">
        <v>5816</v>
      </c>
      <c r="AJ79" s="157">
        <v>30374</v>
      </c>
      <c r="AK79" s="157" t="s">
        <v>896</v>
      </c>
      <c r="AL79" s="157">
        <v>35.44</v>
      </c>
      <c r="AM79" s="157">
        <v>5050</v>
      </c>
      <c r="AN79" s="157">
        <v>30681</v>
      </c>
      <c r="AO79" s="157" t="s">
        <v>753</v>
      </c>
      <c r="AP79" s="157">
        <v>34.83</v>
      </c>
      <c r="AQ79" s="157">
        <v>4873</v>
      </c>
      <c r="AR79" s="157">
        <v>29918</v>
      </c>
      <c r="AS79" s="157" t="s">
        <v>834</v>
      </c>
      <c r="AT79" s="157">
        <v>40.53</v>
      </c>
      <c r="AU79" s="157">
        <v>6043</v>
      </c>
      <c r="AV79" s="157">
        <v>30860</v>
      </c>
      <c r="AW79" s="157" t="s">
        <v>645</v>
      </c>
      <c r="AX79" s="157">
        <v>43.72</v>
      </c>
      <c r="AY79" s="157">
        <v>6911</v>
      </c>
      <c r="AZ79" s="157">
        <v>31057</v>
      </c>
      <c r="BA79" s="157" t="s">
        <v>881</v>
      </c>
      <c r="BB79" s="157">
        <v>42.16</v>
      </c>
      <c r="BC79" s="157">
        <v>6229</v>
      </c>
      <c r="BD79" s="157">
        <v>31227</v>
      </c>
      <c r="BE79" s="157" t="s">
        <v>983</v>
      </c>
    </row>
    <row r="80" spans="1:57" hidden="1">
      <c r="A80" s="157" t="s">
        <v>888</v>
      </c>
      <c r="B80" s="157">
        <v>40.97</v>
      </c>
      <c r="C80" s="157">
        <v>4041</v>
      </c>
      <c r="D80" s="157">
        <v>31903</v>
      </c>
      <c r="E80" s="157" t="s">
        <v>779</v>
      </c>
      <c r="F80" s="157">
        <v>42.1</v>
      </c>
      <c r="G80" s="157">
        <v>4373</v>
      </c>
      <c r="H80" s="157">
        <v>31657</v>
      </c>
      <c r="I80" s="157" t="s">
        <v>928</v>
      </c>
      <c r="J80" s="157">
        <v>43.24</v>
      </c>
      <c r="K80" s="157">
        <v>4504</v>
      </c>
      <c r="L80" s="157">
        <v>31516</v>
      </c>
      <c r="M80" s="157" t="s">
        <v>846</v>
      </c>
      <c r="N80" s="157">
        <v>43</v>
      </c>
      <c r="O80" s="157">
        <v>4358</v>
      </c>
      <c r="P80" s="157">
        <v>31678</v>
      </c>
      <c r="Q80" s="157" t="s">
        <v>804</v>
      </c>
      <c r="R80" s="157">
        <v>42.4</v>
      </c>
      <c r="S80" s="157">
        <v>4309</v>
      </c>
      <c r="T80" s="157">
        <v>32420</v>
      </c>
      <c r="U80" s="157" t="s">
        <v>893</v>
      </c>
      <c r="V80" s="157">
        <v>43.48</v>
      </c>
      <c r="W80" s="157">
        <v>4571</v>
      </c>
      <c r="X80" s="157">
        <v>33940</v>
      </c>
      <c r="Y80" s="157" t="s">
        <v>994</v>
      </c>
      <c r="Z80" s="157">
        <v>43.24</v>
      </c>
      <c r="AA80" s="157">
        <v>4605</v>
      </c>
      <c r="AB80" s="157">
        <v>34398</v>
      </c>
      <c r="AC80" s="157" t="s">
        <v>650</v>
      </c>
      <c r="AD80" s="157">
        <v>45.44</v>
      </c>
      <c r="AE80" s="157">
        <v>4693</v>
      </c>
      <c r="AF80" s="157">
        <v>32975</v>
      </c>
      <c r="AG80" s="157" t="s">
        <v>647</v>
      </c>
      <c r="AH80" s="157">
        <v>46.13</v>
      </c>
      <c r="AI80" s="157">
        <v>5040</v>
      </c>
      <c r="AJ80" s="157">
        <v>32472</v>
      </c>
      <c r="AK80" s="157" t="s">
        <v>821</v>
      </c>
      <c r="AL80" s="157">
        <v>45.51</v>
      </c>
      <c r="AM80" s="157">
        <v>4694</v>
      </c>
      <c r="AN80" s="157">
        <v>32329</v>
      </c>
      <c r="AO80" s="157" t="s">
        <v>881</v>
      </c>
      <c r="AP80" s="157">
        <v>44.31</v>
      </c>
      <c r="AQ80" s="157">
        <v>4430</v>
      </c>
      <c r="AR80" s="157">
        <v>32378</v>
      </c>
      <c r="AS80" s="157" t="s">
        <v>648</v>
      </c>
      <c r="AT80" s="157">
        <v>41.48</v>
      </c>
      <c r="AU80" s="157">
        <v>3813</v>
      </c>
      <c r="AV80" s="157">
        <v>32535</v>
      </c>
      <c r="AW80" s="157" t="s">
        <v>889</v>
      </c>
      <c r="AX80" s="157">
        <v>41.55</v>
      </c>
      <c r="AY80" s="157">
        <v>3837</v>
      </c>
      <c r="AZ80" s="157">
        <v>32905</v>
      </c>
      <c r="BA80" s="157" t="s">
        <v>890</v>
      </c>
      <c r="BB80" s="157">
        <v>40.68</v>
      </c>
      <c r="BC80" s="157">
        <v>4067</v>
      </c>
      <c r="BD80" s="157">
        <v>33426</v>
      </c>
      <c r="BE80" s="157" t="s">
        <v>891</v>
      </c>
    </row>
    <row r="81" spans="1:57" hidden="1">
      <c r="A81" s="157" t="s">
        <v>1336</v>
      </c>
      <c r="B81" s="157">
        <v>40.68</v>
      </c>
      <c r="C81" s="157">
        <v>2578</v>
      </c>
      <c r="D81" s="157">
        <v>30439</v>
      </c>
      <c r="E81" s="157" t="s">
        <v>864</v>
      </c>
      <c r="F81" s="157">
        <v>41.55</v>
      </c>
      <c r="G81" s="157">
        <v>2596</v>
      </c>
      <c r="H81" s="157">
        <v>31252</v>
      </c>
      <c r="I81" s="157" t="s">
        <v>976</v>
      </c>
      <c r="J81" s="157">
        <v>40.950000000000003</v>
      </c>
      <c r="K81" s="157">
        <v>2632</v>
      </c>
      <c r="L81" s="157">
        <v>30723</v>
      </c>
      <c r="M81" s="157" t="s">
        <v>1015</v>
      </c>
      <c r="N81" s="157">
        <v>40.94</v>
      </c>
      <c r="O81" s="157">
        <v>2543</v>
      </c>
      <c r="P81" s="157">
        <v>30546</v>
      </c>
      <c r="Q81" s="157" t="s">
        <v>897</v>
      </c>
      <c r="R81" s="157">
        <v>43.52</v>
      </c>
      <c r="S81" s="157">
        <v>2644</v>
      </c>
      <c r="T81" s="157">
        <v>30885</v>
      </c>
      <c r="U81" s="157" t="s">
        <v>996</v>
      </c>
      <c r="V81" s="157">
        <v>44.57</v>
      </c>
      <c r="W81" s="157">
        <v>2660</v>
      </c>
      <c r="X81" s="157">
        <v>32142</v>
      </c>
      <c r="Y81" s="157" t="s">
        <v>838</v>
      </c>
      <c r="Z81" s="157">
        <v>42.43</v>
      </c>
      <c r="AA81" s="157">
        <v>2596</v>
      </c>
      <c r="AB81" s="157">
        <v>32274</v>
      </c>
      <c r="AC81" s="157" t="s">
        <v>680</v>
      </c>
      <c r="AD81" s="157">
        <v>42.93</v>
      </c>
      <c r="AE81" s="157">
        <v>2541</v>
      </c>
      <c r="AF81" s="157">
        <v>32397</v>
      </c>
      <c r="AG81" s="157" t="s">
        <v>733</v>
      </c>
      <c r="AH81" s="157">
        <v>44.68</v>
      </c>
      <c r="AI81" s="157">
        <v>2574</v>
      </c>
      <c r="AJ81" s="157">
        <v>32448</v>
      </c>
      <c r="AK81" s="157" t="s">
        <v>818</v>
      </c>
      <c r="AL81" s="157">
        <v>40.65</v>
      </c>
      <c r="AM81" s="157">
        <v>2491</v>
      </c>
      <c r="AN81" s="157">
        <v>31768</v>
      </c>
      <c r="AO81" s="157" t="s">
        <v>797</v>
      </c>
      <c r="AP81" s="157">
        <v>40.11</v>
      </c>
      <c r="AQ81" s="157">
        <v>2474</v>
      </c>
      <c r="AR81" s="157">
        <v>31624</v>
      </c>
      <c r="AS81" s="157" t="s">
        <v>849</v>
      </c>
      <c r="AT81" s="157">
        <v>41.27</v>
      </c>
      <c r="AU81" s="157">
        <v>2572</v>
      </c>
      <c r="AV81" s="157">
        <v>31329</v>
      </c>
      <c r="AW81" s="157" t="s">
        <v>684</v>
      </c>
      <c r="AX81" s="157">
        <v>42.68</v>
      </c>
      <c r="AY81" s="157">
        <v>2626</v>
      </c>
      <c r="AZ81" s="157">
        <v>31146</v>
      </c>
      <c r="BA81" s="157" t="s">
        <v>710</v>
      </c>
      <c r="BB81" s="157">
        <v>45.6</v>
      </c>
      <c r="BC81" s="157">
        <v>2662</v>
      </c>
      <c r="BD81" s="157">
        <v>31253</v>
      </c>
      <c r="BE81" s="157" t="s">
        <v>719</v>
      </c>
    </row>
    <row r="82" spans="1:57" hidden="1">
      <c r="A82" s="157" t="s">
        <v>1337</v>
      </c>
      <c r="B82" s="157">
        <v>40.67</v>
      </c>
      <c r="C82" s="157">
        <v>3105</v>
      </c>
      <c r="D82" s="157" t="s">
        <v>641</v>
      </c>
      <c r="E82" s="157" t="s">
        <v>641</v>
      </c>
      <c r="F82" s="157" t="s">
        <v>641</v>
      </c>
      <c r="G82" s="157" t="s">
        <v>641</v>
      </c>
      <c r="H82" s="157" t="s">
        <v>641</v>
      </c>
      <c r="I82" s="157" t="s">
        <v>641</v>
      </c>
      <c r="J82" s="157" t="s">
        <v>641</v>
      </c>
      <c r="K82" s="157" t="s">
        <v>641</v>
      </c>
      <c r="L82" s="157" t="s">
        <v>641</v>
      </c>
      <c r="M82" s="157" t="s">
        <v>641</v>
      </c>
      <c r="N82" s="157" t="s">
        <v>641</v>
      </c>
      <c r="O82" s="157" t="s">
        <v>641</v>
      </c>
      <c r="P82" s="157" t="s">
        <v>641</v>
      </c>
      <c r="Q82" s="157" t="s">
        <v>641</v>
      </c>
      <c r="R82" s="157" t="s">
        <v>641</v>
      </c>
      <c r="S82" s="157" t="s">
        <v>641</v>
      </c>
      <c r="T82" s="157" t="s">
        <v>641</v>
      </c>
      <c r="U82" s="157" t="s">
        <v>641</v>
      </c>
      <c r="V82" s="157" t="s">
        <v>641</v>
      </c>
      <c r="W82" s="157" t="s">
        <v>641</v>
      </c>
      <c r="X82" s="157" t="s">
        <v>641</v>
      </c>
      <c r="Y82" s="157" t="s">
        <v>641</v>
      </c>
      <c r="Z82" s="157" t="s">
        <v>641</v>
      </c>
      <c r="AA82" s="157" t="s">
        <v>641</v>
      </c>
      <c r="AB82" s="157" t="s">
        <v>641</v>
      </c>
      <c r="AC82" s="157" t="s">
        <v>641</v>
      </c>
      <c r="AD82" s="157" t="s">
        <v>641</v>
      </c>
      <c r="AE82" s="157" t="s">
        <v>641</v>
      </c>
      <c r="AF82" s="157" t="s">
        <v>641</v>
      </c>
      <c r="AG82" s="157" t="s">
        <v>641</v>
      </c>
      <c r="AH82" s="157" t="s">
        <v>641</v>
      </c>
      <c r="AI82" s="157" t="s">
        <v>641</v>
      </c>
      <c r="AJ82" s="157" t="s">
        <v>641</v>
      </c>
      <c r="AK82" s="157" t="s">
        <v>641</v>
      </c>
      <c r="AL82" s="157" t="s">
        <v>641</v>
      </c>
      <c r="AM82" s="157" t="s">
        <v>641</v>
      </c>
      <c r="AN82" s="157" t="s">
        <v>641</v>
      </c>
      <c r="AO82" s="157" t="s">
        <v>641</v>
      </c>
      <c r="AP82" s="157" t="s">
        <v>641</v>
      </c>
      <c r="AQ82" s="157" t="s">
        <v>641</v>
      </c>
      <c r="AR82" s="157" t="s">
        <v>641</v>
      </c>
      <c r="AS82" s="157" t="s">
        <v>641</v>
      </c>
      <c r="AT82" s="157" t="s">
        <v>641</v>
      </c>
      <c r="AU82" s="157" t="s">
        <v>641</v>
      </c>
      <c r="AV82" s="157" t="s">
        <v>641</v>
      </c>
      <c r="AW82" s="157" t="s">
        <v>641</v>
      </c>
      <c r="AX82" s="157" t="s">
        <v>641</v>
      </c>
      <c r="AY82" s="157" t="s">
        <v>641</v>
      </c>
      <c r="AZ82" s="157" t="s">
        <v>641</v>
      </c>
      <c r="BA82" s="157" t="s">
        <v>641</v>
      </c>
      <c r="BB82" s="157" t="s">
        <v>641</v>
      </c>
      <c r="BC82" s="157" t="s">
        <v>641</v>
      </c>
      <c r="BD82" s="157" t="s">
        <v>641</v>
      </c>
      <c r="BE82" s="157" t="s">
        <v>641</v>
      </c>
    </row>
    <row r="83" spans="1:57" hidden="1">
      <c r="A83" s="157" t="s">
        <v>1338</v>
      </c>
      <c r="B83" s="157">
        <v>40.47</v>
      </c>
      <c r="C83" s="157">
        <v>3294</v>
      </c>
      <c r="D83" s="157">
        <v>39718</v>
      </c>
      <c r="E83" s="157" t="s">
        <v>884</v>
      </c>
      <c r="F83" s="157">
        <v>50.24</v>
      </c>
      <c r="G83" s="157">
        <v>4589</v>
      </c>
      <c r="H83" s="157">
        <v>37896</v>
      </c>
      <c r="I83" s="157" t="s">
        <v>733</v>
      </c>
      <c r="J83" s="157">
        <v>50.29</v>
      </c>
      <c r="K83" s="157">
        <v>4971</v>
      </c>
      <c r="L83" s="157">
        <v>39399</v>
      </c>
      <c r="M83" s="157" t="s">
        <v>731</v>
      </c>
      <c r="N83" s="157">
        <v>50.23</v>
      </c>
      <c r="O83" s="157">
        <v>5027</v>
      </c>
      <c r="P83" s="157">
        <v>39724</v>
      </c>
      <c r="Q83" s="157" t="s">
        <v>867</v>
      </c>
      <c r="R83" s="157">
        <v>46.71</v>
      </c>
      <c r="S83" s="157">
        <v>4285</v>
      </c>
      <c r="T83" s="157">
        <v>39173</v>
      </c>
      <c r="U83" s="157" t="s">
        <v>759</v>
      </c>
      <c r="V83" s="157">
        <v>50.17</v>
      </c>
      <c r="W83" s="157">
        <v>4827</v>
      </c>
      <c r="X83" s="157">
        <v>32930</v>
      </c>
      <c r="Y83" s="157" t="s">
        <v>689</v>
      </c>
      <c r="Z83" s="157">
        <v>57.11</v>
      </c>
      <c r="AA83" s="157">
        <v>6781</v>
      </c>
      <c r="AB83" s="157">
        <v>33129</v>
      </c>
      <c r="AC83" s="157" t="s">
        <v>1106</v>
      </c>
      <c r="AD83" s="157">
        <v>56.02</v>
      </c>
      <c r="AE83" s="157">
        <v>6233</v>
      </c>
      <c r="AF83" s="157">
        <v>40453</v>
      </c>
      <c r="AG83" s="157" t="s">
        <v>781</v>
      </c>
      <c r="AH83" s="157">
        <v>45.05</v>
      </c>
      <c r="AI83" s="157">
        <v>4887</v>
      </c>
      <c r="AJ83" s="157">
        <v>39533</v>
      </c>
      <c r="AK83" s="157" t="s">
        <v>825</v>
      </c>
      <c r="AL83" s="157">
        <v>42.86</v>
      </c>
      <c r="AM83" s="157">
        <v>4572</v>
      </c>
      <c r="AN83" s="157">
        <v>38185</v>
      </c>
      <c r="AO83" s="157" t="s">
        <v>932</v>
      </c>
      <c r="AP83" s="157">
        <v>44.31</v>
      </c>
      <c r="AQ83" s="157">
        <v>4675</v>
      </c>
      <c r="AR83" s="157">
        <v>38749</v>
      </c>
      <c r="AS83" s="157" t="s">
        <v>1092</v>
      </c>
      <c r="AT83" s="157">
        <v>53.08</v>
      </c>
      <c r="AU83" s="157">
        <v>6458</v>
      </c>
      <c r="AV83" s="157">
        <v>38600</v>
      </c>
      <c r="AW83" s="157" t="s">
        <v>972</v>
      </c>
      <c r="AX83" s="157">
        <v>52.7</v>
      </c>
      <c r="AY83" s="157">
        <v>6993</v>
      </c>
      <c r="AZ83" s="157">
        <v>39427</v>
      </c>
      <c r="BA83" s="157" t="s">
        <v>864</v>
      </c>
      <c r="BB83" s="157">
        <v>52.36</v>
      </c>
      <c r="BC83" s="157">
        <v>6863</v>
      </c>
      <c r="BD83" s="157">
        <v>37586</v>
      </c>
      <c r="BE83" s="157" t="s">
        <v>683</v>
      </c>
    </row>
    <row r="84" spans="1:57" hidden="1">
      <c r="A84" s="157" t="s">
        <v>836</v>
      </c>
      <c r="B84" s="157">
        <v>40.21</v>
      </c>
      <c r="C84" s="157">
        <v>5700</v>
      </c>
      <c r="D84" s="157">
        <v>31976</v>
      </c>
      <c r="E84" s="157" t="s">
        <v>650</v>
      </c>
      <c r="F84" s="157">
        <v>42.16</v>
      </c>
      <c r="G84" s="157">
        <v>6778</v>
      </c>
      <c r="H84" s="157">
        <v>32285</v>
      </c>
      <c r="I84" s="157" t="s">
        <v>688</v>
      </c>
      <c r="J84" s="157" t="s">
        <v>641</v>
      </c>
      <c r="K84" s="157" t="s">
        <v>641</v>
      </c>
      <c r="L84" s="157" t="s">
        <v>641</v>
      </c>
      <c r="M84" s="157" t="s">
        <v>641</v>
      </c>
      <c r="N84" s="157" t="s">
        <v>641</v>
      </c>
      <c r="O84" s="157" t="s">
        <v>641</v>
      </c>
      <c r="P84" s="157" t="s">
        <v>641</v>
      </c>
      <c r="Q84" s="157" t="s">
        <v>641</v>
      </c>
      <c r="R84" s="157">
        <v>43.32</v>
      </c>
      <c r="S84" s="157">
        <v>8678</v>
      </c>
      <c r="T84" s="157">
        <v>32600</v>
      </c>
      <c r="U84" s="157" t="s">
        <v>976</v>
      </c>
      <c r="V84" s="157">
        <v>42.59</v>
      </c>
      <c r="W84" s="157">
        <v>7470</v>
      </c>
      <c r="X84" s="157">
        <v>35292</v>
      </c>
      <c r="Y84" s="157" t="s">
        <v>669</v>
      </c>
      <c r="Z84" s="157">
        <v>45.22</v>
      </c>
      <c r="AA84" s="157">
        <v>7685</v>
      </c>
      <c r="AB84" s="157">
        <v>34852</v>
      </c>
      <c r="AC84" s="157" t="s">
        <v>848</v>
      </c>
      <c r="AD84" s="157">
        <v>47.15</v>
      </c>
      <c r="AE84" s="157">
        <v>8629</v>
      </c>
      <c r="AF84" s="157">
        <v>33603</v>
      </c>
      <c r="AG84" s="157" t="s">
        <v>942</v>
      </c>
      <c r="AH84" s="157">
        <v>48.41</v>
      </c>
      <c r="AI84" s="157">
        <v>10394</v>
      </c>
      <c r="AJ84" s="157">
        <v>33315</v>
      </c>
      <c r="AK84" s="157" t="s">
        <v>837</v>
      </c>
      <c r="AL84" s="157">
        <v>46.34</v>
      </c>
      <c r="AM84" s="157">
        <v>9693</v>
      </c>
      <c r="AN84" s="157">
        <v>33428</v>
      </c>
      <c r="AO84" s="157" t="s">
        <v>838</v>
      </c>
      <c r="AP84" s="157">
        <v>45.05</v>
      </c>
      <c r="AQ84" s="157">
        <v>8230</v>
      </c>
      <c r="AR84" s="157">
        <v>33231</v>
      </c>
      <c r="AS84" s="157" t="s">
        <v>839</v>
      </c>
      <c r="AT84" s="157">
        <v>45.51</v>
      </c>
      <c r="AU84" s="157">
        <v>7442</v>
      </c>
      <c r="AV84" s="157">
        <v>33235</v>
      </c>
      <c r="AW84" s="157" t="s">
        <v>648</v>
      </c>
      <c r="AX84" s="157">
        <v>44.18</v>
      </c>
      <c r="AY84" s="157">
        <v>6125</v>
      </c>
      <c r="AZ84" s="157">
        <v>33437</v>
      </c>
      <c r="BA84" s="157" t="s">
        <v>803</v>
      </c>
      <c r="BB84" s="157">
        <v>42.16</v>
      </c>
      <c r="BC84" s="157">
        <v>5936</v>
      </c>
      <c r="BD84" s="157">
        <v>32984</v>
      </c>
      <c r="BE84" s="157" t="s">
        <v>840</v>
      </c>
    </row>
    <row r="85" spans="1:57" hidden="1">
      <c r="A85" s="157" t="s">
        <v>990</v>
      </c>
      <c r="B85" s="157">
        <v>40.090000000000003</v>
      </c>
      <c r="C85" s="157">
        <v>3524</v>
      </c>
      <c r="D85" s="157">
        <v>30311</v>
      </c>
      <c r="E85" s="157" t="s">
        <v>803</v>
      </c>
      <c r="F85" s="157">
        <v>40.94</v>
      </c>
      <c r="G85" s="157">
        <v>3533</v>
      </c>
      <c r="H85" s="157">
        <v>29743</v>
      </c>
      <c r="I85" s="157" t="s">
        <v>818</v>
      </c>
      <c r="J85" s="157">
        <v>42.49</v>
      </c>
      <c r="K85" s="157">
        <v>3586</v>
      </c>
      <c r="L85" s="157">
        <v>30279</v>
      </c>
      <c r="M85" s="157" t="s">
        <v>942</v>
      </c>
      <c r="N85" s="157">
        <v>42.88</v>
      </c>
      <c r="O85" s="157">
        <v>3642</v>
      </c>
      <c r="P85" s="157">
        <v>30243</v>
      </c>
      <c r="Q85" s="157" t="s">
        <v>811</v>
      </c>
      <c r="R85" s="157">
        <v>41.5</v>
      </c>
      <c r="S85" s="157">
        <v>3610</v>
      </c>
      <c r="T85" s="157">
        <v>29735</v>
      </c>
      <c r="U85" s="157" t="s">
        <v>812</v>
      </c>
      <c r="V85" s="157">
        <v>41.29</v>
      </c>
      <c r="W85" s="157">
        <v>3600</v>
      </c>
      <c r="X85" s="157">
        <v>30758</v>
      </c>
      <c r="Y85" s="157" t="s">
        <v>1069</v>
      </c>
      <c r="Z85" s="157">
        <v>39.61</v>
      </c>
      <c r="AA85" s="157">
        <v>3578</v>
      </c>
      <c r="AB85" s="157">
        <v>31131</v>
      </c>
      <c r="AC85" s="157" t="s">
        <v>902</v>
      </c>
      <c r="AD85" s="157">
        <v>37.54</v>
      </c>
      <c r="AE85" s="157">
        <v>3518</v>
      </c>
      <c r="AF85" s="157">
        <v>30287</v>
      </c>
      <c r="AG85" s="157" t="s">
        <v>939</v>
      </c>
      <c r="AH85" s="157">
        <v>38.270000000000003</v>
      </c>
      <c r="AI85" s="157">
        <v>3396</v>
      </c>
      <c r="AJ85" s="157">
        <v>30438</v>
      </c>
      <c r="AK85" s="157" t="s">
        <v>650</v>
      </c>
      <c r="AL85" s="157">
        <v>38.619999999999997</v>
      </c>
      <c r="AM85" s="157">
        <v>3251</v>
      </c>
      <c r="AN85" s="157">
        <v>30710</v>
      </c>
      <c r="AO85" s="157" t="s">
        <v>650</v>
      </c>
      <c r="AP85" s="157">
        <v>38.200000000000003</v>
      </c>
      <c r="AQ85" s="157">
        <v>3243</v>
      </c>
      <c r="AR85" s="157">
        <v>30526</v>
      </c>
      <c r="AS85" s="157" t="s">
        <v>798</v>
      </c>
      <c r="AT85" s="157">
        <v>38.44</v>
      </c>
      <c r="AU85" s="157">
        <v>3336</v>
      </c>
      <c r="AV85" s="157">
        <v>30431</v>
      </c>
      <c r="AW85" s="157" t="s">
        <v>890</v>
      </c>
      <c r="AX85" s="157">
        <v>38.909999999999997</v>
      </c>
      <c r="AY85" s="157">
        <v>3454</v>
      </c>
      <c r="AZ85" s="157">
        <v>30886</v>
      </c>
      <c r="BA85" s="157" t="s">
        <v>956</v>
      </c>
      <c r="BB85" s="157">
        <v>38.6</v>
      </c>
      <c r="BC85" s="157">
        <v>3467</v>
      </c>
      <c r="BD85" s="157">
        <v>30885</v>
      </c>
      <c r="BE85" s="157" t="s">
        <v>670</v>
      </c>
    </row>
    <row r="86" spans="1:57" hidden="1">
      <c r="A86" s="157" t="s">
        <v>1339</v>
      </c>
      <c r="B86" s="157">
        <v>40.08</v>
      </c>
      <c r="C86" s="157">
        <v>3467</v>
      </c>
      <c r="D86" s="157">
        <v>24110</v>
      </c>
      <c r="E86" s="157" t="s">
        <v>1340</v>
      </c>
      <c r="F86" s="157" t="s">
        <v>641</v>
      </c>
      <c r="G86" s="157" t="s">
        <v>641</v>
      </c>
      <c r="H86" s="157" t="s">
        <v>641</v>
      </c>
      <c r="I86" s="157" t="s">
        <v>641</v>
      </c>
      <c r="J86" s="157" t="s">
        <v>641</v>
      </c>
      <c r="K86" s="157" t="s">
        <v>641</v>
      </c>
      <c r="L86" s="157" t="s">
        <v>641</v>
      </c>
      <c r="M86" s="157" t="s">
        <v>641</v>
      </c>
      <c r="N86" s="157" t="s">
        <v>641</v>
      </c>
      <c r="O86" s="157" t="s">
        <v>641</v>
      </c>
      <c r="P86" s="157" t="s">
        <v>641</v>
      </c>
      <c r="Q86" s="157" t="s">
        <v>641</v>
      </c>
      <c r="R86" s="157" t="s">
        <v>641</v>
      </c>
      <c r="S86" s="157" t="s">
        <v>641</v>
      </c>
      <c r="T86" s="157" t="s">
        <v>641</v>
      </c>
      <c r="U86" s="157" t="s">
        <v>641</v>
      </c>
      <c r="V86" s="157" t="s">
        <v>641</v>
      </c>
      <c r="W86" s="157" t="s">
        <v>641</v>
      </c>
      <c r="X86" s="157" t="s">
        <v>641</v>
      </c>
      <c r="Y86" s="157" t="s">
        <v>641</v>
      </c>
      <c r="Z86" s="157" t="s">
        <v>641</v>
      </c>
      <c r="AA86" s="157" t="s">
        <v>641</v>
      </c>
      <c r="AB86" s="157" t="s">
        <v>641</v>
      </c>
      <c r="AC86" s="157" t="s">
        <v>641</v>
      </c>
      <c r="AD86" s="157" t="s">
        <v>641</v>
      </c>
      <c r="AE86" s="157" t="s">
        <v>641</v>
      </c>
      <c r="AF86" s="157" t="s">
        <v>641</v>
      </c>
      <c r="AG86" s="157" t="s">
        <v>641</v>
      </c>
      <c r="AH86" s="157" t="s">
        <v>641</v>
      </c>
      <c r="AI86" s="157" t="s">
        <v>641</v>
      </c>
      <c r="AJ86" s="157" t="s">
        <v>641</v>
      </c>
      <c r="AK86" s="157" t="s">
        <v>641</v>
      </c>
      <c r="AL86" s="157" t="s">
        <v>641</v>
      </c>
      <c r="AM86" s="157" t="s">
        <v>641</v>
      </c>
      <c r="AN86" s="157" t="s">
        <v>641</v>
      </c>
      <c r="AO86" s="157" t="s">
        <v>641</v>
      </c>
      <c r="AP86" s="157" t="s">
        <v>641</v>
      </c>
      <c r="AQ86" s="157" t="s">
        <v>641</v>
      </c>
      <c r="AR86" s="157" t="s">
        <v>641</v>
      </c>
      <c r="AS86" s="157" t="s">
        <v>641</v>
      </c>
      <c r="AT86" s="157" t="s">
        <v>641</v>
      </c>
      <c r="AU86" s="157" t="s">
        <v>641</v>
      </c>
      <c r="AV86" s="157" t="s">
        <v>641</v>
      </c>
      <c r="AW86" s="157" t="s">
        <v>641</v>
      </c>
      <c r="AX86" s="157" t="s">
        <v>641</v>
      </c>
      <c r="AY86" s="157" t="s">
        <v>641</v>
      </c>
      <c r="AZ86" s="157" t="s">
        <v>641</v>
      </c>
      <c r="BA86" s="157" t="s">
        <v>641</v>
      </c>
      <c r="BB86" s="157" t="s">
        <v>641</v>
      </c>
      <c r="BC86" s="157" t="s">
        <v>641</v>
      </c>
      <c r="BD86" s="157" t="s">
        <v>641</v>
      </c>
      <c r="BE86" s="157" t="s">
        <v>641</v>
      </c>
    </row>
    <row r="87" spans="1:57" hidden="1">
      <c r="A87" s="157" t="s">
        <v>1341</v>
      </c>
      <c r="B87" s="157">
        <v>39.6</v>
      </c>
      <c r="C87" s="157">
        <v>3403</v>
      </c>
      <c r="D87" s="157">
        <v>37990</v>
      </c>
      <c r="E87" s="157" t="s">
        <v>677</v>
      </c>
      <c r="F87" s="157">
        <v>39.85</v>
      </c>
      <c r="G87" s="157">
        <v>3387</v>
      </c>
      <c r="H87" s="157">
        <v>32558</v>
      </c>
      <c r="I87" s="157" t="s">
        <v>830</v>
      </c>
      <c r="J87" s="157">
        <v>40.36</v>
      </c>
      <c r="K87" s="157">
        <v>3541</v>
      </c>
      <c r="L87" s="157">
        <v>35838</v>
      </c>
      <c r="M87" s="157" t="s">
        <v>984</v>
      </c>
      <c r="N87" s="157">
        <v>40.32</v>
      </c>
      <c r="O87" s="157">
        <v>3393</v>
      </c>
      <c r="P87" s="157">
        <v>36604</v>
      </c>
      <c r="Q87" s="157" t="s">
        <v>1059</v>
      </c>
      <c r="R87" s="157">
        <v>42.19</v>
      </c>
      <c r="S87" s="157">
        <v>3344</v>
      </c>
      <c r="T87" s="157">
        <v>40926</v>
      </c>
      <c r="U87" s="157" t="s">
        <v>1342</v>
      </c>
      <c r="V87" s="157">
        <v>41.64</v>
      </c>
      <c r="W87" s="157">
        <v>3277</v>
      </c>
      <c r="X87" s="157">
        <v>39204</v>
      </c>
      <c r="Y87" s="157" t="s">
        <v>784</v>
      </c>
      <c r="Z87" s="157">
        <v>40.06</v>
      </c>
      <c r="AA87" s="157">
        <v>3320</v>
      </c>
      <c r="AB87" s="157">
        <v>39310</v>
      </c>
      <c r="AC87" s="157" t="s">
        <v>884</v>
      </c>
      <c r="AD87" s="157">
        <v>40.22</v>
      </c>
      <c r="AE87" s="157">
        <v>3441</v>
      </c>
      <c r="AF87" s="157">
        <v>37885</v>
      </c>
      <c r="AG87" s="157" t="s">
        <v>784</v>
      </c>
      <c r="AH87" s="157">
        <v>42.41</v>
      </c>
      <c r="AI87" s="157">
        <v>3471</v>
      </c>
      <c r="AJ87" s="157">
        <v>42143</v>
      </c>
      <c r="AK87" s="157" t="s">
        <v>1343</v>
      </c>
      <c r="AL87" s="157" t="s">
        <v>641</v>
      </c>
      <c r="AM87" s="157" t="s">
        <v>641</v>
      </c>
      <c r="AN87" s="157" t="s">
        <v>641</v>
      </c>
      <c r="AO87" s="157" t="s">
        <v>641</v>
      </c>
      <c r="AP87" s="157" t="s">
        <v>641</v>
      </c>
      <c r="AQ87" s="157" t="s">
        <v>641</v>
      </c>
      <c r="AR87" s="157" t="s">
        <v>641</v>
      </c>
      <c r="AS87" s="157" t="s">
        <v>641</v>
      </c>
      <c r="AT87" s="157" t="s">
        <v>641</v>
      </c>
      <c r="AU87" s="157" t="s">
        <v>641</v>
      </c>
      <c r="AV87" s="157" t="s">
        <v>641</v>
      </c>
      <c r="AW87" s="157" t="s">
        <v>641</v>
      </c>
      <c r="AX87" s="157">
        <v>41.49</v>
      </c>
      <c r="AY87" s="157">
        <v>3263</v>
      </c>
      <c r="AZ87" s="157">
        <v>45239</v>
      </c>
      <c r="BA87" s="157" t="s">
        <v>1314</v>
      </c>
      <c r="BB87" s="157">
        <v>41.07</v>
      </c>
      <c r="BC87" s="157">
        <v>3163</v>
      </c>
      <c r="BD87" s="157">
        <v>43922</v>
      </c>
      <c r="BE87" s="157" t="s">
        <v>1344</v>
      </c>
    </row>
    <row r="88" spans="1:57" hidden="1">
      <c r="A88" s="157" t="s">
        <v>975</v>
      </c>
      <c r="B88" s="157">
        <v>39.549999999999997</v>
      </c>
      <c r="C88" s="157">
        <v>3624</v>
      </c>
      <c r="D88" s="157">
        <v>30304</v>
      </c>
      <c r="E88" s="157" t="s">
        <v>777</v>
      </c>
      <c r="F88" s="157">
        <v>40.090000000000003</v>
      </c>
      <c r="G88" s="157">
        <v>3650</v>
      </c>
      <c r="H88" s="157">
        <v>30241</v>
      </c>
      <c r="I88" s="157" t="s">
        <v>733</v>
      </c>
      <c r="J88" s="157">
        <v>40.57</v>
      </c>
      <c r="K88" s="157">
        <v>3634</v>
      </c>
      <c r="L88" s="157">
        <v>30581</v>
      </c>
      <c r="M88" s="157" t="s">
        <v>687</v>
      </c>
      <c r="N88" s="157">
        <v>40.229999999999997</v>
      </c>
      <c r="O88" s="157">
        <v>3661</v>
      </c>
      <c r="P88" s="157">
        <v>30590</v>
      </c>
      <c r="Q88" s="157" t="s">
        <v>680</v>
      </c>
      <c r="R88" s="157">
        <v>40.15</v>
      </c>
      <c r="S88" s="157">
        <v>3740</v>
      </c>
      <c r="T88" s="157">
        <v>30680</v>
      </c>
      <c r="U88" s="157" t="s">
        <v>893</v>
      </c>
      <c r="V88" s="157">
        <v>40.67</v>
      </c>
      <c r="W88" s="157">
        <v>3739</v>
      </c>
      <c r="X88" s="157">
        <v>31117</v>
      </c>
      <c r="Y88" s="157" t="s">
        <v>688</v>
      </c>
      <c r="Z88" s="157">
        <v>40.83</v>
      </c>
      <c r="AA88" s="157">
        <v>3686</v>
      </c>
      <c r="AB88" s="157">
        <v>30121</v>
      </c>
      <c r="AC88" s="157" t="s">
        <v>839</v>
      </c>
      <c r="AD88" s="157">
        <v>40.549999999999997</v>
      </c>
      <c r="AE88" s="157">
        <v>3591</v>
      </c>
      <c r="AF88" s="157">
        <v>31191</v>
      </c>
      <c r="AG88" s="157" t="s">
        <v>1033</v>
      </c>
      <c r="AH88" s="157">
        <v>40.54</v>
      </c>
      <c r="AI88" s="157">
        <v>3492</v>
      </c>
      <c r="AJ88" s="157">
        <v>30630</v>
      </c>
      <c r="AK88" s="157" t="s">
        <v>734</v>
      </c>
      <c r="AL88" s="157">
        <v>40.99</v>
      </c>
      <c r="AM88" s="157">
        <v>3397</v>
      </c>
      <c r="AN88" s="157">
        <v>30569</v>
      </c>
      <c r="AO88" s="157" t="s">
        <v>709</v>
      </c>
      <c r="AP88" s="157">
        <v>40.56</v>
      </c>
      <c r="AQ88" s="157">
        <v>3419</v>
      </c>
      <c r="AR88" s="157">
        <v>30528</v>
      </c>
      <c r="AS88" s="157" t="s">
        <v>976</v>
      </c>
      <c r="AT88" s="157">
        <v>40.44</v>
      </c>
      <c r="AU88" s="157">
        <v>3509</v>
      </c>
      <c r="AV88" s="157">
        <v>30580</v>
      </c>
      <c r="AW88" s="157" t="s">
        <v>803</v>
      </c>
      <c r="AX88" s="157">
        <v>39.9</v>
      </c>
      <c r="AY88" s="157">
        <v>3585</v>
      </c>
      <c r="AZ88" s="157">
        <v>30759</v>
      </c>
      <c r="BA88" s="157" t="s">
        <v>848</v>
      </c>
      <c r="BB88" s="157">
        <v>40</v>
      </c>
      <c r="BC88" s="157">
        <v>3612</v>
      </c>
      <c r="BD88" s="157">
        <v>31025</v>
      </c>
      <c r="BE88" s="157" t="s">
        <v>685</v>
      </c>
    </row>
    <row r="89" spans="1:57" hidden="1">
      <c r="A89" s="157" t="s">
        <v>1000</v>
      </c>
      <c r="B89" s="157">
        <v>39.549999999999997</v>
      </c>
      <c r="C89" s="157">
        <v>3010</v>
      </c>
      <c r="D89" s="157">
        <v>27384</v>
      </c>
      <c r="E89" s="157" t="s">
        <v>822</v>
      </c>
      <c r="F89" s="157">
        <v>39.83</v>
      </c>
      <c r="G89" s="157">
        <v>2895</v>
      </c>
      <c r="H89" s="157">
        <v>26856</v>
      </c>
      <c r="I89" s="157" t="s">
        <v>817</v>
      </c>
      <c r="J89" s="157">
        <v>38.020000000000003</v>
      </c>
      <c r="K89" s="157">
        <v>3030</v>
      </c>
      <c r="L89" s="157">
        <v>27362</v>
      </c>
      <c r="M89" s="157" t="s">
        <v>998</v>
      </c>
      <c r="N89" s="157">
        <v>39.26</v>
      </c>
      <c r="O89" s="157">
        <v>3135</v>
      </c>
      <c r="P89" s="157">
        <v>27471</v>
      </c>
      <c r="Q89" s="157" t="s">
        <v>879</v>
      </c>
      <c r="R89" s="157">
        <v>38.17</v>
      </c>
      <c r="S89" s="157">
        <v>3030</v>
      </c>
      <c r="T89" s="157">
        <v>27889</v>
      </c>
      <c r="U89" s="157" t="s">
        <v>648</v>
      </c>
      <c r="V89" s="157">
        <v>39.979999999999997</v>
      </c>
      <c r="W89" s="157">
        <v>2830</v>
      </c>
      <c r="X89" s="157">
        <v>28232</v>
      </c>
      <c r="Y89" s="157" t="s">
        <v>929</v>
      </c>
      <c r="Z89" s="157">
        <v>39.79</v>
      </c>
      <c r="AA89" s="157">
        <v>2790</v>
      </c>
      <c r="AB89" s="157">
        <v>28458</v>
      </c>
      <c r="AC89" s="157" t="s">
        <v>1078</v>
      </c>
      <c r="AD89" s="157">
        <v>38.07</v>
      </c>
      <c r="AE89" s="157">
        <v>2923</v>
      </c>
      <c r="AF89" s="157">
        <v>28087</v>
      </c>
      <c r="AG89" s="157" t="s">
        <v>839</v>
      </c>
      <c r="AH89" s="157">
        <v>37.42</v>
      </c>
      <c r="AI89" s="157">
        <v>2753</v>
      </c>
      <c r="AJ89" s="157">
        <v>28361</v>
      </c>
      <c r="AK89" s="157" t="s">
        <v>769</v>
      </c>
      <c r="AL89" s="157">
        <v>37.630000000000003</v>
      </c>
      <c r="AM89" s="157">
        <v>2751</v>
      </c>
      <c r="AN89" s="157">
        <v>27926</v>
      </c>
      <c r="AO89" s="157" t="s">
        <v>796</v>
      </c>
      <c r="AP89" s="157">
        <v>38</v>
      </c>
      <c r="AQ89" s="157">
        <v>2807</v>
      </c>
      <c r="AR89" s="157">
        <v>28026</v>
      </c>
      <c r="AS89" s="157" t="s">
        <v>839</v>
      </c>
      <c r="AT89" s="157">
        <v>37.86</v>
      </c>
      <c r="AU89" s="157">
        <v>2927</v>
      </c>
      <c r="AV89" s="157">
        <v>28363</v>
      </c>
      <c r="AW89" s="157" t="s">
        <v>894</v>
      </c>
      <c r="AX89" s="157">
        <v>38.51</v>
      </c>
      <c r="AY89" s="157">
        <v>2931</v>
      </c>
      <c r="AZ89" s="157">
        <v>29072</v>
      </c>
      <c r="BA89" s="157" t="s">
        <v>733</v>
      </c>
      <c r="BB89" s="157">
        <v>36.53</v>
      </c>
      <c r="BC89" s="157">
        <v>2977</v>
      </c>
      <c r="BD89" s="157">
        <v>28740</v>
      </c>
      <c r="BE89" s="157" t="s">
        <v>903</v>
      </c>
    </row>
    <row r="90" spans="1:57" hidden="1">
      <c r="A90" s="157" t="s">
        <v>1345</v>
      </c>
      <c r="B90" s="157">
        <v>39.380000000000003</v>
      </c>
      <c r="C90" s="157">
        <v>5522</v>
      </c>
      <c r="D90" s="157">
        <v>30919</v>
      </c>
      <c r="E90" s="157" t="s">
        <v>902</v>
      </c>
      <c r="F90" s="157">
        <v>39.08</v>
      </c>
      <c r="G90" s="157">
        <v>5925</v>
      </c>
      <c r="H90" s="157">
        <v>31700</v>
      </c>
      <c r="I90" s="157" t="s">
        <v>995</v>
      </c>
      <c r="J90" s="157">
        <v>37.83</v>
      </c>
      <c r="K90" s="157">
        <v>4929</v>
      </c>
      <c r="L90" s="157">
        <v>31878</v>
      </c>
      <c r="M90" s="157" t="s">
        <v>736</v>
      </c>
      <c r="N90" s="157">
        <v>36.31</v>
      </c>
      <c r="O90" s="157">
        <v>4943</v>
      </c>
      <c r="P90" s="157">
        <v>31703</v>
      </c>
      <c r="Q90" s="157" t="s">
        <v>1067</v>
      </c>
      <c r="R90" s="157">
        <v>38.090000000000003</v>
      </c>
      <c r="S90" s="157">
        <v>6190</v>
      </c>
      <c r="T90" s="157">
        <v>31991</v>
      </c>
      <c r="U90" s="157" t="s">
        <v>739</v>
      </c>
      <c r="V90" s="157">
        <v>40.18</v>
      </c>
      <c r="W90" s="157">
        <v>6543</v>
      </c>
      <c r="X90" s="157">
        <v>32795</v>
      </c>
      <c r="Y90" s="157" t="s">
        <v>750</v>
      </c>
      <c r="Z90" s="157" t="s">
        <v>641</v>
      </c>
      <c r="AA90" s="157" t="s">
        <v>641</v>
      </c>
      <c r="AB90" s="157" t="s">
        <v>641</v>
      </c>
      <c r="AC90" s="157" t="s">
        <v>641</v>
      </c>
      <c r="AD90" s="157" t="s">
        <v>641</v>
      </c>
      <c r="AE90" s="157" t="s">
        <v>641</v>
      </c>
      <c r="AF90" s="157" t="s">
        <v>641</v>
      </c>
      <c r="AG90" s="157" t="s">
        <v>641</v>
      </c>
      <c r="AH90" s="157" t="s">
        <v>641</v>
      </c>
      <c r="AI90" s="157" t="s">
        <v>641</v>
      </c>
      <c r="AJ90" s="157" t="s">
        <v>641</v>
      </c>
      <c r="AK90" s="157" t="s">
        <v>641</v>
      </c>
      <c r="AL90" s="157">
        <v>38.47</v>
      </c>
      <c r="AM90" s="157">
        <v>7760</v>
      </c>
      <c r="AN90" s="157">
        <v>32836</v>
      </c>
      <c r="AO90" s="157" t="s">
        <v>741</v>
      </c>
      <c r="AP90" s="157">
        <v>38.700000000000003</v>
      </c>
      <c r="AQ90" s="157">
        <v>8091</v>
      </c>
      <c r="AR90" s="157">
        <v>32556</v>
      </c>
      <c r="AS90" s="157" t="s">
        <v>1023</v>
      </c>
      <c r="AT90" s="157">
        <v>36.04</v>
      </c>
      <c r="AU90" s="157">
        <v>7100</v>
      </c>
      <c r="AV90" s="157">
        <v>33227</v>
      </c>
      <c r="AW90" s="157" t="s">
        <v>860</v>
      </c>
      <c r="AX90" s="157">
        <v>34.6</v>
      </c>
      <c r="AY90" s="157">
        <v>5856</v>
      </c>
      <c r="AZ90" s="157">
        <v>33443</v>
      </c>
      <c r="BA90" s="157" t="s">
        <v>1073</v>
      </c>
      <c r="BB90" s="157">
        <v>35.53</v>
      </c>
      <c r="BC90" s="157">
        <v>5217</v>
      </c>
      <c r="BD90" s="157">
        <v>33692</v>
      </c>
      <c r="BE90" s="157" t="s">
        <v>676</v>
      </c>
    </row>
    <row r="91" spans="1:57" hidden="1">
      <c r="A91" s="157" t="s">
        <v>988</v>
      </c>
      <c r="B91" s="157">
        <v>39.36</v>
      </c>
      <c r="C91" s="157">
        <v>3961</v>
      </c>
      <c r="D91" s="157">
        <v>30300</v>
      </c>
      <c r="E91" s="157" t="s">
        <v>1033</v>
      </c>
      <c r="F91" s="157">
        <v>36.49</v>
      </c>
      <c r="G91" s="157">
        <v>3645</v>
      </c>
      <c r="H91" s="157">
        <v>31604</v>
      </c>
      <c r="I91" s="157" t="s">
        <v>826</v>
      </c>
      <c r="J91" s="157">
        <v>35.33</v>
      </c>
      <c r="K91" s="157">
        <v>3686</v>
      </c>
      <c r="L91" s="157">
        <v>31747</v>
      </c>
      <c r="M91" s="157" t="s">
        <v>1041</v>
      </c>
      <c r="N91" s="157">
        <v>36.22</v>
      </c>
      <c r="O91" s="157">
        <v>4036</v>
      </c>
      <c r="P91" s="157">
        <v>31859</v>
      </c>
      <c r="Q91" s="157" t="s">
        <v>843</v>
      </c>
      <c r="R91" s="157">
        <v>36.64</v>
      </c>
      <c r="S91" s="157">
        <v>4458</v>
      </c>
      <c r="T91" s="157">
        <v>32112</v>
      </c>
      <c r="U91" s="157" t="s">
        <v>794</v>
      </c>
      <c r="V91" s="157" t="s">
        <v>641</v>
      </c>
      <c r="W91" s="157" t="s">
        <v>641</v>
      </c>
      <c r="X91" s="157" t="s">
        <v>641</v>
      </c>
      <c r="Y91" s="157" t="s">
        <v>641</v>
      </c>
      <c r="Z91" s="157" t="s">
        <v>641</v>
      </c>
      <c r="AA91" s="157" t="s">
        <v>641</v>
      </c>
      <c r="AB91" s="157" t="s">
        <v>641</v>
      </c>
      <c r="AC91" s="157" t="s">
        <v>641</v>
      </c>
      <c r="AD91" s="157">
        <v>40.33</v>
      </c>
      <c r="AE91" s="157">
        <v>5110</v>
      </c>
      <c r="AF91" s="157">
        <v>31958</v>
      </c>
      <c r="AG91" s="157" t="s">
        <v>806</v>
      </c>
      <c r="AH91" s="157">
        <v>38.840000000000003</v>
      </c>
      <c r="AI91" s="157">
        <v>4881</v>
      </c>
      <c r="AJ91" s="157">
        <v>31826</v>
      </c>
      <c r="AK91" s="157" t="s">
        <v>708</v>
      </c>
      <c r="AL91" s="157">
        <v>38.94</v>
      </c>
      <c r="AM91" s="157">
        <v>4905</v>
      </c>
      <c r="AN91" s="157">
        <v>31857</v>
      </c>
      <c r="AO91" s="157" t="s">
        <v>746</v>
      </c>
      <c r="AP91" s="157">
        <v>39.24</v>
      </c>
      <c r="AQ91" s="157">
        <v>4798</v>
      </c>
      <c r="AR91" s="157">
        <v>32550</v>
      </c>
      <c r="AS91" s="157" t="s">
        <v>745</v>
      </c>
      <c r="AT91" s="157">
        <v>40.090000000000003</v>
      </c>
      <c r="AU91" s="157">
        <v>4856</v>
      </c>
      <c r="AV91" s="157">
        <v>31998</v>
      </c>
      <c r="AW91" s="157" t="s">
        <v>892</v>
      </c>
      <c r="AX91" s="157">
        <v>39.78</v>
      </c>
      <c r="AY91" s="157">
        <v>4938</v>
      </c>
      <c r="AZ91" s="157">
        <v>32010</v>
      </c>
      <c r="BA91" s="157" t="s">
        <v>671</v>
      </c>
      <c r="BB91" s="157">
        <v>37.42</v>
      </c>
      <c r="BC91" s="157">
        <v>4688</v>
      </c>
      <c r="BD91" s="157">
        <v>32376</v>
      </c>
      <c r="BE91" s="157" t="s">
        <v>753</v>
      </c>
    </row>
    <row r="92" spans="1:57" hidden="1">
      <c r="A92" s="157" t="s">
        <v>1346</v>
      </c>
      <c r="B92" s="157">
        <v>39.31</v>
      </c>
      <c r="C92" s="157">
        <v>2586</v>
      </c>
      <c r="D92" s="157">
        <v>28974</v>
      </c>
      <c r="E92" s="157" t="s">
        <v>839</v>
      </c>
      <c r="F92" s="157">
        <v>39.07</v>
      </c>
      <c r="G92" s="157">
        <v>2646</v>
      </c>
      <c r="H92" s="157">
        <v>28618</v>
      </c>
      <c r="I92" s="157" t="s">
        <v>1063</v>
      </c>
      <c r="J92" s="157">
        <v>39.159999999999997</v>
      </c>
      <c r="K92" s="157">
        <v>2616</v>
      </c>
      <c r="L92" s="157">
        <v>28509</v>
      </c>
      <c r="M92" s="157" t="s">
        <v>846</v>
      </c>
      <c r="N92" s="157">
        <v>39.270000000000003</v>
      </c>
      <c r="O92" s="157">
        <v>2593</v>
      </c>
      <c r="P92" s="157">
        <v>28603</v>
      </c>
      <c r="Q92" s="157" t="s">
        <v>846</v>
      </c>
      <c r="R92" s="157">
        <v>39</v>
      </c>
      <c r="S92" s="157">
        <v>2638</v>
      </c>
      <c r="T92" s="157">
        <v>28535</v>
      </c>
      <c r="U92" s="157" t="s">
        <v>805</v>
      </c>
      <c r="V92" s="157">
        <v>39.72</v>
      </c>
      <c r="W92" s="157">
        <v>2609</v>
      </c>
      <c r="X92" s="157">
        <v>29211</v>
      </c>
      <c r="Y92" s="157" t="s">
        <v>1022</v>
      </c>
      <c r="Z92" s="157">
        <v>40.17</v>
      </c>
      <c r="AA92" s="157">
        <v>2600</v>
      </c>
      <c r="AB92" s="157">
        <v>29073</v>
      </c>
      <c r="AC92" s="157" t="s">
        <v>899</v>
      </c>
      <c r="AD92" s="157">
        <v>38.96</v>
      </c>
      <c r="AE92" s="157">
        <v>2665</v>
      </c>
      <c r="AF92" s="157">
        <v>28771</v>
      </c>
      <c r="AG92" s="157" t="s">
        <v>686</v>
      </c>
      <c r="AH92" s="157">
        <v>37.81</v>
      </c>
      <c r="AI92" s="157">
        <v>2611</v>
      </c>
      <c r="AJ92" s="157">
        <v>28784</v>
      </c>
      <c r="AK92" s="157" t="s">
        <v>645</v>
      </c>
      <c r="AL92" s="157">
        <v>38.619999999999997</v>
      </c>
      <c r="AM92" s="157">
        <v>2534</v>
      </c>
      <c r="AN92" s="157">
        <v>28958</v>
      </c>
      <c r="AO92" s="157" t="s">
        <v>894</v>
      </c>
      <c r="AP92" s="157">
        <v>38.49</v>
      </c>
      <c r="AQ92" s="157">
        <v>2558</v>
      </c>
      <c r="AR92" s="157">
        <v>28641</v>
      </c>
      <c r="AS92" s="157" t="s">
        <v>1069</v>
      </c>
      <c r="AT92" s="157">
        <v>37.549999999999997</v>
      </c>
      <c r="AU92" s="157">
        <v>2646</v>
      </c>
      <c r="AV92" s="157">
        <v>28981</v>
      </c>
      <c r="AW92" s="157" t="s">
        <v>682</v>
      </c>
      <c r="AX92" s="157">
        <v>37.229999999999997</v>
      </c>
      <c r="AY92" s="157">
        <v>2612</v>
      </c>
      <c r="AZ92" s="157">
        <v>28892</v>
      </c>
      <c r="BA92" s="157" t="s">
        <v>841</v>
      </c>
      <c r="BB92" s="157">
        <v>37.9</v>
      </c>
      <c r="BC92" s="157">
        <v>2609</v>
      </c>
      <c r="BD92" s="157">
        <v>29506</v>
      </c>
      <c r="BE92" s="157" t="s">
        <v>779</v>
      </c>
    </row>
    <row r="93" spans="1:57" hidden="1">
      <c r="A93" s="157" t="s">
        <v>1347</v>
      </c>
      <c r="B93" s="157">
        <v>39.26</v>
      </c>
      <c r="C93" s="157">
        <v>2995</v>
      </c>
      <c r="D93" s="157">
        <v>24686</v>
      </c>
      <c r="E93" s="157" t="s">
        <v>1085</v>
      </c>
      <c r="F93" s="157">
        <v>42.01</v>
      </c>
      <c r="G93" s="157">
        <v>3030</v>
      </c>
      <c r="H93" s="157">
        <v>24686</v>
      </c>
      <c r="I93" s="157" t="s">
        <v>1112</v>
      </c>
      <c r="J93" s="157" t="s">
        <v>641</v>
      </c>
      <c r="K93" s="157" t="s">
        <v>641</v>
      </c>
      <c r="L93" s="157" t="s">
        <v>641</v>
      </c>
      <c r="M93" s="157" t="s">
        <v>641</v>
      </c>
      <c r="N93" s="157" t="s">
        <v>641</v>
      </c>
      <c r="O93" s="157" t="s">
        <v>641</v>
      </c>
      <c r="P93" s="157" t="s">
        <v>641</v>
      </c>
      <c r="Q93" s="157" t="s">
        <v>641</v>
      </c>
      <c r="R93" s="157">
        <v>40.270000000000003</v>
      </c>
      <c r="S93" s="157">
        <v>3231</v>
      </c>
      <c r="T93" s="157">
        <v>28045</v>
      </c>
      <c r="U93" s="157" t="s">
        <v>961</v>
      </c>
      <c r="V93" s="157">
        <v>40.049999999999997</v>
      </c>
      <c r="W93" s="157">
        <v>3240</v>
      </c>
      <c r="X93" s="157">
        <v>27702</v>
      </c>
      <c r="Y93" s="157" t="s">
        <v>970</v>
      </c>
      <c r="Z93" s="157" t="s">
        <v>641</v>
      </c>
      <c r="AA93" s="157" t="s">
        <v>641</v>
      </c>
      <c r="AB93" s="157" t="s">
        <v>641</v>
      </c>
      <c r="AC93" s="157" t="s">
        <v>641</v>
      </c>
      <c r="AD93" s="157">
        <v>39.36</v>
      </c>
      <c r="AE93" s="157">
        <v>3267</v>
      </c>
      <c r="AF93" s="157">
        <v>28680</v>
      </c>
      <c r="AG93" s="157" t="s">
        <v>846</v>
      </c>
      <c r="AH93" s="157" t="s">
        <v>641</v>
      </c>
      <c r="AI93" s="157" t="s">
        <v>641</v>
      </c>
      <c r="AJ93" s="157" t="s">
        <v>641</v>
      </c>
      <c r="AK93" s="157" t="s">
        <v>641</v>
      </c>
      <c r="AL93" s="157">
        <v>41.16</v>
      </c>
      <c r="AM93" s="157">
        <v>2929</v>
      </c>
      <c r="AN93" s="157">
        <v>27525</v>
      </c>
      <c r="AO93" s="157" t="s">
        <v>853</v>
      </c>
      <c r="AP93" s="157">
        <v>41.09</v>
      </c>
      <c r="AQ93" s="157">
        <v>2913</v>
      </c>
      <c r="AR93" s="157">
        <v>28377</v>
      </c>
      <c r="AS93" s="157" t="s">
        <v>1065</v>
      </c>
      <c r="AT93" s="157">
        <v>43.27</v>
      </c>
      <c r="AU93" s="157">
        <v>2986</v>
      </c>
      <c r="AV93" s="157">
        <v>28664</v>
      </c>
      <c r="AW93" s="157" t="s">
        <v>698</v>
      </c>
      <c r="AX93" s="157">
        <v>43.18</v>
      </c>
      <c r="AY93" s="157">
        <v>2964</v>
      </c>
      <c r="AZ93" s="157">
        <v>28102</v>
      </c>
      <c r="BA93" s="157" t="s">
        <v>715</v>
      </c>
      <c r="BB93" s="157">
        <v>40.69</v>
      </c>
      <c r="BC93" s="157">
        <v>3186</v>
      </c>
      <c r="BD93" s="157">
        <v>28102</v>
      </c>
      <c r="BE93" s="157" t="s">
        <v>1065</v>
      </c>
    </row>
    <row r="94" spans="1:57" hidden="1">
      <c r="A94" s="157" t="s">
        <v>1035</v>
      </c>
      <c r="B94" s="157">
        <v>38.69</v>
      </c>
      <c r="C94" s="157">
        <v>2446</v>
      </c>
      <c r="D94" s="157">
        <v>24254</v>
      </c>
      <c r="E94" s="157" t="s">
        <v>1046</v>
      </c>
      <c r="F94" s="157">
        <v>38.35</v>
      </c>
      <c r="G94" s="157">
        <v>2393</v>
      </c>
      <c r="H94" s="157">
        <v>25115</v>
      </c>
      <c r="I94" s="157" t="s">
        <v>877</v>
      </c>
      <c r="J94" s="157">
        <v>38.1</v>
      </c>
      <c r="K94" s="157">
        <v>2242</v>
      </c>
      <c r="L94" s="157">
        <v>24810</v>
      </c>
      <c r="M94" s="157" t="s">
        <v>880</v>
      </c>
      <c r="N94" s="157" t="s">
        <v>641</v>
      </c>
      <c r="O94" s="157" t="s">
        <v>641</v>
      </c>
      <c r="P94" s="157" t="s">
        <v>641</v>
      </c>
      <c r="Q94" s="157" t="s">
        <v>641</v>
      </c>
      <c r="R94" s="157">
        <v>33.17</v>
      </c>
      <c r="S94" s="157">
        <v>2871</v>
      </c>
      <c r="T94" s="157">
        <v>24709</v>
      </c>
      <c r="U94" s="157" t="s">
        <v>1069</v>
      </c>
      <c r="V94" s="157">
        <v>30.24</v>
      </c>
      <c r="W94" s="157">
        <v>3214</v>
      </c>
      <c r="X94" s="157">
        <v>24069</v>
      </c>
      <c r="Y94" s="157" t="s">
        <v>650</v>
      </c>
      <c r="Z94" s="157">
        <v>29.45</v>
      </c>
      <c r="AA94" s="157">
        <v>3367</v>
      </c>
      <c r="AB94" s="157">
        <v>23934</v>
      </c>
      <c r="AC94" s="157" t="s">
        <v>749</v>
      </c>
      <c r="AD94" s="157" t="s">
        <v>641</v>
      </c>
      <c r="AE94" s="157" t="s">
        <v>641</v>
      </c>
      <c r="AF94" s="157" t="s">
        <v>641</v>
      </c>
      <c r="AG94" s="157" t="s">
        <v>641</v>
      </c>
      <c r="AH94" s="157">
        <v>31.78</v>
      </c>
      <c r="AI94" s="157">
        <v>3214</v>
      </c>
      <c r="AJ94" s="157">
        <v>26531</v>
      </c>
      <c r="AK94" s="157" t="s">
        <v>828</v>
      </c>
      <c r="AL94" s="157">
        <v>37.04</v>
      </c>
      <c r="AM94" s="157">
        <v>2727</v>
      </c>
      <c r="AN94" s="157">
        <v>24749</v>
      </c>
      <c r="AO94" s="157" t="s">
        <v>853</v>
      </c>
      <c r="AP94" s="157">
        <v>38.630000000000003</v>
      </c>
      <c r="AQ94" s="157">
        <v>2571</v>
      </c>
      <c r="AR94" s="157">
        <v>25816</v>
      </c>
      <c r="AS94" s="157" t="s">
        <v>853</v>
      </c>
      <c r="AT94" s="157">
        <v>37.06</v>
      </c>
      <c r="AU94" s="157">
        <v>2650</v>
      </c>
      <c r="AV94" s="157">
        <v>23507</v>
      </c>
      <c r="AW94" s="157" t="s">
        <v>911</v>
      </c>
      <c r="AX94" s="157">
        <v>36.270000000000003</v>
      </c>
      <c r="AY94" s="157">
        <v>3292</v>
      </c>
      <c r="AZ94" s="157">
        <v>22917</v>
      </c>
      <c r="BA94" s="157" t="s">
        <v>1036</v>
      </c>
      <c r="BB94" s="157">
        <v>30.09</v>
      </c>
      <c r="BC94" s="157">
        <v>2982</v>
      </c>
      <c r="BD94" s="157">
        <v>23842</v>
      </c>
      <c r="BE94" s="157" t="s">
        <v>806</v>
      </c>
    </row>
    <row r="95" spans="1:57" hidden="1">
      <c r="A95" s="157" t="s">
        <v>1037</v>
      </c>
      <c r="B95" s="157">
        <v>38.68</v>
      </c>
      <c r="C95" s="157">
        <v>2563</v>
      </c>
      <c r="D95" s="157">
        <v>26477</v>
      </c>
      <c r="E95" s="157" t="s">
        <v>951</v>
      </c>
      <c r="F95" s="157">
        <v>39.96</v>
      </c>
      <c r="G95" s="157">
        <v>2588</v>
      </c>
      <c r="H95" s="157">
        <v>27415</v>
      </c>
      <c r="I95" s="157" t="s">
        <v>965</v>
      </c>
      <c r="J95" s="157" t="s">
        <v>641</v>
      </c>
      <c r="K95" s="157" t="s">
        <v>641</v>
      </c>
      <c r="L95" s="157" t="s">
        <v>641</v>
      </c>
      <c r="M95" s="157" t="s">
        <v>641</v>
      </c>
      <c r="N95" s="157">
        <v>38.67</v>
      </c>
      <c r="O95" s="157">
        <v>2817</v>
      </c>
      <c r="P95" s="157">
        <v>28004</v>
      </c>
      <c r="Q95" s="157" t="s">
        <v>993</v>
      </c>
      <c r="R95" s="157">
        <v>41.58</v>
      </c>
      <c r="S95" s="157">
        <v>2734</v>
      </c>
      <c r="T95" s="157">
        <v>28647</v>
      </c>
      <c r="U95" s="157" t="s">
        <v>837</v>
      </c>
      <c r="V95" s="157">
        <v>43.05</v>
      </c>
      <c r="W95" s="157">
        <v>2730</v>
      </c>
      <c r="X95" s="157">
        <v>28250</v>
      </c>
      <c r="Y95" s="157" t="s">
        <v>689</v>
      </c>
      <c r="Z95" s="157">
        <v>42.15</v>
      </c>
      <c r="AA95" s="157">
        <v>2980</v>
      </c>
      <c r="AB95" s="157">
        <v>28558</v>
      </c>
      <c r="AC95" s="157" t="s">
        <v>721</v>
      </c>
      <c r="AD95" s="157">
        <v>37.96</v>
      </c>
      <c r="AE95" s="157">
        <v>2893</v>
      </c>
      <c r="AF95" s="157">
        <v>28600</v>
      </c>
      <c r="AG95" s="157" t="s">
        <v>687</v>
      </c>
      <c r="AH95" s="157">
        <v>31.53</v>
      </c>
      <c r="AI95" s="157">
        <v>2635</v>
      </c>
      <c r="AJ95" s="157">
        <v>28704</v>
      </c>
      <c r="AK95" s="157" t="s">
        <v>938</v>
      </c>
      <c r="AL95" s="157">
        <v>32.799999999999997</v>
      </c>
      <c r="AM95" s="157">
        <v>2662</v>
      </c>
      <c r="AN95" s="157">
        <v>28029</v>
      </c>
      <c r="AO95" s="157" t="s">
        <v>844</v>
      </c>
      <c r="AP95" s="157">
        <v>31.7</v>
      </c>
      <c r="AQ95" s="157">
        <v>2513</v>
      </c>
      <c r="AR95" s="157">
        <v>27673</v>
      </c>
      <c r="AS95" s="157" t="s">
        <v>807</v>
      </c>
      <c r="AT95" s="157">
        <v>30.7</v>
      </c>
      <c r="AU95" s="157">
        <v>2557</v>
      </c>
      <c r="AV95" s="157">
        <v>27677</v>
      </c>
      <c r="AW95" s="157" t="s">
        <v>1038</v>
      </c>
      <c r="AX95" s="157">
        <v>32.5</v>
      </c>
      <c r="AY95" s="157">
        <v>2600</v>
      </c>
      <c r="AZ95" s="157">
        <v>26929</v>
      </c>
      <c r="BA95" s="157" t="s">
        <v>669</v>
      </c>
      <c r="BB95" s="157">
        <v>34.57</v>
      </c>
      <c r="BC95" s="157">
        <v>2520</v>
      </c>
      <c r="BD95" s="157">
        <v>26358</v>
      </c>
      <c r="BE95" s="157" t="s">
        <v>896</v>
      </c>
    </row>
    <row r="96" spans="1:57" hidden="1">
      <c r="A96" s="157" t="s">
        <v>1348</v>
      </c>
      <c r="B96" s="157">
        <v>38.450000000000003</v>
      </c>
      <c r="C96" s="157">
        <v>3463</v>
      </c>
      <c r="D96" s="157">
        <v>31074</v>
      </c>
      <c r="E96" s="157" t="s">
        <v>1068</v>
      </c>
      <c r="F96" s="157">
        <v>39.65</v>
      </c>
      <c r="G96" s="157">
        <v>3571</v>
      </c>
      <c r="H96" s="157">
        <v>30805</v>
      </c>
      <c r="I96" s="157" t="s">
        <v>841</v>
      </c>
      <c r="J96" s="157">
        <v>38.72</v>
      </c>
      <c r="K96" s="157">
        <v>3676</v>
      </c>
      <c r="L96" s="157">
        <v>30938</v>
      </c>
      <c r="M96" s="157" t="s">
        <v>798</v>
      </c>
      <c r="N96" s="157">
        <v>38.35</v>
      </c>
      <c r="O96" s="157">
        <v>3786</v>
      </c>
      <c r="P96" s="157">
        <v>31160</v>
      </c>
      <c r="Q96" s="157" t="s">
        <v>749</v>
      </c>
      <c r="R96" s="157">
        <v>37.14</v>
      </c>
      <c r="S96" s="157">
        <v>3927</v>
      </c>
      <c r="T96" s="157">
        <v>31016</v>
      </c>
      <c r="U96" s="157" t="s">
        <v>829</v>
      </c>
      <c r="V96" s="157">
        <v>40.33</v>
      </c>
      <c r="W96" s="157">
        <v>3844</v>
      </c>
      <c r="X96" s="157">
        <v>31288</v>
      </c>
      <c r="Y96" s="157" t="s">
        <v>685</v>
      </c>
      <c r="Z96" s="157">
        <v>40.85</v>
      </c>
      <c r="AA96" s="157">
        <v>3714</v>
      </c>
      <c r="AB96" s="157">
        <v>31642</v>
      </c>
      <c r="AC96" s="157" t="s">
        <v>1029</v>
      </c>
      <c r="AD96" s="157">
        <v>39.74</v>
      </c>
      <c r="AE96" s="157">
        <v>3704</v>
      </c>
      <c r="AF96" s="157">
        <v>31739</v>
      </c>
      <c r="AG96" s="157" t="s">
        <v>892</v>
      </c>
      <c r="AH96" s="157">
        <v>38.520000000000003</v>
      </c>
      <c r="AI96" s="157">
        <v>3596</v>
      </c>
      <c r="AJ96" s="157">
        <v>30675</v>
      </c>
      <c r="AK96" s="157" t="s">
        <v>885</v>
      </c>
      <c r="AL96" s="157">
        <v>38.65</v>
      </c>
      <c r="AM96" s="157">
        <v>3419</v>
      </c>
      <c r="AN96" s="157">
        <v>31022</v>
      </c>
      <c r="AO96" s="157" t="s">
        <v>751</v>
      </c>
      <c r="AP96" s="157">
        <v>37.97</v>
      </c>
      <c r="AQ96" s="157">
        <v>3303</v>
      </c>
      <c r="AR96" s="157">
        <v>31231</v>
      </c>
      <c r="AS96" s="157" t="s">
        <v>772</v>
      </c>
      <c r="AT96" s="157">
        <v>37.9</v>
      </c>
      <c r="AU96" s="157">
        <v>3319</v>
      </c>
      <c r="AV96" s="157">
        <v>31632</v>
      </c>
      <c r="AW96" s="157" t="s">
        <v>828</v>
      </c>
      <c r="AX96" s="157">
        <v>38.85</v>
      </c>
      <c r="AY96" s="157">
        <v>3454</v>
      </c>
      <c r="AZ96" s="157">
        <v>31807</v>
      </c>
      <c r="BA96" s="157" t="s">
        <v>746</v>
      </c>
      <c r="BB96" s="157">
        <v>38.6</v>
      </c>
      <c r="BC96" s="157">
        <v>3464</v>
      </c>
      <c r="BD96" s="157">
        <v>31629</v>
      </c>
      <c r="BE96" s="157" t="s">
        <v>708</v>
      </c>
    </row>
    <row r="97" spans="1:57" hidden="1">
      <c r="A97" s="157" t="s">
        <v>997</v>
      </c>
      <c r="B97" s="157">
        <v>38.32</v>
      </c>
      <c r="C97" s="157">
        <v>3112</v>
      </c>
      <c r="D97" s="157">
        <v>28214</v>
      </c>
      <c r="E97" s="157" t="s">
        <v>804</v>
      </c>
      <c r="F97" s="157">
        <v>39</v>
      </c>
      <c r="G97" s="157">
        <v>2981</v>
      </c>
      <c r="H97" s="157">
        <v>28477</v>
      </c>
      <c r="I97" s="157" t="s">
        <v>648</v>
      </c>
      <c r="J97" s="157">
        <v>39.92</v>
      </c>
      <c r="K97" s="157">
        <v>3119</v>
      </c>
      <c r="L97" s="157">
        <v>29826</v>
      </c>
      <c r="M97" s="157" t="s">
        <v>780</v>
      </c>
      <c r="N97" s="157">
        <v>41.07</v>
      </c>
      <c r="O97" s="157">
        <v>3038</v>
      </c>
      <c r="P97" s="157">
        <v>29752</v>
      </c>
      <c r="Q97" s="157" t="s">
        <v>993</v>
      </c>
      <c r="R97" s="157">
        <v>40.93</v>
      </c>
      <c r="S97" s="157">
        <v>2996</v>
      </c>
      <c r="T97" s="157">
        <v>30071</v>
      </c>
      <c r="U97" s="157" t="s">
        <v>681</v>
      </c>
      <c r="V97" s="157">
        <v>39.450000000000003</v>
      </c>
      <c r="W97" s="157">
        <v>3087</v>
      </c>
      <c r="X97" s="157">
        <v>29457</v>
      </c>
      <c r="Y97" s="157" t="s">
        <v>897</v>
      </c>
      <c r="Z97" s="157">
        <v>39.299999999999997</v>
      </c>
      <c r="AA97" s="157">
        <v>2949</v>
      </c>
      <c r="AB97" s="157">
        <v>28856</v>
      </c>
      <c r="AC97" s="157" t="s">
        <v>681</v>
      </c>
      <c r="AD97" s="157">
        <v>39.729999999999997</v>
      </c>
      <c r="AE97" s="157">
        <v>2766</v>
      </c>
      <c r="AF97" s="157">
        <v>31059</v>
      </c>
      <c r="AG97" s="157" t="s">
        <v>797</v>
      </c>
      <c r="AH97" s="157">
        <v>37.5</v>
      </c>
      <c r="AI97" s="157">
        <v>2814</v>
      </c>
      <c r="AJ97" s="157">
        <v>30689</v>
      </c>
      <c r="AK97" s="157" t="s">
        <v>746</v>
      </c>
      <c r="AL97" s="157">
        <v>39.44</v>
      </c>
      <c r="AM97" s="157">
        <v>2922</v>
      </c>
      <c r="AN97" s="157">
        <v>30743</v>
      </c>
      <c r="AO97" s="157" t="s">
        <v>768</v>
      </c>
      <c r="AP97" s="157">
        <v>41.53</v>
      </c>
      <c r="AQ97" s="157">
        <v>2940</v>
      </c>
      <c r="AR97" s="157">
        <v>29239</v>
      </c>
      <c r="AS97" s="157" t="s">
        <v>943</v>
      </c>
      <c r="AT97" s="157">
        <v>39.58</v>
      </c>
      <c r="AU97" s="157">
        <v>2923</v>
      </c>
      <c r="AV97" s="157">
        <v>29337</v>
      </c>
      <c r="AW97" s="157" t="s">
        <v>865</v>
      </c>
      <c r="AX97" s="157">
        <v>40.78</v>
      </c>
      <c r="AY97" s="157">
        <v>2773</v>
      </c>
      <c r="AZ97" s="157">
        <v>28905</v>
      </c>
      <c r="BA97" s="157" t="s">
        <v>898</v>
      </c>
      <c r="BB97" s="157">
        <v>46.12</v>
      </c>
      <c r="BC97" s="157">
        <v>2629</v>
      </c>
      <c r="BD97" s="157">
        <v>30545</v>
      </c>
      <c r="BE97" s="157" t="s">
        <v>698</v>
      </c>
    </row>
    <row r="98" spans="1:57" hidden="1">
      <c r="A98" s="157" t="s">
        <v>1349</v>
      </c>
      <c r="B98" s="157">
        <v>38.200000000000003</v>
      </c>
      <c r="C98" s="157">
        <v>4715</v>
      </c>
      <c r="D98" s="157">
        <v>26761</v>
      </c>
      <c r="E98" s="157" t="s">
        <v>1042</v>
      </c>
      <c r="F98" s="157">
        <v>37.94</v>
      </c>
      <c r="G98" s="157">
        <v>4473</v>
      </c>
      <c r="H98" s="157">
        <v>26730</v>
      </c>
      <c r="I98" s="157" t="s">
        <v>943</v>
      </c>
      <c r="J98" s="157">
        <v>38.44</v>
      </c>
      <c r="K98" s="157">
        <v>4628</v>
      </c>
      <c r="L98" s="157">
        <v>26747</v>
      </c>
      <c r="M98" s="157" t="s">
        <v>816</v>
      </c>
      <c r="N98" s="157">
        <v>40.44</v>
      </c>
      <c r="O98" s="157">
        <v>5613</v>
      </c>
      <c r="P98" s="157">
        <v>26929</v>
      </c>
      <c r="Q98" s="157" t="s">
        <v>941</v>
      </c>
      <c r="R98" s="157">
        <v>40.130000000000003</v>
      </c>
      <c r="S98" s="157">
        <v>5417</v>
      </c>
      <c r="T98" s="157">
        <v>26779</v>
      </c>
      <c r="U98" s="157" t="s">
        <v>1054</v>
      </c>
      <c r="V98" s="157">
        <v>39.619999999999997</v>
      </c>
      <c r="W98" s="157">
        <v>5595</v>
      </c>
      <c r="X98" s="157">
        <v>27538</v>
      </c>
      <c r="Y98" s="157" t="s">
        <v>816</v>
      </c>
      <c r="Z98" s="157">
        <v>38.57</v>
      </c>
      <c r="AA98" s="157">
        <v>4878</v>
      </c>
      <c r="AB98" s="157">
        <v>27750</v>
      </c>
      <c r="AC98" s="157" t="s">
        <v>998</v>
      </c>
      <c r="AD98" s="157">
        <v>40.81</v>
      </c>
      <c r="AE98" s="157">
        <v>5106</v>
      </c>
      <c r="AF98" s="157">
        <v>27723</v>
      </c>
      <c r="AG98" s="157" t="s">
        <v>1013</v>
      </c>
      <c r="AH98" s="157">
        <v>43.37</v>
      </c>
      <c r="AI98" s="157">
        <v>4929</v>
      </c>
      <c r="AJ98" s="157">
        <v>27689</v>
      </c>
      <c r="AK98" s="157" t="s">
        <v>1076</v>
      </c>
      <c r="AL98" s="157">
        <v>39.18</v>
      </c>
      <c r="AM98" s="157">
        <v>3893</v>
      </c>
      <c r="AN98" s="157">
        <v>27280</v>
      </c>
      <c r="AO98" s="157" t="s">
        <v>961</v>
      </c>
      <c r="AP98" s="157">
        <v>39.14</v>
      </c>
      <c r="AQ98" s="157">
        <v>3900</v>
      </c>
      <c r="AR98" s="157">
        <v>27570</v>
      </c>
      <c r="AS98" s="157" t="s">
        <v>943</v>
      </c>
      <c r="AT98" s="157">
        <v>39.92</v>
      </c>
      <c r="AU98" s="157">
        <v>4107</v>
      </c>
      <c r="AV98" s="157">
        <v>27414</v>
      </c>
      <c r="AW98" s="157" t="s">
        <v>965</v>
      </c>
      <c r="AX98" s="157">
        <v>38.35</v>
      </c>
      <c r="AY98" s="157">
        <v>4145</v>
      </c>
      <c r="AZ98" s="157">
        <v>27776</v>
      </c>
      <c r="BA98" s="157" t="s">
        <v>993</v>
      </c>
      <c r="BB98" s="157">
        <v>36.24</v>
      </c>
      <c r="BC98" s="157">
        <v>4116</v>
      </c>
      <c r="BD98" s="157">
        <v>27153</v>
      </c>
      <c r="BE98" s="157" t="s">
        <v>894</v>
      </c>
    </row>
    <row r="99" spans="1:57" hidden="1">
      <c r="A99" s="157" t="s">
        <v>971</v>
      </c>
      <c r="B99" s="157">
        <v>38.18</v>
      </c>
      <c r="C99" s="157">
        <v>2575</v>
      </c>
      <c r="D99" s="157">
        <v>27616</v>
      </c>
      <c r="E99" s="157" t="s">
        <v>899</v>
      </c>
      <c r="F99" s="157">
        <v>38.36</v>
      </c>
      <c r="G99" s="157">
        <v>2713</v>
      </c>
      <c r="H99" s="157">
        <v>28447</v>
      </c>
      <c r="I99" s="157" t="s">
        <v>865</v>
      </c>
      <c r="J99" s="157">
        <v>39.020000000000003</v>
      </c>
      <c r="K99" s="157">
        <v>2653</v>
      </c>
      <c r="L99" s="157">
        <v>28616</v>
      </c>
      <c r="M99" s="157" t="s">
        <v>973</v>
      </c>
      <c r="N99" s="157">
        <v>39.85</v>
      </c>
      <c r="O99" s="157">
        <v>2486</v>
      </c>
      <c r="P99" s="157">
        <v>28524</v>
      </c>
      <c r="Q99" s="157" t="s">
        <v>1078</v>
      </c>
      <c r="R99" s="157">
        <v>40.630000000000003</v>
      </c>
      <c r="S99" s="157">
        <v>2438</v>
      </c>
      <c r="T99" s="157">
        <v>28199</v>
      </c>
      <c r="U99" s="157" t="s">
        <v>1003</v>
      </c>
      <c r="V99" s="157">
        <v>40.89</v>
      </c>
      <c r="W99" s="157">
        <v>2454</v>
      </c>
      <c r="X99" s="157">
        <v>29448</v>
      </c>
      <c r="Y99" s="157" t="s">
        <v>713</v>
      </c>
      <c r="Z99" s="157">
        <v>41.06</v>
      </c>
      <c r="AA99" s="157">
        <v>2607</v>
      </c>
      <c r="AB99" s="157">
        <v>29132</v>
      </c>
      <c r="AC99" s="157" t="s">
        <v>996</v>
      </c>
      <c r="AD99" s="157">
        <v>39.799999999999997</v>
      </c>
      <c r="AE99" s="157">
        <v>2593</v>
      </c>
      <c r="AF99" s="157">
        <v>29277</v>
      </c>
      <c r="AG99" s="157" t="s">
        <v>1022</v>
      </c>
      <c r="AH99" s="157">
        <v>40.89</v>
      </c>
      <c r="AI99" s="157">
        <v>2581</v>
      </c>
      <c r="AJ99" s="157">
        <v>29118</v>
      </c>
      <c r="AK99" s="157" t="s">
        <v>942</v>
      </c>
      <c r="AL99" s="157">
        <v>39.85</v>
      </c>
      <c r="AM99" s="157">
        <v>2415</v>
      </c>
      <c r="AN99" s="157">
        <v>29005</v>
      </c>
      <c r="AO99" s="157" t="s">
        <v>972</v>
      </c>
      <c r="AP99" s="157">
        <v>40.18</v>
      </c>
      <c r="AQ99" s="157">
        <v>2406</v>
      </c>
      <c r="AR99" s="157">
        <v>29454</v>
      </c>
      <c r="AS99" s="157" t="s">
        <v>973</v>
      </c>
      <c r="AT99" s="157">
        <v>41.59</v>
      </c>
      <c r="AU99" s="157">
        <v>2471</v>
      </c>
      <c r="AV99" s="157">
        <v>28981</v>
      </c>
      <c r="AW99" s="157" t="s">
        <v>961</v>
      </c>
      <c r="AX99" s="157">
        <v>40.840000000000003</v>
      </c>
      <c r="AY99" s="157">
        <v>2520</v>
      </c>
      <c r="AZ99" s="157">
        <v>29500</v>
      </c>
      <c r="BA99" s="157" t="s">
        <v>781</v>
      </c>
      <c r="BB99" s="157">
        <v>39.549999999999997</v>
      </c>
      <c r="BC99" s="157">
        <v>2475</v>
      </c>
      <c r="BD99" s="157">
        <v>28806</v>
      </c>
      <c r="BE99" s="157" t="s">
        <v>846</v>
      </c>
    </row>
    <row r="100" spans="1:57" hidden="1">
      <c r="A100" s="157" t="s">
        <v>1350</v>
      </c>
      <c r="B100" s="157">
        <v>38.14</v>
      </c>
      <c r="C100" s="157">
        <v>5788</v>
      </c>
      <c r="D100" s="157">
        <v>27092</v>
      </c>
      <c r="E100" s="157" t="s">
        <v>881</v>
      </c>
      <c r="F100" s="157" t="s">
        <v>641</v>
      </c>
      <c r="G100" s="157" t="s">
        <v>641</v>
      </c>
      <c r="H100" s="157" t="s">
        <v>641</v>
      </c>
      <c r="I100" s="157" t="s">
        <v>641</v>
      </c>
      <c r="J100" s="157" t="s">
        <v>641</v>
      </c>
      <c r="K100" s="157" t="s">
        <v>641</v>
      </c>
      <c r="L100" s="157" t="s">
        <v>641</v>
      </c>
      <c r="M100" s="157" t="s">
        <v>641</v>
      </c>
      <c r="N100" s="157">
        <v>45.37</v>
      </c>
      <c r="O100" s="157">
        <v>6586</v>
      </c>
      <c r="P100" s="157">
        <v>26948</v>
      </c>
      <c r="Q100" s="157" t="s">
        <v>703</v>
      </c>
      <c r="R100" s="157">
        <v>40.64</v>
      </c>
      <c r="S100" s="157">
        <v>5531</v>
      </c>
      <c r="T100" s="157">
        <v>25753</v>
      </c>
      <c r="U100" s="157" t="s">
        <v>964</v>
      </c>
      <c r="V100" s="157">
        <v>37.270000000000003</v>
      </c>
      <c r="W100" s="157">
        <v>5003</v>
      </c>
      <c r="X100" s="157">
        <v>26957</v>
      </c>
      <c r="Y100" s="157" t="s">
        <v>899</v>
      </c>
      <c r="Z100" s="157">
        <v>34.51</v>
      </c>
      <c r="AA100" s="157">
        <v>5460</v>
      </c>
      <c r="AB100" s="157">
        <v>26727</v>
      </c>
      <c r="AC100" s="157" t="s">
        <v>1029</v>
      </c>
      <c r="AD100" s="157">
        <v>34.119999999999997</v>
      </c>
      <c r="AE100" s="157">
        <v>7029</v>
      </c>
      <c r="AF100" s="157">
        <v>25783</v>
      </c>
      <c r="AG100" s="157" t="s">
        <v>734</v>
      </c>
      <c r="AH100" s="157" t="s">
        <v>641</v>
      </c>
      <c r="AI100" s="157" t="s">
        <v>641</v>
      </c>
      <c r="AJ100" s="157" t="s">
        <v>641</v>
      </c>
      <c r="AK100" s="157" t="s">
        <v>641</v>
      </c>
      <c r="AL100" s="157" t="s">
        <v>641</v>
      </c>
      <c r="AM100" s="157" t="s">
        <v>641</v>
      </c>
      <c r="AN100" s="157" t="s">
        <v>641</v>
      </c>
      <c r="AO100" s="157" t="s">
        <v>641</v>
      </c>
      <c r="AP100" s="157">
        <v>38.380000000000003</v>
      </c>
      <c r="AQ100" s="157">
        <v>8583</v>
      </c>
      <c r="AR100" s="157">
        <v>25714</v>
      </c>
      <c r="AS100" s="157" t="s">
        <v>720</v>
      </c>
      <c r="AT100" s="157">
        <v>45.14</v>
      </c>
      <c r="AU100" s="157">
        <v>9833</v>
      </c>
      <c r="AV100" s="157">
        <v>25508</v>
      </c>
      <c r="AW100" s="157" t="s">
        <v>969</v>
      </c>
      <c r="AX100" s="157">
        <v>51.98</v>
      </c>
      <c r="AY100" s="157">
        <v>9417</v>
      </c>
      <c r="AZ100" s="157">
        <v>25658</v>
      </c>
      <c r="BA100" s="157" t="s">
        <v>1351</v>
      </c>
      <c r="BB100" s="157">
        <v>51.73</v>
      </c>
      <c r="BC100" s="157">
        <v>8413</v>
      </c>
      <c r="BD100" s="157">
        <v>26177</v>
      </c>
      <c r="BE100" s="157" t="s">
        <v>1352</v>
      </c>
    </row>
    <row r="101" spans="1:57" hidden="1">
      <c r="A101" s="157" t="s">
        <v>1353</v>
      </c>
      <c r="B101" s="157">
        <v>37.770000000000003</v>
      </c>
      <c r="C101" s="157">
        <v>3486</v>
      </c>
      <c r="D101" s="157" t="s">
        <v>641</v>
      </c>
      <c r="E101" s="157" t="s">
        <v>641</v>
      </c>
      <c r="F101" s="157" t="s">
        <v>641</v>
      </c>
      <c r="G101" s="157" t="s">
        <v>641</v>
      </c>
      <c r="H101" s="157" t="s">
        <v>641</v>
      </c>
      <c r="I101" s="157" t="s">
        <v>641</v>
      </c>
      <c r="J101" s="157" t="s">
        <v>641</v>
      </c>
      <c r="K101" s="157" t="s">
        <v>641</v>
      </c>
      <c r="L101" s="157" t="s">
        <v>641</v>
      </c>
      <c r="M101" s="157" t="s">
        <v>641</v>
      </c>
      <c r="N101" s="157" t="s">
        <v>641</v>
      </c>
      <c r="O101" s="157" t="s">
        <v>641</v>
      </c>
      <c r="P101" s="157" t="s">
        <v>641</v>
      </c>
      <c r="Q101" s="157" t="s">
        <v>641</v>
      </c>
      <c r="R101" s="157" t="s">
        <v>641</v>
      </c>
      <c r="S101" s="157" t="s">
        <v>641</v>
      </c>
      <c r="T101" s="157" t="s">
        <v>641</v>
      </c>
      <c r="U101" s="157" t="s">
        <v>641</v>
      </c>
      <c r="V101" s="157" t="s">
        <v>641</v>
      </c>
      <c r="W101" s="157" t="s">
        <v>641</v>
      </c>
      <c r="X101" s="157" t="s">
        <v>641</v>
      </c>
      <c r="Y101" s="157" t="s">
        <v>641</v>
      </c>
      <c r="Z101" s="157" t="s">
        <v>641</v>
      </c>
      <c r="AA101" s="157" t="s">
        <v>641</v>
      </c>
      <c r="AB101" s="157" t="s">
        <v>641</v>
      </c>
      <c r="AC101" s="157" t="s">
        <v>641</v>
      </c>
      <c r="AD101" s="157" t="s">
        <v>641</v>
      </c>
      <c r="AE101" s="157" t="s">
        <v>641</v>
      </c>
      <c r="AF101" s="157" t="s">
        <v>641</v>
      </c>
      <c r="AG101" s="157" t="s">
        <v>641</v>
      </c>
      <c r="AH101" s="157" t="s">
        <v>641</v>
      </c>
      <c r="AI101" s="157" t="s">
        <v>641</v>
      </c>
      <c r="AJ101" s="157" t="s">
        <v>641</v>
      </c>
      <c r="AK101" s="157" t="s">
        <v>641</v>
      </c>
      <c r="AL101" s="157" t="s">
        <v>641</v>
      </c>
      <c r="AM101" s="157" t="s">
        <v>641</v>
      </c>
      <c r="AN101" s="157" t="s">
        <v>641</v>
      </c>
      <c r="AO101" s="157" t="s">
        <v>641</v>
      </c>
      <c r="AP101" s="157" t="s">
        <v>641</v>
      </c>
      <c r="AQ101" s="157" t="s">
        <v>641</v>
      </c>
      <c r="AR101" s="157" t="s">
        <v>641</v>
      </c>
      <c r="AS101" s="157" t="s">
        <v>641</v>
      </c>
      <c r="AT101" s="157" t="s">
        <v>641</v>
      </c>
      <c r="AU101" s="157" t="s">
        <v>641</v>
      </c>
      <c r="AV101" s="157" t="s">
        <v>641</v>
      </c>
      <c r="AW101" s="157" t="s">
        <v>641</v>
      </c>
      <c r="AX101" s="157" t="s">
        <v>641</v>
      </c>
      <c r="AY101" s="157" t="s">
        <v>641</v>
      </c>
      <c r="AZ101" s="157" t="s">
        <v>641</v>
      </c>
      <c r="BA101" s="157" t="s">
        <v>641</v>
      </c>
      <c r="BB101" s="157" t="s">
        <v>641</v>
      </c>
      <c r="BC101" s="157" t="s">
        <v>641</v>
      </c>
      <c r="BD101" s="157" t="s">
        <v>641</v>
      </c>
      <c r="BE101" s="157" t="s">
        <v>641</v>
      </c>
    </row>
    <row r="102" spans="1:57" hidden="1">
      <c r="A102" s="157" t="s">
        <v>1354</v>
      </c>
      <c r="B102" s="157">
        <v>37.75</v>
      </c>
      <c r="C102" s="157">
        <v>2726</v>
      </c>
      <c r="D102" s="157" t="s">
        <v>641</v>
      </c>
      <c r="E102" s="157" t="s">
        <v>641</v>
      </c>
      <c r="F102" s="157">
        <v>37.43</v>
      </c>
      <c r="G102" s="157">
        <v>2703</v>
      </c>
      <c r="H102" s="157" t="s">
        <v>641</v>
      </c>
      <c r="I102" s="157" t="s">
        <v>641</v>
      </c>
      <c r="J102" s="157" t="s">
        <v>641</v>
      </c>
      <c r="K102" s="157" t="s">
        <v>641</v>
      </c>
      <c r="L102" s="157" t="s">
        <v>641</v>
      </c>
      <c r="M102" s="157" t="s">
        <v>641</v>
      </c>
      <c r="N102" s="157" t="s">
        <v>641</v>
      </c>
      <c r="O102" s="157" t="s">
        <v>641</v>
      </c>
      <c r="P102" s="157" t="s">
        <v>641</v>
      </c>
      <c r="Q102" s="157" t="s">
        <v>641</v>
      </c>
      <c r="R102" s="157" t="s">
        <v>641</v>
      </c>
      <c r="S102" s="157" t="s">
        <v>641</v>
      </c>
      <c r="T102" s="157" t="s">
        <v>641</v>
      </c>
      <c r="U102" s="157" t="s">
        <v>641</v>
      </c>
      <c r="V102" s="157" t="s">
        <v>641</v>
      </c>
      <c r="W102" s="157" t="s">
        <v>641</v>
      </c>
      <c r="X102" s="157" t="s">
        <v>641</v>
      </c>
      <c r="Y102" s="157" t="s">
        <v>641</v>
      </c>
      <c r="Z102" s="157" t="s">
        <v>641</v>
      </c>
      <c r="AA102" s="157" t="s">
        <v>641</v>
      </c>
      <c r="AB102" s="157" t="s">
        <v>641</v>
      </c>
      <c r="AC102" s="157" t="s">
        <v>641</v>
      </c>
      <c r="AD102" s="157" t="s">
        <v>641</v>
      </c>
      <c r="AE102" s="157" t="s">
        <v>641</v>
      </c>
      <c r="AF102" s="157" t="s">
        <v>641</v>
      </c>
      <c r="AG102" s="157" t="s">
        <v>641</v>
      </c>
      <c r="AH102" s="157" t="s">
        <v>641</v>
      </c>
      <c r="AI102" s="157" t="s">
        <v>641</v>
      </c>
      <c r="AJ102" s="157" t="s">
        <v>641</v>
      </c>
      <c r="AK102" s="157" t="s">
        <v>641</v>
      </c>
      <c r="AL102" s="157" t="s">
        <v>641</v>
      </c>
      <c r="AM102" s="157" t="s">
        <v>641</v>
      </c>
      <c r="AN102" s="157" t="s">
        <v>641</v>
      </c>
      <c r="AO102" s="157" t="s">
        <v>641</v>
      </c>
      <c r="AP102" s="157" t="s">
        <v>641</v>
      </c>
      <c r="AQ102" s="157" t="s">
        <v>641</v>
      </c>
      <c r="AR102" s="157" t="s">
        <v>641</v>
      </c>
      <c r="AS102" s="157" t="s">
        <v>641</v>
      </c>
      <c r="AT102" s="157" t="s">
        <v>641</v>
      </c>
      <c r="AU102" s="157" t="s">
        <v>641</v>
      </c>
      <c r="AV102" s="157" t="s">
        <v>641</v>
      </c>
      <c r="AW102" s="157" t="s">
        <v>641</v>
      </c>
      <c r="AX102" s="157" t="s">
        <v>641</v>
      </c>
      <c r="AY102" s="157" t="s">
        <v>641</v>
      </c>
      <c r="AZ102" s="157" t="s">
        <v>641</v>
      </c>
      <c r="BA102" s="157" t="s">
        <v>641</v>
      </c>
      <c r="BB102" s="157" t="s">
        <v>641</v>
      </c>
      <c r="BC102" s="157" t="s">
        <v>641</v>
      </c>
      <c r="BD102" s="157" t="s">
        <v>641</v>
      </c>
      <c r="BE102" s="157" t="s">
        <v>641</v>
      </c>
    </row>
    <row r="103" spans="1:57" hidden="1">
      <c r="A103" s="157" t="s">
        <v>959</v>
      </c>
      <c r="B103" s="157">
        <v>37.74</v>
      </c>
      <c r="C103" s="157">
        <v>2286</v>
      </c>
      <c r="D103" s="157">
        <v>25042</v>
      </c>
      <c r="E103" s="157" t="s">
        <v>814</v>
      </c>
      <c r="F103" s="157">
        <v>42.08</v>
      </c>
      <c r="G103" s="157">
        <v>2464</v>
      </c>
      <c r="H103" s="157">
        <v>25260</v>
      </c>
      <c r="I103" s="157" t="s">
        <v>1318</v>
      </c>
      <c r="J103" s="157">
        <v>42.39</v>
      </c>
      <c r="K103" s="157">
        <v>2367</v>
      </c>
      <c r="L103" s="157">
        <v>25970</v>
      </c>
      <c r="M103" s="157" t="s">
        <v>876</v>
      </c>
      <c r="N103" s="157" t="s">
        <v>641</v>
      </c>
      <c r="O103" s="157" t="s">
        <v>641</v>
      </c>
      <c r="P103" s="157" t="s">
        <v>641</v>
      </c>
      <c r="Q103" s="157" t="s">
        <v>641</v>
      </c>
      <c r="R103" s="157" t="s">
        <v>641</v>
      </c>
      <c r="S103" s="157" t="s">
        <v>641</v>
      </c>
      <c r="T103" s="157" t="s">
        <v>641</v>
      </c>
      <c r="U103" s="157" t="s">
        <v>641</v>
      </c>
      <c r="V103" s="157">
        <v>38.619999999999997</v>
      </c>
      <c r="W103" s="157">
        <v>2150</v>
      </c>
      <c r="X103" s="157">
        <v>26841</v>
      </c>
      <c r="Y103" s="157" t="s">
        <v>816</v>
      </c>
      <c r="Z103" s="157">
        <v>40.96</v>
      </c>
      <c r="AA103" s="157">
        <v>2267</v>
      </c>
      <c r="AB103" s="157">
        <v>27096</v>
      </c>
      <c r="AC103" s="157" t="s">
        <v>992</v>
      </c>
      <c r="AD103" s="157">
        <v>41.54</v>
      </c>
      <c r="AE103" s="157">
        <v>2333</v>
      </c>
      <c r="AF103" s="157">
        <v>26499</v>
      </c>
      <c r="AG103" s="157" t="s">
        <v>1050</v>
      </c>
      <c r="AH103" s="157">
        <v>42.56</v>
      </c>
      <c r="AI103" s="157">
        <v>2371</v>
      </c>
      <c r="AJ103" s="157">
        <v>26229</v>
      </c>
      <c r="AK103" s="157" t="s">
        <v>960</v>
      </c>
      <c r="AL103" s="157">
        <v>42.17</v>
      </c>
      <c r="AM103" s="157">
        <v>2386</v>
      </c>
      <c r="AN103" s="157">
        <v>26540</v>
      </c>
      <c r="AO103" s="157" t="s">
        <v>949</v>
      </c>
      <c r="AP103" s="157" t="s">
        <v>641</v>
      </c>
      <c r="AQ103" s="157" t="s">
        <v>641</v>
      </c>
      <c r="AR103" s="157" t="s">
        <v>641</v>
      </c>
      <c r="AS103" s="157" t="s">
        <v>641</v>
      </c>
      <c r="AT103" s="157" t="s">
        <v>641</v>
      </c>
      <c r="AU103" s="157" t="s">
        <v>641</v>
      </c>
      <c r="AV103" s="157" t="s">
        <v>641</v>
      </c>
      <c r="AW103" s="157" t="s">
        <v>641</v>
      </c>
      <c r="AX103" s="157" t="s">
        <v>641</v>
      </c>
      <c r="AY103" s="157" t="s">
        <v>641</v>
      </c>
      <c r="AZ103" s="157" t="s">
        <v>641</v>
      </c>
      <c r="BA103" s="157" t="s">
        <v>641</v>
      </c>
      <c r="BB103" s="157">
        <v>41.51</v>
      </c>
      <c r="BC103" s="157">
        <v>2250</v>
      </c>
      <c r="BD103" s="157">
        <v>28904</v>
      </c>
      <c r="BE103" s="157" t="s">
        <v>961</v>
      </c>
    </row>
    <row r="104" spans="1:57" hidden="1">
      <c r="A104" s="157" t="s">
        <v>1012</v>
      </c>
      <c r="B104" s="157">
        <v>37.65</v>
      </c>
      <c r="C104" s="157">
        <v>2925</v>
      </c>
      <c r="D104" s="157">
        <v>42094</v>
      </c>
      <c r="E104" s="157" t="s">
        <v>1355</v>
      </c>
      <c r="F104" s="157">
        <v>37.9</v>
      </c>
      <c r="G104" s="157">
        <v>3074</v>
      </c>
      <c r="H104" s="157">
        <v>40182</v>
      </c>
      <c r="I104" s="157" t="s">
        <v>1356</v>
      </c>
      <c r="J104" s="157">
        <v>36.19</v>
      </c>
      <c r="K104" s="157">
        <v>3112</v>
      </c>
      <c r="L104" s="157">
        <v>40176</v>
      </c>
      <c r="M104" s="157" t="s">
        <v>1357</v>
      </c>
      <c r="N104" s="157">
        <v>35.03</v>
      </c>
      <c r="O104" s="157">
        <v>3096</v>
      </c>
      <c r="P104" s="157">
        <v>43365</v>
      </c>
      <c r="Q104" s="157" t="s">
        <v>1358</v>
      </c>
      <c r="R104" s="157">
        <v>36.01</v>
      </c>
      <c r="S104" s="157">
        <v>3039</v>
      </c>
      <c r="T104" s="157">
        <v>39617</v>
      </c>
      <c r="U104" s="157" t="s">
        <v>1359</v>
      </c>
      <c r="V104" s="157">
        <v>36.24</v>
      </c>
      <c r="W104" s="157">
        <v>2993</v>
      </c>
      <c r="X104" s="157">
        <v>42066</v>
      </c>
      <c r="Y104" s="157" t="s">
        <v>1360</v>
      </c>
      <c r="Z104" s="157">
        <v>35.869999999999997</v>
      </c>
      <c r="AA104" s="157">
        <v>3082</v>
      </c>
      <c r="AB104" s="157">
        <v>41588</v>
      </c>
      <c r="AC104" s="157" t="s">
        <v>1361</v>
      </c>
      <c r="AD104" s="157">
        <v>36.380000000000003</v>
      </c>
      <c r="AE104" s="157">
        <v>3088</v>
      </c>
      <c r="AF104" s="157">
        <v>23592</v>
      </c>
      <c r="AG104" s="157" t="s">
        <v>974</v>
      </c>
      <c r="AH104" s="157">
        <v>35.9</v>
      </c>
      <c r="AI104" s="157">
        <v>3136</v>
      </c>
      <c r="AJ104" s="157">
        <v>24381</v>
      </c>
      <c r="AK104" s="157" t="s">
        <v>1013</v>
      </c>
      <c r="AL104" s="157">
        <v>35.380000000000003</v>
      </c>
      <c r="AM104" s="157">
        <v>2923</v>
      </c>
      <c r="AN104" s="157">
        <v>23671</v>
      </c>
      <c r="AO104" s="157" t="s">
        <v>720</v>
      </c>
      <c r="AP104" s="157">
        <v>35.04</v>
      </c>
      <c r="AQ104" s="157">
        <v>2893</v>
      </c>
      <c r="AR104" s="157">
        <v>24155</v>
      </c>
      <c r="AS104" s="157" t="s">
        <v>1002</v>
      </c>
      <c r="AT104" s="157">
        <v>34.21</v>
      </c>
      <c r="AU104" s="157">
        <v>2995</v>
      </c>
      <c r="AV104" s="157">
        <v>24399</v>
      </c>
      <c r="AW104" s="157" t="s">
        <v>927</v>
      </c>
      <c r="AX104" s="157">
        <v>34.65</v>
      </c>
      <c r="AY104" s="157">
        <v>2962</v>
      </c>
      <c r="AZ104" s="157">
        <v>24399</v>
      </c>
      <c r="BA104" s="157" t="s">
        <v>943</v>
      </c>
      <c r="BB104" s="157">
        <v>36.340000000000003</v>
      </c>
      <c r="BC104" s="157">
        <v>2935</v>
      </c>
      <c r="BD104" s="157">
        <v>24897</v>
      </c>
      <c r="BE104" s="157" t="s">
        <v>719</v>
      </c>
    </row>
    <row r="105" spans="1:57" hidden="1">
      <c r="A105" s="157" t="s">
        <v>1362</v>
      </c>
      <c r="B105" s="157">
        <v>37.549999999999997</v>
      </c>
      <c r="C105" s="157">
        <v>3331</v>
      </c>
      <c r="D105" s="157">
        <v>28118</v>
      </c>
      <c r="E105" s="157" t="s">
        <v>864</v>
      </c>
      <c r="F105" s="157">
        <v>37.58</v>
      </c>
      <c r="G105" s="157">
        <v>3417</v>
      </c>
      <c r="H105" s="157">
        <v>27585</v>
      </c>
      <c r="I105" s="157" t="s">
        <v>681</v>
      </c>
      <c r="J105" s="157">
        <v>35.979999999999997</v>
      </c>
      <c r="K105" s="157">
        <v>3380</v>
      </c>
      <c r="L105" s="157">
        <v>27764</v>
      </c>
      <c r="M105" s="157" t="s">
        <v>682</v>
      </c>
      <c r="N105" s="157">
        <v>36.57</v>
      </c>
      <c r="O105" s="157">
        <v>3432</v>
      </c>
      <c r="P105" s="157">
        <v>27335</v>
      </c>
      <c r="Q105" s="157" t="s">
        <v>780</v>
      </c>
      <c r="R105" s="157">
        <v>36.94</v>
      </c>
      <c r="S105" s="157">
        <v>3328</v>
      </c>
      <c r="T105" s="157">
        <v>27273</v>
      </c>
      <c r="U105" s="157" t="s">
        <v>686</v>
      </c>
      <c r="V105" s="157">
        <v>37.36</v>
      </c>
      <c r="W105" s="157">
        <v>3329</v>
      </c>
      <c r="X105" s="157">
        <v>27907</v>
      </c>
      <c r="Y105" s="157" t="s">
        <v>897</v>
      </c>
      <c r="Z105" s="157">
        <v>37.53</v>
      </c>
      <c r="AA105" s="157">
        <v>3361</v>
      </c>
      <c r="AB105" s="157">
        <v>28203</v>
      </c>
      <c r="AC105" s="157" t="s">
        <v>928</v>
      </c>
      <c r="AD105" s="157">
        <v>38.549999999999997</v>
      </c>
      <c r="AE105" s="157">
        <v>3280</v>
      </c>
      <c r="AF105" s="157">
        <v>28443</v>
      </c>
      <c r="AG105" s="157" t="s">
        <v>839</v>
      </c>
      <c r="AH105" s="157">
        <v>37.4</v>
      </c>
      <c r="AI105" s="157">
        <v>3195</v>
      </c>
      <c r="AJ105" s="157">
        <v>28192</v>
      </c>
      <c r="AK105" s="157" t="s">
        <v>687</v>
      </c>
      <c r="AL105" s="157">
        <v>36.090000000000003</v>
      </c>
      <c r="AM105" s="157">
        <v>3039</v>
      </c>
      <c r="AN105" s="157">
        <v>28807</v>
      </c>
      <c r="AO105" s="157" t="s">
        <v>892</v>
      </c>
      <c r="AP105" s="157">
        <v>36.83</v>
      </c>
      <c r="AQ105" s="157">
        <v>3105</v>
      </c>
      <c r="AR105" s="157">
        <v>28727</v>
      </c>
      <c r="AS105" s="157" t="s">
        <v>768</v>
      </c>
      <c r="AT105" s="157">
        <v>38.049999999999997</v>
      </c>
      <c r="AU105" s="157">
        <v>3316</v>
      </c>
      <c r="AV105" s="157">
        <v>28426</v>
      </c>
      <c r="AW105" s="157" t="s">
        <v>780</v>
      </c>
      <c r="AX105" s="157">
        <v>36.82</v>
      </c>
      <c r="AY105" s="157">
        <v>3338</v>
      </c>
      <c r="AZ105" s="157">
        <v>28453</v>
      </c>
      <c r="BA105" s="157" t="s">
        <v>690</v>
      </c>
      <c r="BB105" s="157">
        <v>36.56</v>
      </c>
      <c r="BC105" s="157">
        <v>3311</v>
      </c>
      <c r="BD105" s="157">
        <v>29080</v>
      </c>
      <c r="BE105" s="157" t="s">
        <v>650</v>
      </c>
    </row>
    <row r="106" spans="1:57" hidden="1">
      <c r="A106" s="157" t="s">
        <v>1363</v>
      </c>
      <c r="B106" s="157">
        <v>37.4</v>
      </c>
      <c r="C106" s="157">
        <v>3426</v>
      </c>
      <c r="D106" s="157">
        <v>27291</v>
      </c>
      <c r="E106" s="157" t="s">
        <v>710</v>
      </c>
      <c r="F106" s="157">
        <v>37.85</v>
      </c>
      <c r="G106" s="157">
        <v>3493</v>
      </c>
      <c r="H106" s="157">
        <v>27118</v>
      </c>
      <c r="I106" s="157" t="s">
        <v>812</v>
      </c>
      <c r="J106" s="157">
        <v>38.56</v>
      </c>
      <c r="K106" s="157">
        <v>3566</v>
      </c>
      <c r="L106" s="157">
        <v>27362</v>
      </c>
      <c r="M106" s="157" t="s">
        <v>996</v>
      </c>
      <c r="N106" s="157">
        <v>38.96</v>
      </c>
      <c r="O106" s="157">
        <v>3571</v>
      </c>
      <c r="P106" s="157">
        <v>27556</v>
      </c>
      <c r="Q106" s="157" t="s">
        <v>1031</v>
      </c>
      <c r="R106" s="157">
        <v>37.229999999999997</v>
      </c>
      <c r="S106" s="157">
        <v>3553</v>
      </c>
      <c r="T106" s="157">
        <v>27290</v>
      </c>
      <c r="U106" s="157" t="s">
        <v>973</v>
      </c>
      <c r="V106" s="157">
        <v>36.770000000000003</v>
      </c>
      <c r="W106" s="157">
        <v>3549</v>
      </c>
      <c r="X106" s="157">
        <v>27623</v>
      </c>
      <c r="Y106" s="157" t="s">
        <v>928</v>
      </c>
      <c r="Z106" s="157">
        <v>37.92</v>
      </c>
      <c r="AA106" s="157">
        <v>3549</v>
      </c>
      <c r="AB106" s="157">
        <v>28230</v>
      </c>
      <c r="AC106" s="157" t="s">
        <v>1069</v>
      </c>
      <c r="AD106" s="157">
        <v>38.29</v>
      </c>
      <c r="AE106" s="157">
        <v>3442</v>
      </c>
      <c r="AF106" s="157">
        <v>27286</v>
      </c>
      <c r="AG106" s="157" t="s">
        <v>942</v>
      </c>
      <c r="AH106" s="157">
        <v>38.020000000000003</v>
      </c>
      <c r="AI106" s="157">
        <v>3413</v>
      </c>
      <c r="AJ106" s="157">
        <v>27207</v>
      </c>
      <c r="AK106" s="157" t="s">
        <v>1078</v>
      </c>
      <c r="AL106" s="157">
        <v>38.229999999999997</v>
      </c>
      <c r="AM106" s="157">
        <v>3504</v>
      </c>
      <c r="AN106" s="157">
        <v>26885</v>
      </c>
      <c r="AO106" s="157" t="s">
        <v>821</v>
      </c>
      <c r="AP106" s="157">
        <v>36.82</v>
      </c>
      <c r="AQ106" s="157">
        <v>3503</v>
      </c>
      <c r="AR106" s="157">
        <v>26707</v>
      </c>
      <c r="AS106" s="157" t="s">
        <v>647</v>
      </c>
      <c r="AT106" s="157">
        <v>36.76</v>
      </c>
      <c r="AU106" s="157">
        <v>3461</v>
      </c>
      <c r="AV106" s="157">
        <v>26928</v>
      </c>
      <c r="AW106" s="157" t="s">
        <v>1063</v>
      </c>
      <c r="AX106" s="157">
        <v>36.67</v>
      </c>
      <c r="AY106" s="157">
        <v>3626</v>
      </c>
      <c r="AZ106" s="157">
        <v>26701</v>
      </c>
      <c r="BA106" s="157" t="s">
        <v>846</v>
      </c>
      <c r="BB106" s="157">
        <v>37.19</v>
      </c>
      <c r="BC106" s="157">
        <v>3553</v>
      </c>
      <c r="BD106" s="157">
        <v>27014</v>
      </c>
      <c r="BE106" s="157" t="s">
        <v>818</v>
      </c>
    </row>
    <row r="107" spans="1:57" hidden="1">
      <c r="A107" s="157" t="s">
        <v>1364</v>
      </c>
      <c r="B107" s="157">
        <v>36.909999999999997</v>
      </c>
      <c r="C107" s="157">
        <v>2897</v>
      </c>
      <c r="D107" s="157">
        <v>27666</v>
      </c>
      <c r="E107" s="157" t="s">
        <v>894</v>
      </c>
      <c r="F107" s="157">
        <v>37.22</v>
      </c>
      <c r="G107" s="157">
        <v>2895</v>
      </c>
      <c r="H107" s="157">
        <v>27993</v>
      </c>
      <c r="I107" s="157" t="s">
        <v>976</v>
      </c>
      <c r="J107" s="157">
        <v>36.47</v>
      </c>
      <c r="K107" s="157">
        <v>2910</v>
      </c>
      <c r="L107" s="157">
        <v>28330</v>
      </c>
      <c r="M107" s="157" t="s">
        <v>841</v>
      </c>
      <c r="N107" s="157">
        <v>36.71</v>
      </c>
      <c r="O107" s="157">
        <v>2882</v>
      </c>
      <c r="P107" s="157">
        <v>28199</v>
      </c>
      <c r="Q107" s="157" t="s">
        <v>901</v>
      </c>
      <c r="R107" s="157">
        <v>36.93</v>
      </c>
      <c r="S107" s="157">
        <v>2983</v>
      </c>
      <c r="T107" s="157">
        <v>28459</v>
      </c>
      <c r="U107" s="157" t="s">
        <v>848</v>
      </c>
      <c r="V107" s="157">
        <v>36.06</v>
      </c>
      <c r="W107" s="157">
        <v>2967</v>
      </c>
      <c r="X107" s="157">
        <v>30412</v>
      </c>
      <c r="Y107" s="157" t="s">
        <v>742</v>
      </c>
      <c r="Z107" s="157">
        <v>36.659999999999997</v>
      </c>
      <c r="AA107" s="157">
        <v>2935</v>
      </c>
      <c r="AB107" s="157">
        <v>30631</v>
      </c>
      <c r="AC107" s="157" t="s">
        <v>829</v>
      </c>
      <c r="AD107" s="157">
        <v>38.369999999999997</v>
      </c>
      <c r="AE107" s="157">
        <v>3090</v>
      </c>
      <c r="AF107" s="157">
        <v>29327</v>
      </c>
      <c r="AG107" s="157" t="s">
        <v>893</v>
      </c>
      <c r="AH107" s="157">
        <v>37.659999999999997</v>
      </c>
      <c r="AI107" s="157">
        <v>3026</v>
      </c>
      <c r="AJ107" s="157">
        <v>29352</v>
      </c>
      <c r="AK107" s="157" t="s">
        <v>768</v>
      </c>
      <c r="AL107" s="157">
        <v>37.04</v>
      </c>
      <c r="AM107" s="157">
        <v>2946</v>
      </c>
      <c r="AN107" s="157">
        <v>29260</v>
      </c>
      <c r="AO107" s="157" t="s">
        <v>778</v>
      </c>
      <c r="AP107" s="157">
        <v>36.58</v>
      </c>
      <c r="AQ107" s="157">
        <v>2917</v>
      </c>
      <c r="AR107" s="157">
        <v>29317</v>
      </c>
      <c r="AS107" s="157" t="s">
        <v>774</v>
      </c>
      <c r="AT107" s="157">
        <v>36.74</v>
      </c>
      <c r="AU107" s="157">
        <v>2983</v>
      </c>
      <c r="AV107" s="157">
        <v>29325</v>
      </c>
      <c r="AW107" s="157" t="s">
        <v>892</v>
      </c>
      <c r="AX107" s="157">
        <v>37.43</v>
      </c>
      <c r="AY107" s="157">
        <v>3164</v>
      </c>
      <c r="AZ107" s="157">
        <v>29547</v>
      </c>
      <c r="BA107" s="157" t="s">
        <v>778</v>
      </c>
      <c r="BB107" s="157">
        <v>37.85</v>
      </c>
      <c r="BC107" s="157">
        <v>3176</v>
      </c>
      <c r="BD107" s="157">
        <v>29116</v>
      </c>
      <c r="BE107" s="157" t="s">
        <v>1033</v>
      </c>
    </row>
    <row r="108" spans="1:57" hidden="1">
      <c r="A108" s="157" t="s">
        <v>1365</v>
      </c>
      <c r="B108" s="157">
        <v>36.89</v>
      </c>
      <c r="C108" s="157">
        <v>2468</v>
      </c>
      <c r="D108" s="157">
        <v>24991</v>
      </c>
      <c r="E108" s="157" t="s">
        <v>721</v>
      </c>
      <c r="F108" s="157">
        <v>35.24</v>
      </c>
      <c r="G108" s="157">
        <v>2463</v>
      </c>
      <c r="H108" s="157">
        <v>25693</v>
      </c>
      <c r="I108" s="157" t="s">
        <v>710</v>
      </c>
      <c r="J108" s="157">
        <v>32.36</v>
      </c>
      <c r="K108" s="157">
        <v>2400</v>
      </c>
      <c r="L108" s="157">
        <v>26883</v>
      </c>
      <c r="M108" s="157" t="s">
        <v>1024</v>
      </c>
      <c r="N108" s="157">
        <v>36.36</v>
      </c>
      <c r="O108" s="157">
        <v>2600</v>
      </c>
      <c r="P108" s="157">
        <v>27294</v>
      </c>
      <c r="Q108" s="157" t="s">
        <v>1015</v>
      </c>
      <c r="R108" s="157">
        <v>36.08</v>
      </c>
      <c r="S108" s="157">
        <v>2525</v>
      </c>
      <c r="T108" s="157">
        <v>26951</v>
      </c>
      <c r="U108" s="157" t="s">
        <v>897</v>
      </c>
      <c r="V108" s="157">
        <v>37.6</v>
      </c>
      <c r="W108" s="157">
        <v>2664</v>
      </c>
      <c r="X108" s="157">
        <v>28547</v>
      </c>
      <c r="Y108" s="157" t="s">
        <v>684</v>
      </c>
      <c r="Z108" s="157">
        <v>39.200000000000003</v>
      </c>
      <c r="AA108" s="157">
        <v>2776</v>
      </c>
      <c r="AB108" s="157">
        <v>29016</v>
      </c>
      <c r="AC108" s="157" t="s">
        <v>983</v>
      </c>
      <c r="AD108" s="157">
        <v>39.36</v>
      </c>
      <c r="AE108" s="157">
        <v>2746</v>
      </c>
      <c r="AF108" s="157">
        <v>28971</v>
      </c>
      <c r="AG108" s="157" t="s">
        <v>804</v>
      </c>
      <c r="AH108" s="157" t="s">
        <v>641</v>
      </c>
      <c r="AI108" s="157" t="s">
        <v>641</v>
      </c>
      <c r="AJ108" s="157" t="s">
        <v>641</v>
      </c>
      <c r="AK108" s="157" t="s">
        <v>641</v>
      </c>
      <c r="AL108" s="157" t="s">
        <v>641</v>
      </c>
      <c r="AM108" s="157" t="s">
        <v>641</v>
      </c>
      <c r="AN108" s="157" t="s">
        <v>641</v>
      </c>
      <c r="AO108" s="157" t="s">
        <v>641</v>
      </c>
      <c r="AP108" s="157" t="s">
        <v>641</v>
      </c>
      <c r="AQ108" s="157" t="s">
        <v>641</v>
      </c>
      <c r="AR108" s="157" t="s">
        <v>641</v>
      </c>
      <c r="AS108" s="157" t="s">
        <v>641</v>
      </c>
      <c r="AT108" s="157" t="s">
        <v>641</v>
      </c>
      <c r="AU108" s="157" t="s">
        <v>641</v>
      </c>
      <c r="AV108" s="157" t="s">
        <v>641</v>
      </c>
      <c r="AW108" s="157" t="s">
        <v>641</v>
      </c>
      <c r="AX108" s="157">
        <v>38.479999999999997</v>
      </c>
      <c r="AY108" s="157">
        <v>2457</v>
      </c>
      <c r="AZ108" s="157">
        <v>27879</v>
      </c>
      <c r="BA108" s="157" t="s">
        <v>993</v>
      </c>
      <c r="BB108" s="157">
        <v>37.64</v>
      </c>
      <c r="BC108" s="157">
        <v>2556</v>
      </c>
      <c r="BD108" s="157">
        <v>26642</v>
      </c>
      <c r="BE108" s="157" t="s">
        <v>1031</v>
      </c>
    </row>
    <row r="109" spans="1:57" hidden="1">
      <c r="A109" s="157" t="s">
        <v>1366</v>
      </c>
      <c r="B109" s="157">
        <v>36.67</v>
      </c>
      <c r="C109" s="157">
        <v>3356</v>
      </c>
      <c r="D109" s="157">
        <v>25425</v>
      </c>
      <c r="E109" s="157" t="s">
        <v>1097</v>
      </c>
      <c r="F109" s="157">
        <v>33.49</v>
      </c>
      <c r="G109" s="157">
        <v>2995</v>
      </c>
      <c r="H109" s="157">
        <v>27001</v>
      </c>
      <c r="I109" s="157" t="s">
        <v>939</v>
      </c>
      <c r="J109" s="157">
        <v>32.549999999999997</v>
      </c>
      <c r="K109" s="157">
        <v>3221</v>
      </c>
      <c r="L109" s="157">
        <v>26461</v>
      </c>
      <c r="M109" s="157" t="s">
        <v>749</v>
      </c>
      <c r="N109" s="157">
        <v>31.8</v>
      </c>
      <c r="O109" s="157">
        <v>3030</v>
      </c>
      <c r="P109" s="157">
        <v>26659</v>
      </c>
      <c r="Q109" s="157" t="s">
        <v>759</v>
      </c>
      <c r="R109" s="157">
        <v>33.07</v>
      </c>
      <c r="S109" s="157">
        <v>3048</v>
      </c>
      <c r="T109" s="157">
        <v>27036</v>
      </c>
      <c r="U109" s="157" t="s">
        <v>830</v>
      </c>
      <c r="V109" s="157">
        <v>33.82</v>
      </c>
      <c r="W109" s="157">
        <v>3003</v>
      </c>
      <c r="X109" s="157">
        <v>27196</v>
      </c>
      <c r="Y109" s="157" t="s">
        <v>671</v>
      </c>
      <c r="Z109" s="157">
        <v>32.26</v>
      </c>
      <c r="AA109" s="157">
        <v>2835</v>
      </c>
      <c r="AB109" s="157">
        <v>27490</v>
      </c>
      <c r="AC109" s="157" t="s">
        <v>827</v>
      </c>
      <c r="AD109" s="157">
        <v>31.22</v>
      </c>
      <c r="AE109" s="157">
        <v>2960</v>
      </c>
      <c r="AF109" s="157">
        <v>26843</v>
      </c>
      <c r="AG109" s="157" t="s">
        <v>1055</v>
      </c>
      <c r="AH109" s="157">
        <v>32.090000000000003</v>
      </c>
      <c r="AI109" s="157">
        <v>3000</v>
      </c>
      <c r="AJ109" s="157">
        <v>26138</v>
      </c>
      <c r="AK109" s="157" t="s">
        <v>866</v>
      </c>
      <c r="AL109" s="157">
        <v>32.130000000000003</v>
      </c>
      <c r="AM109" s="157">
        <v>3012</v>
      </c>
      <c r="AN109" s="157">
        <v>26542</v>
      </c>
      <c r="AO109" s="157" t="s">
        <v>744</v>
      </c>
      <c r="AP109" s="157">
        <v>31.79</v>
      </c>
      <c r="AQ109" s="157">
        <v>2951</v>
      </c>
      <c r="AR109" s="157">
        <v>26859</v>
      </c>
      <c r="AS109" s="157" t="s">
        <v>776</v>
      </c>
      <c r="AT109" s="157">
        <v>32.409999999999997</v>
      </c>
      <c r="AU109" s="157">
        <v>2873</v>
      </c>
      <c r="AV109" s="157">
        <v>27153</v>
      </c>
      <c r="AW109" s="157" t="s">
        <v>706</v>
      </c>
      <c r="AX109" s="157">
        <v>33.06</v>
      </c>
      <c r="AY109" s="157">
        <v>2904</v>
      </c>
      <c r="AZ109" s="157">
        <v>26849</v>
      </c>
      <c r="BA109" s="157" t="s">
        <v>749</v>
      </c>
      <c r="BB109" s="157">
        <v>33.29</v>
      </c>
      <c r="BC109" s="157">
        <v>2909</v>
      </c>
      <c r="BD109" s="157">
        <v>27182</v>
      </c>
      <c r="BE109" s="157" t="s">
        <v>750</v>
      </c>
    </row>
    <row r="110" spans="1:57" hidden="1">
      <c r="A110" s="157" t="s">
        <v>1001</v>
      </c>
      <c r="B110" s="157">
        <v>36.619999999999997</v>
      </c>
      <c r="C110" s="157">
        <v>3146</v>
      </c>
      <c r="D110" s="157">
        <v>23450</v>
      </c>
      <c r="E110" s="157" t="s">
        <v>696</v>
      </c>
      <c r="F110" s="157">
        <v>37.840000000000003</v>
      </c>
      <c r="G110" s="157">
        <v>3297</v>
      </c>
      <c r="H110" s="157">
        <v>24273</v>
      </c>
      <c r="I110" s="157" t="s">
        <v>654</v>
      </c>
      <c r="J110" s="157">
        <v>39.03</v>
      </c>
      <c r="K110" s="157">
        <v>3128</v>
      </c>
      <c r="L110" s="157">
        <v>24817</v>
      </c>
      <c r="M110" s="157" t="s">
        <v>820</v>
      </c>
      <c r="N110" s="157">
        <v>36.35</v>
      </c>
      <c r="O110" s="157">
        <v>2969</v>
      </c>
      <c r="P110" s="157">
        <v>25937</v>
      </c>
      <c r="Q110" s="157" t="s">
        <v>927</v>
      </c>
      <c r="R110" s="157">
        <v>36.21</v>
      </c>
      <c r="S110" s="157">
        <v>3038</v>
      </c>
      <c r="T110" s="157">
        <v>25747</v>
      </c>
      <c r="U110" s="157" t="s">
        <v>1032</v>
      </c>
      <c r="V110" s="157">
        <v>37.85</v>
      </c>
      <c r="W110" s="157">
        <v>2974</v>
      </c>
      <c r="X110" s="157">
        <v>25889</v>
      </c>
      <c r="Y110" s="157" t="s">
        <v>724</v>
      </c>
      <c r="Z110" s="157">
        <v>37.61</v>
      </c>
      <c r="AA110" s="157">
        <v>2803</v>
      </c>
      <c r="AB110" s="157">
        <v>26003</v>
      </c>
      <c r="AC110" s="157" t="s">
        <v>970</v>
      </c>
      <c r="AD110" s="157">
        <v>37.99</v>
      </c>
      <c r="AE110" s="157">
        <v>2916</v>
      </c>
      <c r="AF110" s="157">
        <v>25717</v>
      </c>
      <c r="AG110" s="157" t="s">
        <v>819</v>
      </c>
      <c r="AH110" s="157">
        <v>37.28</v>
      </c>
      <c r="AI110" s="157">
        <v>3070</v>
      </c>
      <c r="AJ110" s="157">
        <v>25721</v>
      </c>
      <c r="AK110" s="157" t="s">
        <v>1002</v>
      </c>
      <c r="AL110" s="157">
        <v>36.61</v>
      </c>
      <c r="AM110" s="157">
        <v>2871</v>
      </c>
      <c r="AN110" s="157">
        <v>25423</v>
      </c>
      <c r="AO110" s="157" t="s">
        <v>1003</v>
      </c>
      <c r="AP110" s="157">
        <v>38.26</v>
      </c>
      <c r="AQ110" s="157">
        <v>2833</v>
      </c>
      <c r="AR110" s="157">
        <v>25797</v>
      </c>
      <c r="AS110" s="157" t="s">
        <v>817</v>
      </c>
      <c r="AT110" s="157" t="s">
        <v>641</v>
      </c>
      <c r="AU110" s="157" t="s">
        <v>641</v>
      </c>
      <c r="AV110" s="157" t="s">
        <v>641</v>
      </c>
      <c r="AW110" s="157" t="s">
        <v>641</v>
      </c>
      <c r="AX110" s="157" t="s">
        <v>641</v>
      </c>
      <c r="AY110" s="157" t="s">
        <v>641</v>
      </c>
      <c r="AZ110" s="157" t="s">
        <v>641</v>
      </c>
      <c r="BA110" s="157" t="s">
        <v>641</v>
      </c>
      <c r="BB110" s="157">
        <v>45.33</v>
      </c>
      <c r="BC110" s="157">
        <v>2975</v>
      </c>
      <c r="BD110" s="157">
        <v>25831</v>
      </c>
      <c r="BE110" s="157" t="s">
        <v>1004</v>
      </c>
    </row>
    <row r="111" spans="1:57" hidden="1">
      <c r="A111" s="157" t="s">
        <v>1367</v>
      </c>
      <c r="B111" s="157">
        <v>36.6</v>
      </c>
      <c r="C111" s="157">
        <v>3477</v>
      </c>
      <c r="D111" s="157">
        <v>17737</v>
      </c>
      <c r="E111" s="157" t="s">
        <v>1368</v>
      </c>
      <c r="F111" s="157">
        <v>31.87</v>
      </c>
      <c r="G111" s="157">
        <v>2900</v>
      </c>
      <c r="H111" s="157">
        <v>17686</v>
      </c>
      <c r="I111" s="157" t="s">
        <v>1119</v>
      </c>
      <c r="J111" s="157">
        <v>31.26</v>
      </c>
      <c r="K111" s="157">
        <v>2782</v>
      </c>
      <c r="L111" s="157">
        <v>17697</v>
      </c>
      <c r="M111" s="157" t="s">
        <v>1291</v>
      </c>
      <c r="N111" s="157" t="s">
        <v>641</v>
      </c>
      <c r="O111" s="157" t="s">
        <v>641</v>
      </c>
      <c r="P111" s="157" t="s">
        <v>641</v>
      </c>
      <c r="Q111" s="157" t="s">
        <v>641</v>
      </c>
      <c r="R111" s="157" t="s">
        <v>641</v>
      </c>
      <c r="S111" s="157" t="s">
        <v>641</v>
      </c>
      <c r="T111" s="157" t="s">
        <v>641</v>
      </c>
      <c r="U111" s="157" t="s">
        <v>641</v>
      </c>
      <c r="V111" s="157" t="s">
        <v>641</v>
      </c>
      <c r="W111" s="157" t="s">
        <v>641</v>
      </c>
      <c r="X111" s="157" t="s">
        <v>641</v>
      </c>
      <c r="Y111" s="157" t="s">
        <v>641</v>
      </c>
      <c r="Z111" s="157" t="s">
        <v>641</v>
      </c>
      <c r="AA111" s="157" t="s">
        <v>641</v>
      </c>
      <c r="AB111" s="157" t="s">
        <v>641</v>
      </c>
      <c r="AC111" s="157" t="s">
        <v>641</v>
      </c>
      <c r="AD111" s="157" t="s">
        <v>641</v>
      </c>
      <c r="AE111" s="157" t="s">
        <v>641</v>
      </c>
      <c r="AF111" s="157" t="s">
        <v>641</v>
      </c>
      <c r="AG111" s="157" t="s">
        <v>641</v>
      </c>
      <c r="AH111" s="157" t="s">
        <v>641</v>
      </c>
      <c r="AI111" s="157" t="s">
        <v>641</v>
      </c>
      <c r="AJ111" s="157" t="s">
        <v>641</v>
      </c>
      <c r="AK111" s="157" t="s">
        <v>641</v>
      </c>
      <c r="AL111" s="157" t="s">
        <v>641</v>
      </c>
      <c r="AM111" s="157" t="s">
        <v>641</v>
      </c>
      <c r="AN111" s="157" t="s">
        <v>641</v>
      </c>
      <c r="AO111" s="157" t="s">
        <v>641</v>
      </c>
      <c r="AP111" s="157" t="s">
        <v>641</v>
      </c>
      <c r="AQ111" s="157" t="s">
        <v>641</v>
      </c>
      <c r="AR111" s="157" t="s">
        <v>641</v>
      </c>
      <c r="AS111" s="157" t="s">
        <v>641</v>
      </c>
      <c r="AT111" s="157" t="s">
        <v>641</v>
      </c>
      <c r="AU111" s="157" t="s">
        <v>641</v>
      </c>
      <c r="AV111" s="157" t="s">
        <v>641</v>
      </c>
      <c r="AW111" s="157" t="s">
        <v>641</v>
      </c>
      <c r="AX111" s="157" t="s">
        <v>641</v>
      </c>
      <c r="AY111" s="157" t="s">
        <v>641</v>
      </c>
      <c r="AZ111" s="157" t="s">
        <v>641</v>
      </c>
      <c r="BA111" s="157" t="s">
        <v>641</v>
      </c>
      <c r="BB111" s="157" t="s">
        <v>641</v>
      </c>
      <c r="BC111" s="157" t="s">
        <v>641</v>
      </c>
      <c r="BD111" s="157" t="s">
        <v>641</v>
      </c>
      <c r="BE111" s="157" t="s">
        <v>641</v>
      </c>
    </row>
    <row r="112" spans="1:57" hidden="1">
      <c r="A112" s="157" t="s">
        <v>1016</v>
      </c>
      <c r="B112" s="157">
        <v>36.49</v>
      </c>
      <c r="C112" s="157">
        <v>3957</v>
      </c>
      <c r="D112" s="157">
        <v>26556</v>
      </c>
      <c r="E112" s="157" t="s">
        <v>972</v>
      </c>
      <c r="F112" s="157">
        <v>37.86</v>
      </c>
      <c r="G112" s="157">
        <v>4164</v>
      </c>
      <c r="H112" s="157">
        <v>25794</v>
      </c>
      <c r="I112" s="157" t="s">
        <v>931</v>
      </c>
      <c r="J112" s="157">
        <v>37.5</v>
      </c>
      <c r="K112" s="157">
        <v>4188</v>
      </c>
      <c r="L112" s="157">
        <v>25861</v>
      </c>
      <c r="M112" s="157" t="s">
        <v>1002</v>
      </c>
      <c r="N112" s="157">
        <v>37.61</v>
      </c>
      <c r="O112" s="157">
        <v>4274</v>
      </c>
      <c r="P112" s="157">
        <v>26287</v>
      </c>
      <c r="Q112" s="157" t="s">
        <v>711</v>
      </c>
      <c r="R112" s="157">
        <v>37.06</v>
      </c>
      <c r="S112" s="157">
        <v>4177</v>
      </c>
      <c r="T112" s="157">
        <v>26150</v>
      </c>
      <c r="U112" s="157" t="s">
        <v>811</v>
      </c>
      <c r="V112" s="157">
        <v>36.32</v>
      </c>
      <c r="W112" s="157">
        <v>4101</v>
      </c>
      <c r="X112" s="157">
        <v>26569</v>
      </c>
      <c r="Y112" s="157" t="s">
        <v>805</v>
      </c>
      <c r="Z112" s="157">
        <v>35.520000000000003</v>
      </c>
      <c r="AA112" s="157">
        <v>4038</v>
      </c>
      <c r="AB112" s="157">
        <v>26785</v>
      </c>
      <c r="AC112" s="157" t="s">
        <v>733</v>
      </c>
      <c r="AD112" s="157">
        <v>35.85</v>
      </c>
      <c r="AE112" s="157">
        <v>4136</v>
      </c>
      <c r="AF112" s="157">
        <v>26647</v>
      </c>
      <c r="AG112" s="157" t="s">
        <v>977</v>
      </c>
      <c r="AH112" s="157">
        <v>35.630000000000003</v>
      </c>
      <c r="AI112" s="157">
        <v>4229</v>
      </c>
      <c r="AJ112" s="157">
        <v>26426</v>
      </c>
      <c r="AK112" s="157" t="s">
        <v>865</v>
      </c>
      <c r="AL112" s="157">
        <v>35.159999999999997</v>
      </c>
      <c r="AM112" s="157">
        <v>3723</v>
      </c>
      <c r="AN112" s="157">
        <v>26341</v>
      </c>
      <c r="AO112" s="157" t="s">
        <v>894</v>
      </c>
      <c r="AP112" s="157">
        <v>34.46</v>
      </c>
      <c r="AQ112" s="157">
        <v>3471</v>
      </c>
      <c r="AR112" s="157">
        <v>26177</v>
      </c>
      <c r="AS112" s="157" t="s">
        <v>684</v>
      </c>
      <c r="AT112" s="157">
        <v>36.08</v>
      </c>
      <c r="AU112" s="157">
        <v>3645</v>
      </c>
      <c r="AV112" s="157">
        <v>26474</v>
      </c>
      <c r="AW112" s="157" t="s">
        <v>973</v>
      </c>
      <c r="AX112" s="157">
        <v>35.19</v>
      </c>
      <c r="AY112" s="157">
        <v>3912</v>
      </c>
      <c r="AZ112" s="157">
        <v>26582</v>
      </c>
      <c r="BA112" s="157" t="s">
        <v>734</v>
      </c>
      <c r="BB112" s="157">
        <v>35.26</v>
      </c>
      <c r="BC112" s="157">
        <v>3875</v>
      </c>
      <c r="BD112" s="157">
        <v>26883</v>
      </c>
      <c r="BE112" s="157" t="s">
        <v>896</v>
      </c>
    </row>
    <row r="113" spans="1:57" hidden="1">
      <c r="A113" s="157" t="s">
        <v>1014</v>
      </c>
      <c r="B113" s="157">
        <v>36.49</v>
      </c>
      <c r="C113" s="157">
        <v>3359</v>
      </c>
      <c r="D113" s="157">
        <v>26701</v>
      </c>
      <c r="E113" s="157" t="s">
        <v>805</v>
      </c>
      <c r="F113" s="157">
        <v>36.130000000000003</v>
      </c>
      <c r="G113" s="157">
        <v>3504</v>
      </c>
      <c r="H113" s="157">
        <v>26054</v>
      </c>
      <c r="I113" s="157" t="s">
        <v>838</v>
      </c>
      <c r="J113" s="157" t="s">
        <v>641</v>
      </c>
      <c r="K113" s="157" t="s">
        <v>641</v>
      </c>
      <c r="L113" s="157" t="s">
        <v>641</v>
      </c>
      <c r="M113" s="157" t="s">
        <v>641</v>
      </c>
      <c r="N113" s="157" t="s">
        <v>641</v>
      </c>
      <c r="O113" s="157" t="s">
        <v>641</v>
      </c>
      <c r="P113" s="157" t="s">
        <v>641</v>
      </c>
      <c r="Q113" s="157" t="s">
        <v>641</v>
      </c>
      <c r="R113" s="157">
        <v>33.67</v>
      </c>
      <c r="S113" s="157">
        <v>3119</v>
      </c>
      <c r="T113" s="157">
        <v>26352</v>
      </c>
      <c r="U113" s="157" t="s">
        <v>840</v>
      </c>
      <c r="V113" s="157">
        <v>33.69</v>
      </c>
      <c r="W113" s="157">
        <v>3162</v>
      </c>
      <c r="X113" s="157">
        <v>26788</v>
      </c>
      <c r="Y113" s="157" t="s">
        <v>650</v>
      </c>
      <c r="Z113" s="157">
        <v>33.94</v>
      </c>
      <c r="AA113" s="157">
        <v>3285</v>
      </c>
      <c r="AB113" s="157">
        <v>27237</v>
      </c>
      <c r="AC113" s="157" t="s">
        <v>751</v>
      </c>
      <c r="AD113" s="157">
        <v>36.549999999999997</v>
      </c>
      <c r="AE113" s="157">
        <v>3227</v>
      </c>
      <c r="AF113" s="157">
        <v>27081</v>
      </c>
      <c r="AG113" s="157" t="s">
        <v>983</v>
      </c>
      <c r="AH113" s="157">
        <v>35.85</v>
      </c>
      <c r="AI113" s="157">
        <v>3195</v>
      </c>
      <c r="AJ113" s="157">
        <v>26899</v>
      </c>
      <c r="AK113" s="157" t="s">
        <v>1015</v>
      </c>
      <c r="AL113" s="157" t="s">
        <v>641</v>
      </c>
      <c r="AM113" s="157" t="s">
        <v>641</v>
      </c>
      <c r="AN113" s="157" t="s">
        <v>641</v>
      </c>
      <c r="AO113" s="157" t="s">
        <v>641</v>
      </c>
      <c r="AP113" s="157" t="s">
        <v>641</v>
      </c>
      <c r="AQ113" s="157" t="s">
        <v>641</v>
      </c>
      <c r="AR113" s="157" t="s">
        <v>641</v>
      </c>
      <c r="AS113" s="157" t="s">
        <v>641</v>
      </c>
      <c r="AT113" s="157" t="s">
        <v>641</v>
      </c>
      <c r="AU113" s="157" t="s">
        <v>641</v>
      </c>
      <c r="AV113" s="157" t="s">
        <v>641</v>
      </c>
      <c r="AW113" s="157" t="s">
        <v>641</v>
      </c>
      <c r="AX113" s="157" t="s">
        <v>641</v>
      </c>
      <c r="AY113" s="157" t="s">
        <v>641</v>
      </c>
      <c r="AZ113" s="157" t="s">
        <v>641</v>
      </c>
      <c r="BA113" s="157" t="s">
        <v>641</v>
      </c>
      <c r="BB113" s="157">
        <v>36.54</v>
      </c>
      <c r="BC113" s="157">
        <v>3142</v>
      </c>
      <c r="BD113" s="157">
        <v>27262</v>
      </c>
      <c r="BE113" s="157" t="s">
        <v>897</v>
      </c>
    </row>
    <row r="114" spans="1:57" hidden="1">
      <c r="A114" s="157" t="s">
        <v>1369</v>
      </c>
      <c r="B114" s="157">
        <v>36.39</v>
      </c>
      <c r="C114" s="157">
        <v>3571</v>
      </c>
      <c r="D114" s="157" t="s">
        <v>641</v>
      </c>
      <c r="E114" s="157" t="s">
        <v>641</v>
      </c>
      <c r="F114" s="157" t="s">
        <v>641</v>
      </c>
      <c r="G114" s="157" t="s">
        <v>641</v>
      </c>
      <c r="H114" s="157" t="s">
        <v>641</v>
      </c>
      <c r="I114" s="157" t="s">
        <v>641</v>
      </c>
      <c r="J114" s="157" t="s">
        <v>641</v>
      </c>
      <c r="K114" s="157" t="s">
        <v>641</v>
      </c>
      <c r="L114" s="157" t="s">
        <v>641</v>
      </c>
      <c r="M114" s="157" t="s">
        <v>641</v>
      </c>
      <c r="N114" s="157" t="s">
        <v>641</v>
      </c>
      <c r="O114" s="157" t="s">
        <v>641</v>
      </c>
      <c r="P114" s="157" t="s">
        <v>641</v>
      </c>
      <c r="Q114" s="157" t="s">
        <v>641</v>
      </c>
      <c r="R114" s="157" t="s">
        <v>641</v>
      </c>
      <c r="S114" s="157" t="s">
        <v>641</v>
      </c>
      <c r="T114" s="157" t="s">
        <v>641</v>
      </c>
      <c r="U114" s="157" t="s">
        <v>641</v>
      </c>
      <c r="V114" s="157" t="s">
        <v>641</v>
      </c>
      <c r="W114" s="157" t="s">
        <v>641</v>
      </c>
      <c r="X114" s="157" t="s">
        <v>641</v>
      </c>
      <c r="Y114" s="157" t="s">
        <v>641</v>
      </c>
      <c r="Z114" s="157" t="s">
        <v>641</v>
      </c>
      <c r="AA114" s="157" t="s">
        <v>641</v>
      </c>
      <c r="AB114" s="157" t="s">
        <v>641</v>
      </c>
      <c r="AC114" s="157" t="s">
        <v>641</v>
      </c>
      <c r="AD114" s="157" t="s">
        <v>641</v>
      </c>
      <c r="AE114" s="157" t="s">
        <v>641</v>
      </c>
      <c r="AF114" s="157" t="s">
        <v>641</v>
      </c>
      <c r="AG114" s="157" t="s">
        <v>641</v>
      </c>
      <c r="AH114" s="157" t="s">
        <v>641</v>
      </c>
      <c r="AI114" s="157" t="s">
        <v>641</v>
      </c>
      <c r="AJ114" s="157" t="s">
        <v>641</v>
      </c>
      <c r="AK114" s="157" t="s">
        <v>641</v>
      </c>
      <c r="AL114" s="157" t="s">
        <v>641</v>
      </c>
      <c r="AM114" s="157" t="s">
        <v>641</v>
      </c>
      <c r="AN114" s="157" t="s">
        <v>641</v>
      </c>
      <c r="AO114" s="157" t="s">
        <v>641</v>
      </c>
      <c r="AP114" s="157" t="s">
        <v>641</v>
      </c>
      <c r="AQ114" s="157" t="s">
        <v>641</v>
      </c>
      <c r="AR114" s="157" t="s">
        <v>641</v>
      </c>
      <c r="AS114" s="157" t="s">
        <v>641</v>
      </c>
      <c r="AT114" s="157" t="s">
        <v>641</v>
      </c>
      <c r="AU114" s="157" t="s">
        <v>641</v>
      </c>
      <c r="AV114" s="157" t="s">
        <v>641</v>
      </c>
      <c r="AW114" s="157" t="s">
        <v>641</v>
      </c>
      <c r="AX114" s="157" t="s">
        <v>641</v>
      </c>
      <c r="AY114" s="157" t="s">
        <v>641</v>
      </c>
      <c r="AZ114" s="157" t="s">
        <v>641</v>
      </c>
      <c r="BA114" s="157" t="s">
        <v>641</v>
      </c>
      <c r="BB114" s="157" t="s">
        <v>641</v>
      </c>
      <c r="BC114" s="157" t="s">
        <v>641</v>
      </c>
      <c r="BD114" s="157" t="s">
        <v>641</v>
      </c>
      <c r="BE114" s="157" t="s">
        <v>641</v>
      </c>
    </row>
    <row r="115" spans="1:57" hidden="1">
      <c r="A115" s="157" t="s">
        <v>1006</v>
      </c>
      <c r="B115" s="157">
        <v>36.31</v>
      </c>
      <c r="C115" s="157">
        <v>3777</v>
      </c>
      <c r="D115" s="157">
        <v>28927</v>
      </c>
      <c r="E115" s="157" t="s">
        <v>885</v>
      </c>
      <c r="F115" s="157">
        <v>37.6</v>
      </c>
      <c r="G115" s="157">
        <v>3809</v>
      </c>
      <c r="H115" s="157">
        <v>29060</v>
      </c>
      <c r="I115" s="157" t="s">
        <v>690</v>
      </c>
      <c r="J115" s="157">
        <v>38.46</v>
      </c>
      <c r="K115" s="157">
        <v>3832</v>
      </c>
      <c r="L115" s="157">
        <v>29290</v>
      </c>
      <c r="M115" s="157" t="s">
        <v>645</v>
      </c>
      <c r="N115" s="157">
        <v>39.43</v>
      </c>
      <c r="O115" s="157">
        <v>3743</v>
      </c>
      <c r="P115" s="157">
        <v>29355</v>
      </c>
      <c r="Q115" s="157" t="s">
        <v>1069</v>
      </c>
      <c r="R115" s="157">
        <v>38.44</v>
      </c>
      <c r="S115" s="157">
        <v>3733</v>
      </c>
      <c r="T115" s="157">
        <v>29294</v>
      </c>
      <c r="U115" s="157" t="s">
        <v>896</v>
      </c>
      <c r="V115" s="157">
        <v>37.89</v>
      </c>
      <c r="W115" s="157">
        <v>3734</v>
      </c>
      <c r="X115" s="157">
        <v>29800</v>
      </c>
      <c r="Y115" s="157" t="s">
        <v>903</v>
      </c>
      <c r="Z115" s="157">
        <v>37.43</v>
      </c>
      <c r="AA115" s="157">
        <v>3721</v>
      </c>
      <c r="AB115" s="157">
        <v>29875</v>
      </c>
      <c r="AC115" s="157" t="s">
        <v>892</v>
      </c>
      <c r="AD115" s="157">
        <v>36.56</v>
      </c>
      <c r="AE115" s="157">
        <v>3858</v>
      </c>
      <c r="AF115" s="157">
        <v>29977</v>
      </c>
      <c r="AG115" s="157" t="s">
        <v>708</v>
      </c>
      <c r="AH115" s="157">
        <v>37.19</v>
      </c>
      <c r="AI115" s="157">
        <v>3824</v>
      </c>
      <c r="AJ115" s="157">
        <v>29743</v>
      </c>
      <c r="AK115" s="157" t="s">
        <v>798</v>
      </c>
      <c r="AL115" s="157">
        <v>37.659999999999997</v>
      </c>
      <c r="AM115" s="157">
        <v>3704</v>
      </c>
      <c r="AN115" s="157">
        <v>29377</v>
      </c>
      <c r="AO115" s="157" t="s">
        <v>994</v>
      </c>
      <c r="AP115" s="157">
        <v>36.79</v>
      </c>
      <c r="AQ115" s="157">
        <v>3768</v>
      </c>
      <c r="AR115" s="157">
        <v>29134</v>
      </c>
      <c r="AS115" s="157" t="s">
        <v>890</v>
      </c>
      <c r="AT115" s="157">
        <v>36.26</v>
      </c>
      <c r="AU115" s="157">
        <v>4008</v>
      </c>
      <c r="AV115" s="157">
        <v>29186</v>
      </c>
      <c r="AW115" s="157" t="s">
        <v>671</v>
      </c>
      <c r="AX115" s="157">
        <v>37.020000000000003</v>
      </c>
      <c r="AY115" s="157">
        <v>3733</v>
      </c>
      <c r="AZ115" s="157">
        <v>29070</v>
      </c>
      <c r="BA115" s="157" t="s">
        <v>902</v>
      </c>
      <c r="BB115" s="157">
        <v>36.36</v>
      </c>
      <c r="BC115" s="157">
        <v>3636</v>
      </c>
      <c r="BD115" s="157">
        <v>29717</v>
      </c>
      <c r="BE115" s="157" t="s">
        <v>830</v>
      </c>
    </row>
    <row r="116" spans="1:57" hidden="1">
      <c r="A116" s="157" t="s">
        <v>1370</v>
      </c>
      <c r="B116" s="157">
        <v>36.19</v>
      </c>
      <c r="C116" s="157">
        <v>3154</v>
      </c>
      <c r="D116" s="157">
        <v>27937</v>
      </c>
      <c r="E116" s="157" t="s">
        <v>682</v>
      </c>
      <c r="F116" s="157">
        <v>34.42</v>
      </c>
      <c r="G116" s="157">
        <v>3159</v>
      </c>
      <c r="H116" s="157">
        <v>28111</v>
      </c>
      <c r="I116" s="157" t="s">
        <v>750</v>
      </c>
      <c r="J116" s="157">
        <v>35.020000000000003</v>
      </c>
      <c r="K116" s="157">
        <v>3206</v>
      </c>
      <c r="L116" s="157">
        <v>28310</v>
      </c>
      <c r="M116" s="157" t="s">
        <v>1068</v>
      </c>
      <c r="N116" s="157">
        <v>38.54</v>
      </c>
      <c r="O116" s="157">
        <v>3567</v>
      </c>
      <c r="P116" s="157">
        <v>28380</v>
      </c>
      <c r="Q116" s="157" t="s">
        <v>804</v>
      </c>
      <c r="R116" s="157">
        <v>40.69</v>
      </c>
      <c r="S116" s="157">
        <v>3552</v>
      </c>
      <c r="T116" s="157">
        <v>28226</v>
      </c>
      <c r="U116" s="157" t="s">
        <v>1097</v>
      </c>
      <c r="V116" s="157">
        <v>38.97</v>
      </c>
      <c r="W116" s="157">
        <v>3544</v>
      </c>
      <c r="X116" s="157">
        <v>30029</v>
      </c>
      <c r="Y116" s="157" t="s">
        <v>848</v>
      </c>
      <c r="Z116" s="157">
        <v>35.450000000000003</v>
      </c>
      <c r="AA116" s="157">
        <v>3347</v>
      </c>
      <c r="AB116" s="157">
        <v>30560</v>
      </c>
      <c r="AC116" s="157" t="s">
        <v>1043</v>
      </c>
      <c r="AD116" s="157">
        <v>37.31</v>
      </c>
      <c r="AE116" s="157">
        <v>3283</v>
      </c>
      <c r="AF116" s="157">
        <v>28430</v>
      </c>
      <c r="AG116" s="157" t="s">
        <v>645</v>
      </c>
      <c r="AH116" s="157" t="s">
        <v>641</v>
      </c>
      <c r="AI116" s="157" t="s">
        <v>641</v>
      </c>
      <c r="AJ116" s="157" t="s">
        <v>641</v>
      </c>
      <c r="AK116" s="157" t="s">
        <v>641</v>
      </c>
      <c r="AL116" s="157" t="s">
        <v>641</v>
      </c>
      <c r="AM116" s="157" t="s">
        <v>641</v>
      </c>
      <c r="AN116" s="157" t="s">
        <v>641</v>
      </c>
      <c r="AO116" s="157" t="s">
        <v>641</v>
      </c>
      <c r="AP116" s="157" t="s">
        <v>641</v>
      </c>
      <c r="AQ116" s="157" t="s">
        <v>641</v>
      </c>
      <c r="AR116" s="157" t="s">
        <v>641</v>
      </c>
      <c r="AS116" s="157" t="s">
        <v>641</v>
      </c>
      <c r="AT116" s="157" t="s">
        <v>641</v>
      </c>
      <c r="AU116" s="157" t="s">
        <v>641</v>
      </c>
      <c r="AV116" s="157" t="s">
        <v>641</v>
      </c>
      <c r="AW116" s="157" t="s">
        <v>641</v>
      </c>
      <c r="AX116" s="157" t="s">
        <v>641</v>
      </c>
      <c r="AY116" s="157" t="s">
        <v>641</v>
      </c>
      <c r="AZ116" s="157" t="s">
        <v>641</v>
      </c>
      <c r="BA116" s="157" t="s">
        <v>641</v>
      </c>
      <c r="BB116" s="157" t="s">
        <v>641</v>
      </c>
      <c r="BC116" s="157" t="s">
        <v>641</v>
      </c>
      <c r="BD116" s="157" t="s">
        <v>641</v>
      </c>
      <c r="BE116" s="157" t="s">
        <v>641</v>
      </c>
    </row>
    <row r="117" spans="1:57" hidden="1">
      <c r="A117" s="157" t="s">
        <v>1371</v>
      </c>
      <c r="B117" s="157">
        <v>36.159999999999997</v>
      </c>
      <c r="C117" s="157">
        <v>3042</v>
      </c>
      <c r="D117" s="157">
        <v>26765</v>
      </c>
      <c r="E117" s="157" t="s">
        <v>983</v>
      </c>
      <c r="F117" s="157">
        <v>37.26</v>
      </c>
      <c r="G117" s="157">
        <v>3156</v>
      </c>
      <c r="H117" s="157">
        <v>26934</v>
      </c>
      <c r="I117" s="157" t="s">
        <v>781</v>
      </c>
      <c r="J117" s="157">
        <v>36.659999999999997</v>
      </c>
      <c r="K117" s="157">
        <v>3148</v>
      </c>
      <c r="L117" s="157">
        <v>26229</v>
      </c>
      <c r="M117" s="157" t="s">
        <v>1078</v>
      </c>
      <c r="N117" s="157">
        <v>36.520000000000003</v>
      </c>
      <c r="O117" s="157">
        <v>3087</v>
      </c>
      <c r="P117" s="157">
        <v>26084</v>
      </c>
      <c r="Q117" s="157" t="s">
        <v>1027</v>
      </c>
      <c r="R117" s="157">
        <v>36.29</v>
      </c>
      <c r="S117" s="157">
        <v>3050</v>
      </c>
      <c r="T117" s="157">
        <v>26266</v>
      </c>
      <c r="U117" s="157" t="s">
        <v>899</v>
      </c>
      <c r="V117" s="157">
        <v>36.200000000000003</v>
      </c>
      <c r="W117" s="157">
        <v>3065</v>
      </c>
      <c r="X117" s="157">
        <v>26467</v>
      </c>
      <c r="Y117" s="157" t="s">
        <v>805</v>
      </c>
      <c r="Z117" s="157">
        <v>35.67</v>
      </c>
      <c r="AA117" s="157">
        <v>3021</v>
      </c>
      <c r="AB117" s="157">
        <v>27159</v>
      </c>
      <c r="AC117" s="157" t="s">
        <v>645</v>
      </c>
      <c r="AD117" s="157">
        <v>35</v>
      </c>
      <c r="AE117" s="157">
        <v>2960</v>
      </c>
      <c r="AF117" s="157">
        <v>26863</v>
      </c>
      <c r="AG117" s="157" t="s">
        <v>957</v>
      </c>
      <c r="AH117" s="157">
        <v>35.51</v>
      </c>
      <c r="AI117" s="157">
        <v>2980</v>
      </c>
      <c r="AJ117" s="157">
        <v>27286</v>
      </c>
      <c r="AK117" s="157" t="s">
        <v>901</v>
      </c>
      <c r="AL117" s="157">
        <v>35.299999999999997</v>
      </c>
      <c r="AM117" s="157">
        <v>2916</v>
      </c>
      <c r="AN117" s="157">
        <v>27277</v>
      </c>
      <c r="AO117" s="157" t="s">
        <v>690</v>
      </c>
      <c r="AP117" s="157">
        <v>35.04</v>
      </c>
      <c r="AQ117" s="157">
        <v>2883</v>
      </c>
      <c r="AR117" s="157">
        <v>27557</v>
      </c>
      <c r="AS117" s="157" t="s">
        <v>903</v>
      </c>
      <c r="AT117" s="157">
        <v>34.869999999999997</v>
      </c>
      <c r="AU117" s="157">
        <v>2924</v>
      </c>
      <c r="AV117" s="157">
        <v>26895</v>
      </c>
      <c r="AW117" s="157" t="s">
        <v>682</v>
      </c>
      <c r="AX117" s="157">
        <v>33.51</v>
      </c>
      <c r="AY117" s="157">
        <v>2957</v>
      </c>
      <c r="AZ117" s="157">
        <v>26941</v>
      </c>
      <c r="BA117" s="157" t="s">
        <v>692</v>
      </c>
      <c r="BB117" s="157">
        <v>33.75</v>
      </c>
      <c r="BC117" s="157">
        <v>2986</v>
      </c>
      <c r="BD117" s="157">
        <v>27189</v>
      </c>
      <c r="BE117" s="157" t="s">
        <v>668</v>
      </c>
    </row>
    <row r="118" spans="1:57" hidden="1">
      <c r="A118" s="157" t="s">
        <v>1372</v>
      </c>
      <c r="B118" s="157">
        <v>36.119999999999997</v>
      </c>
      <c r="C118" s="157">
        <v>3215</v>
      </c>
      <c r="D118" s="157">
        <v>26537</v>
      </c>
      <c r="E118" s="157" t="s">
        <v>681</v>
      </c>
      <c r="F118" s="157">
        <v>36.74</v>
      </c>
      <c r="G118" s="157">
        <v>3354</v>
      </c>
      <c r="H118" s="157">
        <v>26379</v>
      </c>
      <c r="I118" s="157" t="s">
        <v>683</v>
      </c>
      <c r="J118" s="157">
        <v>36.47</v>
      </c>
      <c r="K118" s="157">
        <v>3332</v>
      </c>
      <c r="L118" s="157">
        <v>26485</v>
      </c>
      <c r="M118" s="157" t="s">
        <v>818</v>
      </c>
      <c r="N118" s="157">
        <v>37.01</v>
      </c>
      <c r="O118" s="157">
        <v>3274</v>
      </c>
      <c r="P118" s="157">
        <v>26921</v>
      </c>
      <c r="Q118" s="157" t="s">
        <v>972</v>
      </c>
      <c r="R118" s="157">
        <v>37.26</v>
      </c>
      <c r="S118" s="157">
        <v>3185</v>
      </c>
      <c r="T118" s="157">
        <v>26981</v>
      </c>
      <c r="U118" s="157" t="s">
        <v>993</v>
      </c>
      <c r="V118" s="157">
        <v>37.03</v>
      </c>
      <c r="W118" s="157">
        <v>3178</v>
      </c>
      <c r="X118" s="157">
        <v>27481</v>
      </c>
      <c r="Y118" s="157" t="s">
        <v>796</v>
      </c>
      <c r="Z118" s="157">
        <v>35.869999999999997</v>
      </c>
      <c r="AA118" s="157">
        <v>3089</v>
      </c>
      <c r="AB118" s="157">
        <v>27546</v>
      </c>
      <c r="AC118" s="157" t="s">
        <v>957</v>
      </c>
      <c r="AD118" s="157">
        <v>35.619999999999997</v>
      </c>
      <c r="AE118" s="157">
        <v>3229</v>
      </c>
      <c r="AF118" s="157">
        <v>27940</v>
      </c>
      <c r="AG118" s="157" t="s">
        <v>889</v>
      </c>
      <c r="AH118" s="157">
        <v>37.33</v>
      </c>
      <c r="AI118" s="157">
        <v>3148</v>
      </c>
      <c r="AJ118" s="157">
        <v>26504</v>
      </c>
      <c r="AK118" s="157" t="s">
        <v>996</v>
      </c>
      <c r="AL118" s="157">
        <v>35.700000000000003</v>
      </c>
      <c r="AM118" s="157">
        <v>3028</v>
      </c>
      <c r="AN118" s="157">
        <v>26568</v>
      </c>
      <c r="AO118" s="157" t="s">
        <v>1069</v>
      </c>
      <c r="AP118" s="157">
        <v>35.950000000000003</v>
      </c>
      <c r="AQ118" s="157">
        <v>2927</v>
      </c>
      <c r="AR118" s="157">
        <v>27465</v>
      </c>
      <c r="AS118" s="157" t="s">
        <v>845</v>
      </c>
      <c r="AT118" s="157">
        <v>37.72</v>
      </c>
      <c r="AU118" s="157">
        <v>3142</v>
      </c>
      <c r="AV118" s="157">
        <v>27335</v>
      </c>
      <c r="AW118" s="157" t="s">
        <v>993</v>
      </c>
      <c r="AX118" s="157">
        <v>36.54</v>
      </c>
      <c r="AY118" s="157">
        <v>3250</v>
      </c>
      <c r="AZ118" s="157">
        <v>27131</v>
      </c>
      <c r="BA118" s="157" t="s">
        <v>796</v>
      </c>
      <c r="BB118" s="157">
        <v>36.61</v>
      </c>
      <c r="BC118" s="157">
        <v>3255</v>
      </c>
      <c r="BD118" s="157">
        <v>27551</v>
      </c>
      <c r="BE118" s="157" t="s">
        <v>976</v>
      </c>
    </row>
    <row r="119" spans="1:57" hidden="1">
      <c r="A119" s="157" t="s">
        <v>1373</v>
      </c>
      <c r="B119" s="157">
        <v>35.82</v>
      </c>
      <c r="C119" s="157">
        <v>2814</v>
      </c>
      <c r="D119" s="157" t="s">
        <v>641</v>
      </c>
      <c r="E119" s="157" t="s">
        <v>641</v>
      </c>
      <c r="F119" s="157" t="s">
        <v>641</v>
      </c>
      <c r="G119" s="157" t="s">
        <v>641</v>
      </c>
      <c r="H119" s="157" t="s">
        <v>641</v>
      </c>
      <c r="I119" s="157" t="s">
        <v>641</v>
      </c>
      <c r="J119" s="157" t="s">
        <v>641</v>
      </c>
      <c r="K119" s="157" t="s">
        <v>641</v>
      </c>
      <c r="L119" s="157" t="s">
        <v>641</v>
      </c>
      <c r="M119" s="157" t="s">
        <v>641</v>
      </c>
      <c r="N119" s="157" t="s">
        <v>641</v>
      </c>
      <c r="O119" s="157" t="s">
        <v>641</v>
      </c>
      <c r="P119" s="157" t="s">
        <v>641</v>
      </c>
      <c r="Q119" s="157" t="s">
        <v>641</v>
      </c>
      <c r="R119" s="157" t="s">
        <v>641</v>
      </c>
      <c r="S119" s="157" t="s">
        <v>641</v>
      </c>
      <c r="T119" s="157" t="s">
        <v>641</v>
      </c>
      <c r="U119" s="157" t="s">
        <v>641</v>
      </c>
      <c r="V119" s="157" t="s">
        <v>641</v>
      </c>
      <c r="W119" s="157" t="s">
        <v>641</v>
      </c>
      <c r="X119" s="157" t="s">
        <v>641</v>
      </c>
      <c r="Y119" s="157" t="s">
        <v>641</v>
      </c>
      <c r="Z119" s="157" t="s">
        <v>641</v>
      </c>
      <c r="AA119" s="157" t="s">
        <v>641</v>
      </c>
      <c r="AB119" s="157" t="s">
        <v>641</v>
      </c>
      <c r="AC119" s="157" t="s">
        <v>641</v>
      </c>
      <c r="AD119" s="157" t="s">
        <v>641</v>
      </c>
      <c r="AE119" s="157" t="s">
        <v>641</v>
      </c>
      <c r="AF119" s="157" t="s">
        <v>641</v>
      </c>
      <c r="AG119" s="157" t="s">
        <v>641</v>
      </c>
      <c r="AH119" s="157" t="s">
        <v>641</v>
      </c>
      <c r="AI119" s="157" t="s">
        <v>641</v>
      </c>
      <c r="AJ119" s="157" t="s">
        <v>641</v>
      </c>
      <c r="AK119" s="157" t="s">
        <v>641</v>
      </c>
      <c r="AL119" s="157" t="s">
        <v>641</v>
      </c>
      <c r="AM119" s="157" t="s">
        <v>641</v>
      </c>
      <c r="AN119" s="157" t="s">
        <v>641</v>
      </c>
      <c r="AO119" s="157" t="s">
        <v>641</v>
      </c>
      <c r="AP119" s="157" t="s">
        <v>641</v>
      </c>
      <c r="AQ119" s="157" t="s">
        <v>641</v>
      </c>
      <c r="AR119" s="157" t="s">
        <v>641</v>
      </c>
      <c r="AS119" s="157" t="s">
        <v>641</v>
      </c>
      <c r="AT119" s="157" t="s">
        <v>641</v>
      </c>
      <c r="AU119" s="157" t="s">
        <v>641</v>
      </c>
      <c r="AV119" s="157" t="s">
        <v>641</v>
      </c>
      <c r="AW119" s="157" t="s">
        <v>641</v>
      </c>
      <c r="AX119" s="157" t="s">
        <v>641</v>
      </c>
      <c r="AY119" s="157" t="s">
        <v>641</v>
      </c>
      <c r="AZ119" s="157" t="s">
        <v>641</v>
      </c>
      <c r="BA119" s="157" t="s">
        <v>641</v>
      </c>
      <c r="BB119" s="157" t="s">
        <v>641</v>
      </c>
      <c r="BC119" s="157" t="s">
        <v>641</v>
      </c>
      <c r="BD119" s="157" t="s">
        <v>641</v>
      </c>
      <c r="BE119" s="157" t="s">
        <v>641</v>
      </c>
    </row>
    <row r="120" spans="1:57" hidden="1">
      <c r="A120" s="157" t="s">
        <v>1025</v>
      </c>
      <c r="B120" s="157">
        <v>35.700000000000003</v>
      </c>
      <c r="C120" s="157">
        <v>2816</v>
      </c>
      <c r="D120" s="157">
        <v>25112</v>
      </c>
      <c r="E120" s="157" t="s">
        <v>821</v>
      </c>
      <c r="F120" s="157">
        <v>36.11</v>
      </c>
      <c r="G120" s="157">
        <v>2899</v>
      </c>
      <c r="H120" s="157">
        <v>25203</v>
      </c>
      <c r="I120" s="157" t="s">
        <v>691</v>
      </c>
      <c r="J120" s="157">
        <v>35.28</v>
      </c>
      <c r="K120" s="157">
        <v>2855</v>
      </c>
      <c r="L120" s="157">
        <v>24944</v>
      </c>
      <c r="M120" s="157" t="s">
        <v>1031</v>
      </c>
      <c r="N120" s="157">
        <v>33.85</v>
      </c>
      <c r="O120" s="157">
        <v>2678</v>
      </c>
      <c r="P120" s="157">
        <v>26293</v>
      </c>
      <c r="Q120" s="157" t="s">
        <v>841</v>
      </c>
      <c r="R120" s="157">
        <v>32.58</v>
      </c>
      <c r="S120" s="157">
        <v>2685</v>
      </c>
      <c r="T120" s="157">
        <v>26178</v>
      </c>
      <c r="U120" s="157" t="s">
        <v>692</v>
      </c>
      <c r="V120" s="157">
        <v>32.369999999999997</v>
      </c>
      <c r="W120" s="157">
        <v>2654</v>
      </c>
      <c r="X120" s="157">
        <v>26351</v>
      </c>
      <c r="Y120" s="157" t="s">
        <v>866</v>
      </c>
      <c r="Z120" s="157">
        <v>33.33</v>
      </c>
      <c r="AA120" s="157">
        <v>2600</v>
      </c>
      <c r="AB120" s="157">
        <v>26050</v>
      </c>
      <c r="AC120" s="157" t="s">
        <v>797</v>
      </c>
      <c r="AD120" s="157">
        <v>34.479999999999997</v>
      </c>
      <c r="AE120" s="157">
        <v>2750</v>
      </c>
      <c r="AF120" s="157">
        <v>26971</v>
      </c>
      <c r="AG120" s="157" t="s">
        <v>840</v>
      </c>
      <c r="AH120" s="157">
        <v>34.49</v>
      </c>
      <c r="AI120" s="157">
        <v>2748</v>
      </c>
      <c r="AJ120" s="157">
        <v>26663</v>
      </c>
      <c r="AK120" s="157" t="s">
        <v>1026</v>
      </c>
      <c r="AL120" s="157">
        <v>36.409999999999997</v>
      </c>
      <c r="AM120" s="157">
        <v>2607</v>
      </c>
      <c r="AN120" s="157">
        <v>26001</v>
      </c>
      <c r="AO120" s="157" t="s">
        <v>1027</v>
      </c>
      <c r="AP120" s="157">
        <v>34.57</v>
      </c>
      <c r="AQ120" s="157">
        <v>2613</v>
      </c>
      <c r="AR120" s="157">
        <v>26726</v>
      </c>
      <c r="AS120" s="157" t="s">
        <v>1026</v>
      </c>
      <c r="AT120" s="157">
        <v>32.83</v>
      </c>
      <c r="AU120" s="157">
        <v>2700</v>
      </c>
      <c r="AV120" s="157">
        <v>26578</v>
      </c>
      <c r="AW120" s="157" t="s">
        <v>672</v>
      </c>
      <c r="AX120" s="157">
        <v>33.31</v>
      </c>
      <c r="AY120" s="157">
        <v>2595</v>
      </c>
      <c r="AZ120" s="157">
        <v>26358</v>
      </c>
      <c r="BA120" s="157" t="s">
        <v>890</v>
      </c>
      <c r="BB120" s="157">
        <v>33.25</v>
      </c>
      <c r="BC120" s="157">
        <v>2523</v>
      </c>
      <c r="BD120" s="157">
        <v>26864</v>
      </c>
      <c r="BE120" s="157" t="s">
        <v>730</v>
      </c>
    </row>
    <row r="121" spans="1:57" hidden="1">
      <c r="A121" s="157" t="s">
        <v>1374</v>
      </c>
      <c r="B121" s="157">
        <v>35.590000000000003</v>
      </c>
      <c r="C121" s="157">
        <v>3673</v>
      </c>
      <c r="D121" s="157">
        <v>26557</v>
      </c>
      <c r="E121" s="157" t="s">
        <v>897</v>
      </c>
      <c r="F121" s="157">
        <v>35.71</v>
      </c>
      <c r="G121" s="157">
        <v>3668</v>
      </c>
      <c r="H121" s="157">
        <v>27121</v>
      </c>
      <c r="I121" s="157" t="s">
        <v>684</v>
      </c>
      <c r="J121" s="157">
        <v>36.549999999999997</v>
      </c>
      <c r="K121" s="157">
        <v>3924</v>
      </c>
      <c r="L121" s="157">
        <v>28032</v>
      </c>
      <c r="M121" s="157" t="s">
        <v>777</v>
      </c>
      <c r="N121" s="157">
        <v>35.9</v>
      </c>
      <c r="O121" s="157">
        <v>4130</v>
      </c>
      <c r="P121" s="157">
        <v>27753</v>
      </c>
      <c r="Q121" s="157" t="s">
        <v>1026</v>
      </c>
      <c r="R121" s="157">
        <v>33.28</v>
      </c>
      <c r="S121" s="157">
        <v>4000</v>
      </c>
      <c r="T121" s="157">
        <v>27756</v>
      </c>
      <c r="U121" s="157" t="s">
        <v>828</v>
      </c>
      <c r="V121" s="157">
        <v>34.270000000000003</v>
      </c>
      <c r="W121" s="157">
        <v>3967</v>
      </c>
      <c r="X121" s="157">
        <v>28409</v>
      </c>
      <c r="Y121" s="157" t="s">
        <v>669</v>
      </c>
      <c r="Z121" s="157">
        <v>35.299999999999997</v>
      </c>
      <c r="AA121" s="157">
        <v>4129</v>
      </c>
      <c r="AB121" s="157">
        <v>28356</v>
      </c>
      <c r="AC121" s="157" t="s">
        <v>692</v>
      </c>
      <c r="AD121" s="157">
        <v>36.340000000000003</v>
      </c>
      <c r="AE121" s="157">
        <v>4250</v>
      </c>
      <c r="AF121" s="157">
        <v>28194</v>
      </c>
      <c r="AG121" s="157" t="s">
        <v>685</v>
      </c>
      <c r="AH121" s="157">
        <v>35.15</v>
      </c>
      <c r="AI121" s="157">
        <v>3964</v>
      </c>
      <c r="AJ121" s="157">
        <v>27881</v>
      </c>
      <c r="AK121" s="157" t="s">
        <v>956</v>
      </c>
      <c r="AL121" s="157">
        <v>33.729999999999997</v>
      </c>
      <c r="AM121" s="157">
        <v>3785</v>
      </c>
      <c r="AN121" s="157">
        <v>27316</v>
      </c>
      <c r="AO121" s="157" t="s">
        <v>672</v>
      </c>
      <c r="AP121" s="157">
        <v>35.1</v>
      </c>
      <c r="AQ121" s="157">
        <v>3795</v>
      </c>
      <c r="AR121" s="157">
        <v>26977</v>
      </c>
      <c r="AS121" s="157" t="s">
        <v>901</v>
      </c>
      <c r="AT121" s="157">
        <v>35.31</v>
      </c>
      <c r="AU121" s="157">
        <v>3764</v>
      </c>
      <c r="AV121" s="157">
        <v>27261</v>
      </c>
      <c r="AW121" s="157" t="s">
        <v>690</v>
      </c>
      <c r="AX121" s="157">
        <v>35.4</v>
      </c>
      <c r="AY121" s="157">
        <v>3906</v>
      </c>
      <c r="AZ121" s="157">
        <v>27456</v>
      </c>
      <c r="BA121" s="157" t="s">
        <v>685</v>
      </c>
      <c r="BB121" s="157">
        <v>34.81</v>
      </c>
      <c r="BC121" s="157">
        <v>3980</v>
      </c>
      <c r="BD121" s="157">
        <v>27436</v>
      </c>
      <c r="BE121" s="157" t="s">
        <v>849</v>
      </c>
    </row>
    <row r="122" spans="1:57" hidden="1">
      <c r="A122" s="157" t="s">
        <v>1375</v>
      </c>
      <c r="B122" s="157">
        <v>35.51</v>
      </c>
      <c r="C122" s="157">
        <v>3240</v>
      </c>
      <c r="D122" s="157">
        <v>28406</v>
      </c>
      <c r="E122" s="157" t="s">
        <v>798</v>
      </c>
      <c r="F122" s="157">
        <v>35.119999999999997</v>
      </c>
      <c r="G122" s="157">
        <v>3385</v>
      </c>
      <c r="H122" s="157">
        <v>28606</v>
      </c>
      <c r="I122" s="157" t="s">
        <v>866</v>
      </c>
      <c r="J122" s="157">
        <v>34.51</v>
      </c>
      <c r="K122" s="157">
        <v>3775</v>
      </c>
      <c r="L122" s="157">
        <v>27980</v>
      </c>
      <c r="M122" s="157" t="s">
        <v>729</v>
      </c>
      <c r="N122" s="157">
        <v>34.65</v>
      </c>
      <c r="O122" s="157">
        <v>3924</v>
      </c>
      <c r="P122" s="157">
        <v>28115</v>
      </c>
      <c r="Q122" s="157" t="s">
        <v>995</v>
      </c>
      <c r="R122" s="157">
        <v>34.92</v>
      </c>
      <c r="S122" s="157">
        <v>3699</v>
      </c>
      <c r="T122" s="157">
        <v>30099</v>
      </c>
      <c r="U122" s="157" t="s">
        <v>874</v>
      </c>
      <c r="V122" s="157">
        <v>33.549999999999997</v>
      </c>
      <c r="W122" s="157">
        <v>3713</v>
      </c>
      <c r="X122" s="157">
        <v>30980</v>
      </c>
      <c r="Y122" s="157" t="s">
        <v>934</v>
      </c>
      <c r="Z122" s="157">
        <v>33.5</v>
      </c>
      <c r="AA122" s="157">
        <v>3940</v>
      </c>
      <c r="AB122" s="157">
        <v>31436</v>
      </c>
      <c r="AC122" s="157" t="s">
        <v>786</v>
      </c>
      <c r="AD122" s="157">
        <v>34.28</v>
      </c>
      <c r="AE122" s="157">
        <v>3845</v>
      </c>
      <c r="AF122" s="157">
        <v>30733</v>
      </c>
      <c r="AG122" s="157" t="s">
        <v>1058</v>
      </c>
      <c r="AH122" s="157">
        <v>34.31</v>
      </c>
      <c r="AI122" s="157">
        <v>4000</v>
      </c>
      <c r="AJ122" s="157">
        <v>30042</v>
      </c>
      <c r="AK122" s="157" t="s">
        <v>850</v>
      </c>
      <c r="AL122" s="157">
        <v>33.119999999999997</v>
      </c>
      <c r="AM122" s="157">
        <v>4250</v>
      </c>
      <c r="AN122" s="157">
        <v>31816</v>
      </c>
      <c r="AO122" s="157" t="s">
        <v>933</v>
      </c>
      <c r="AP122" s="157" t="s">
        <v>641</v>
      </c>
      <c r="AQ122" s="157" t="s">
        <v>641</v>
      </c>
      <c r="AR122" s="157" t="s">
        <v>641</v>
      </c>
      <c r="AS122" s="157" t="s">
        <v>641</v>
      </c>
      <c r="AT122" s="157" t="s">
        <v>641</v>
      </c>
      <c r="AU122" s="157" t="s">
        <v>641</v>
      </c>
      <c r="AV122" s="157" t="s">
        <v>641</v>
      </c>
      <c r="AW122" s="157" t="s">
        <v>641</v>
      </c>
      <c r="AX122" s="157" t="s">
        <v>641</v>
      </c>
      <c r="AY122" s="157" t="s">
        <v>641</v>
      </c>
      <c r="AZ122" s="157" t="s">
        <v>641</v>
      </c>
      <c r="BA122" s="157" t="s">
        <v>641</v>
      </c>
      <c r="BB122" s="157">
        <v>34.14</v>
      </c>
      <c r="BC122" s="157">
        <v>3950</v>
      </c>
      <c r="BD122" s="157">
        <v>30355</v>
      </c>
      <c r="BE122" s="157" t="s">
        <v>1060</v>
      </c>
    </row>
    <row r="123" spans="1:57" hidden="1">
      <c r="A123" s="157" t="s">
        <v>1376</v>
      </c>
      <c r="B123" s="157">
        <v>35.380000000000003</v>
      </c>
      <c r="C123" s="157">
        <v>2999</v>
      </c>
      <c r="D123" s="157">
        <v>24559</v>
      </c>
      <c r="E123" s="157" t="s">
        <v>1003</v>
      </c>
      <c r="F123" s="157">
        <v>35.24</v>
      </c>
      <c r="G123" s="157">
        <v>2949</v>
      </c>
      <c r="H123" s="157">
        <v>23214</v>
      </c>
      <c r="I123" s="157" t="s">
        <v>694</v>
      </c>
      <c r="J123" s="157" t="s">
        <v>641</v>
      </c>
      <c r="K123" s="157" t="s">
        <v>641</v>
      </c>
      <c r="L123" s="157" t="s">
        <v>641</v>
      </c>
      <c r="M123" s="157" t="s">
        <v>641</v>
      </c>
      <c r="N123" s="157" t="s">
        <v>641</v>
      </c>
      <c r="O123" s="157" t="s">
        <v>641</v>
      </c>
      <c r="P123" s="157" t="s">
        <v>641</v>
      </c>
      <c r="Q123" s="157" t="s">
        <v>641</v>
      </c>
      <c r="R123" s="157" t="s">
        <v>641</v>
      </c>
      <c r="S123" s="157" t="s">
        <v>641</v>
      </c>
      <c r="T123" s="157" t="s">
        <v>641</v>
      </c>
      <c r="U123" s="157" t="s">
        <v>641</v>
      </c>
      <c r="V123" s="157" t="s">
        <v>641</v>
      </c>
      <c r="W123" s="157" t="s">
        <v>641</v>
      </c>
      <c r="X123" s="157" t="s">
        <v>641</v>
      </c>
      <c r="Y123" s="157" t="s">
        <v>641</v>
      </c>
      <c r="Z123" s="157" t="s">
        <v>641</v>
      </c>
      <c r="AA123" s="157" t="s">
        <v>641</v>
      </c>
      <c r="AB123" s="157" t="s">
        <v>641</v>
      </c>
      <c r="AC123" s="157" t="s">
        <v>641</v>
      </c>
      <c r="AD123" s="157" t="s">
        <v>641</v>
      </c>
      <c r="AE123" s="157" t="s">
        <v>641</v>
      </c>
      <c r="AF123" s="157" t="s">
        <v>641</v>
      </c>
      <c r="AG123" s="157" t="s">
        <v>641</v>
      </c>
      <c r="AH123" s="157" t="s">
        <v>641</v>
      </c>
      <c r="AI123" s="157" t="s">
        <v>641</v>
      </c>
      <c r="AJ123" s="157" t="s">
        <v>641</v>
      </c>
      <c r="AK123" s="157" t="s">
        <v>641</v>
      </c>
      <c r="AL123" s="157" t="s">
        <v>641</v>
      </c>
      <c r="AM123" s="157" t="s">
        <v>641</v>
      </c>
      <c r="AN123" s="157" t="s">
        <v>641</v>
      </c>
      <c r="AO123" s="157" t="s">
        <v>641</v>
      </c>
      <c r="AP123" s="157" t="s">
        <v>641</v>
      </c>
      <c r="AQ123" s="157" t="s">
        <v>641</v>
      </c>
      <c r="AR123" s="157" t="s">
        <v>641</v>
      </c>
      <c r="AS123" s="157" t="s">
        <v>641</v>
      </c>
      <c r="AT123" s="157" t="s">
        <v>641</v>
      </c>
      <c r="AU123" s="157" t="s">
        <v>641</v>
      </c>
      <c r="AV123" s="157" t="s">
        <v>641</v>
      </c>
      <c r="AW123" s="157" t="s">
        <v>641</v>
      </c>
      <c r="AX123" s="157" t="s">
        <v>641</v>
      </c>
      <c r="AY123" s="157" t="s">
        <v>641</v>
      </c>
      <c r="AZ123" s="157" t="s">
        <v>641</v>
      </c>
      <c r="BA123" s="157" t="s">
        <v>641</v>
      </c>
      <c r="BB123" s="157" t="s">
        <v>641</v>
      </c>
      <c r="BC123" s="157" t="s">
        <v>641</v>
      </c>
      <c r="BD123" s="157" t="s">
        <v>641</v>
      </c>
      <c r="BE123" s="157" t="s">
        <v>641</v>
      </c>
    </row>
    <row r="124" spans="1:57" hidden="1">
      <c r="A124" s="157" t="s">
        <v>1377</v>
      </c>
      <c r="B124" s="157">
        <v>35.29</v>
      </c>
      <c r="C124" s="157">
        <v>2580</v>
      </c>
      <c r="D124" s="157">
        <v>23913</v>
      </c>
      <c r="E124" s="157" t="s">
        <v>721</v>
      </c>
      <c r="F124" s="157">
        <v>35.270000000000003</v>
      </c>
      <c r="G124" s="157">
        <v>2596</v>
      </c>
      <c r="H124" s="157">
        <v>24496</v>
      </c>
      <c r="I124" s="157" t="s">
        <v>1003</v>
      </c>
      <c r="J124" s="157">
        <v>35.08</v>
      </c>
      <c r="K124" s="157">
        <v>2675</v>
      </c>
      <c r="L124" s="157">
        <v>24392</v>
      </c>
      <c r="M124" s="157" t="s">
        <v>816</v>
      </c>
      <c r="N124" s="157">
        <v>34.86</v>
      </c>
      <c r="O124" s="157">
        <v>2693</v>
      </c>
      <c r="P124" s="157">
        <v>24435</v>
      </c>
      <c r="Q124" s="157" t="s">
        <v>1042</v>
      </c>
      <c r="R124" s="157">
        <v>35.69</v>
      </c>
      <c r="S124" s="157">
        <v>2745</v>
      </c>
      <c r="T124" s="157">
        <v>24815</v>
      </c>
      <c r="U124" s="157" t="s">
        <v>816</v>
      </c>
      <c r="V124" s="157">
        <v>35.340000000000003</v>
      </c>
      <c r="W124" s="157">
        <v>2634</v>
      </c>
      <c r="X124" s="157">
        <v>25830</v>
      </c>
      <c r="Y124" s="157" t="s">
        <v>648</v>
      </c>
      <c r="Z124" s="157">
        <v>34</v>
      </c>
      <c r="AA124" s="157">
        <v>2554</v>
      </c>
      <c r="AB124" s="157">
        <v>25762</v>
      </c>
      <c r="AC124" s="157" t="s">
        <v>769</v>
      </c>
      <c r="AD124" s="157">
        <v>35.85</v>
      </c>
      <c r="AE124" s="157">
        <v>2693</v>
      </c>
      <c r="AF124" s="157">
        <v>24968</v>
      </c>
      <c r="AG124" s="157" t="s">
        <v>961</v>
      </c>
      <c r="AH124" s="157">
        <v>36.01</v>
      </c>
      <c r="AI124" s="157">
        <v>2690</v>
      </c>
      <c r="AJ124" s="157">
        <v>25318</v>
      </c>
      <c r="AK124" s="157" t="s">
        <v>821</v>
      </c>
      <c r="AL124" s="157">
        <v>35.17</v>
      </c>
      <c r="AM124" s="157">
        <v>2612</v>
      </c>
      <c r="AN124" s="157">
        <v>25300</v>
      </c>
      <c r="AO124" s="157" t="s">
        <v>998</v>
      </c>
      <c r="AP124" s="157">
        <v>35.15</v>
      </c>
      <c r="AQ124" s="157">
        <v>2600</v>
      </c>
      <c r="AR124" s="157">
        <v>25504</v>
      </c>
      <c r="AS124" s="157" t="s">
        <v>647</v>
      </c>
      <c r="AT124" s="157">
        <v>35.75</v>
      </c>
      <c r="AU124" s="157">
        <v>2700</v>
      </c>
      <c r="AV124" s="157">
        <v>25628</v>
      </c>
      <c r="AW124" s="157" t="s">
        <v>812</v>
      </c>
      <c r="AX124" s="157">
        <v>36.049999999999997</v>
      </c>
      <c r="AY124" s="157">
        <v>2847</v>
      </c>
      <c r="AZ124" s="157">
        <v>25803</v>
      </c>
      <c r="BA124" s="157" t="s">
        <v>1078</v>
      </c>
      <c r="BB124" s="157">
        <v>37.54</v>
      </c>
      <c r="BC124" s="157">
        <v>2964</v>
      </c>
      <c r="BD124" s="157">
        <v>25781</v>
      </c>
      <c r="BE124" s="157" t="s">
        <v>965</v>
      </c>
    </row>
    <row r="125" spans="1:57" hidden="1">
      <c r="A125" s="157" t="s">
        <v>1378</v>
      </c>
      <c r="B125" s="157">
        <v>35.26</v>
      </c>
      <c r="C125" s="157">
        <v>3200</v>
      </c>
      <c r="D125" s="157">
        <v>26538</v>
      </c>
      <c r="E125" s="157" t="s">
        <v>976</v>
      </c>
      <c r="F125" s="157">
        <v>34.67</v>
      </c>
      <c r="G125" s="157">
        <v>2991</v>
      </c>
      <c r="H125" s="157">
        <v>24531</v>
      </c>
      <c r="I125" s="157" t="s">
        <v>1031</v>
      </c>
      <c r="J125" s="157">
        <v>33.04</v>
      </c>
      <c r="K125" s="157">
        <v>3042</v>
      </c>
      <c r="L125" s="157">
        <v>24202</v>
      </c>
      <c r="M125" s="157" t="s">
        <v>1063</v>
      </c>
      <c r="N125" s="157">
        <v>33.76</v>
      </c>
      <c r="O125" s="157">
        <v>3207</v>
      </c>
      <c r="P125" s="157">
        <v>24402</v>
      </c>
      <c r="Q125" s="157" t="s">
        <v>781</v>
      </c>
      <c r="R125" s="157">
        <v>34.840000000000003</v>
      </c>
      <c r="S125" s="157">
        <v>3078</v>
      </c>
      <c r="T125" s="157">
        <v>24693</v>
      </c>
      <c r="U125" s="157" t="s">
        <v>898</v>
      </c>
      <c r="V125" s="157">
        <v>35.75</v>
      </c>
      <c r="W125" s="157">
        <v>3125</v>
      </c>
      <c r="X125" s="157">
        <v>24579</v>
      </c>
      <c r="Y125" s="157" t="s">
        <v>815</v>
      </c>
      <c r="Z125" s="157">
        <v>35.39</v>
      </c>
      <c r="AA125" s="157">
        <v>3093</v>
      </c>
      <c r="AB125" s="157">
        <v>24699</v>
      </c>
      <c r="AC125" s="157" t="s">
        <v>691</v>
      </c>
      <c r="AD125" s="157">
        <v>34.979999999999997</v>
      </c>
      <c r="AE125" s="157">
        <v>3120</v>
      </c>
      <c r="AF125" s="157">
        <v>24958</v>
      </c>
      <c r="AG125" s="157" t="s">
        <v>927</v>
      </c>
      <c r="AH125" s="157">
        <v>33.15</v>
      </c>
      <c r="AI125" s="157">
        <v>3075</v>
      </c>
      <c r="AJ125" s="157">
        <v>25246</v>
      </c>
      <c r="AK125" s="157" t="s">
        <v>645</v>
      </c>
      <c r="AL125" s="157">
        <v>31.47</v>
      </c>
      <c r="AM125" s="157">
        <v>2823</v>
      </c>
      <c r="AN125" s="157">
        <v>25094</v>
      </c>
      <c r="AO125" s="157" t="s">
        <v>905</v>
      </c>
      <c r="AP125" s="157">
        <v>31</v>
      </c>
      <c r="AQ125" s="157">
        <v>2835</v>
      </c>
      <c r="AR125" s="157">
        <v>25146</v>
      </c>
      <c r="AS125" s="157" t="s">
        <v>995</v>
      </c>
      <c r="AT125" s="157">
        <v>29.09</v>
      </c>
      <c r="AU125" s="157">
        <v>2817</v>
      </c>
      <c r="AV125" s="157">
        <v>24856</v>
      </c>
      <c r="AW125" s="157" t="s">
        <v>844</v>
      </c>
      <c r="AX125" s="157">
        <v>28.8</v>
      </c>
      <c r="AY125" s="157">
        <v>2800</v>
      </c>
      <c r="AZ125" s="157">
        <v>24928</v>
      </c>
      <c r="BA125" s="157" t="s">
        <v>753</v>
      </c>
      <c r="BB125" s="157">
        <v>31.27</v>
      </c>
      <c r="BC125" s="157">
        <v>2770</v>
      </c>
      <c r="BD125" s="157">
        <v>24662</v>
      </c>
      <c r="BE125" s="157" t="s">
        <v>849</v>
      </c>
    </row>
    <row r="126" spans="1:57" hidden="1">
      <c r="A126" s="157" t="s">
        <v>1379</v>
      </c>
      <c r="B126" s="157">
        <v>35.159999999999997</v>
      </c>
      <c r="C126" s="157">
        <v>3688</v>
      </c>
      <c r="D126" s="157">
        <v>28527</v>
      </c>
      <c r="E126" s="157" t="s">
        <v>995</v>
      </c>
      <c r="F126" s="157" t="s">
        <v>641</v>
      </c>
      <c r="G126" s="157" t="s">
        <v>641</v>
      </c>
      <c r="H126" s="157" t="s">
        <v>641</v>
      </c>
      <c r="I126" s="157" t="s">
        <v>641</v>
      </c>
      <c r="J126" s="157">
        <v>37.86</v>
      </c>
      <c r="K126" s="157">
        <v>3300</v>
      </c>
      <c r="L126" s="157">
        <v>28600</v>
      </c>
      <c r="M126" s="157" t="s">
        <v>734</v>
      </c>
      <c r="N126" s="157">
        <v>37.43</v>
      </c>
      <c r="O126" s="157">
        <v>3489</v>
      </c>
      <c r="P126" s="157">
        <v>28482</v>
      </c>
      <c r="Q126" s="157" t="s">
        <v>680</v>
      </c>
      <c r="R126" s="157">
        <v>35.9</v>
      </c>
      <c r="S126" s="157">
        <v>3915</v>
      </c>
      <c r="T126" s="157">
        <v>28669</v>
      </c>
      <c r="U126" s="157" t="s">
        <v>892</v>
      </c>
      <c r="V126" s="157">
        <v>35.520000000000003</v>
      </c>
      <c r="W126" s="157">
        <v>3928</v>
      </c>
      <c r="X126" s="157">
        <v>28969</v>
      </c>
      <c r="Y126" s="157" t="s">
        <v>770</v>
      </c>
      <c r="Z126" s="157">
        <v>38.119999999999997</v>
      </c>
      <c r="AA126" s="157">
        <v>3628</v>
      </c>
      <c r="AB126" s="157">
        <v>29045</v>
      </c>
      <c r="AC126" s="157" t="s">
        <v>645</v>
      </c>
      <c r="AD126" s="157">
        <v>39.11</v>
      </c>
      <c r="AE126" s="157">
        <v>3721</v>
      </c>
      <c r="AF126" s="157">
        <v>29148</v>
      </c>
      <c r="AG126" s="157" t="s">
        <v>709</v>
      </c>
      <c r="AH126" s="157">
        <v>36.619999999999997</v>
      </c>
      <c r="AI126" s="157">
        <v>3567</v>
      </c>
      <c r="AJ126" s="157">
        <v>29236</v>
      </c>
      <c r="AK126" s="157" t="s">
        <v>892</v>
      </c>
      <c r="AL126" s="157">
        <v>32.74</v>
      </c>
      <c r="AM126" s="157">
        <v>3616</v>
      </c>
      <c r="AN126" s="157">
        <v>28332</v>
      </c>
      <c r="AO126" s="157" t="s">
        <v>753</v>
      </c>
      <c r="AP126" s="157">
        <v>33.159999999999997</v>
      </c>
      <c r="AQ126" s="157">
        <v>3705</v>
      </c>
      <c r="AR126" s="157">
        <v>28509</v>
      </c>
      <c r="AS126" s="157" t="s">
        <v>1055</v>
      </c>
      <c r="AT126" s="157">
        <v>34.69</v>
      </c>
      <c r="AU126" s="157">
        <v>3607</v>
      </c>
      <c r="AV126" s="157">
        <v>28555</v>
      </c>
      <c r="AW126" s="157" t="s">
        <v>775</v>
      </c>
      <c r="AX126" s="157">
        <v>36.380000000000003</v>
      </c>
      <c r="AY126" s="157">
        <v>3615</v>
      </c>
      <c r="AZ126" s="157">
        <v>28963</v>
      </c>
      <c r="BA126" s="157" t="s">
        <v>885</v>
      </c>
      <c r="BB126" s="157">
        <v>38.26</v>
      </c>
      <c r="BC126" s="157">
        <v>3630</v>
      </c>
      <c r="BD126" s="157">
        <v>29078</v>
      </c>
      <c r="BE126" s="157" t="s">
        <v>680</v>
      </c>
    </row>
    <row r="127" spans="1:57" hidden="1">
      <c r="A127" s="157" t="s">
        <v>1380</v>
      </c>
      <c r="B127" s="157">
        <v>35.020000000000003</v>
      </c>
      <c r="C127" s="157">
        <v>2559</v>
      </c>
      <c r="D127" s="157">
        <v>26256</v>
      </c>
      <c r="E127" s="157" t="s">
        <v>894</v>
      </c>
      <c r="F127" s="157">
        <v>37.64</v>
      </c>
      <c r="G127" s="157">
        <v>2943</v>
      </c>
      <c r="H127" s="157">
        <v>26457</v>
      </c>
      <c r="I127" s="157" t="s">
        <v>1019</v>
      </c>
      <c r="J127" s="157">
        <v>37.43</v>
      </c>
      <c r="K127" s="157">
        <v>3042</v>
      </c>
      <c r="L127" s="157">
        <v>26688</v>
      </c>
      <c r="M127" s="157" t="s">
        <v>927</v>
      </c>
      <c r="N127" s="157">
        <v>41.39</v>
      </c>
      <c r="O127" s="157">
        <v>2883</v>
      </c>
      <c r="P127" s="157">
        <v>26555</v>
      </c>
      <c r="Q127" s="157" t="s">
        <v>654</v>
      </c>
      <c r="R127" s="157">
        <v>39.01</v>
      </c>
      <c r="S127" s="157">
        <v>2800</v>
      </c>
      <c r="T127" s="157">
        <v>26831</v>
      </c>
      <c r="U127" s="157" t="s">
        <v>815</v>
      </c>
      <c r="V127" s="157">
        <v>38.909999999999997</v>
      </c>
      <c r="W127" s="157">
        <v>2791</v>
      </c>
      <c r="X127" s="157">
        <v>27176</v>
      </c>
      <c r="Y127" s="157" t="s">
        <v>711</v>
      </c>
      <c r="Z127" s="157">
        <v>38.81</v>
      </c>
      <c r="AA127" s="157">
        <v>2911</v>
      </c>
      <c r="AB127" s="157">
        <v>27790</v>
      </c>
      <c r="AC127" s="157" t="s">
        <v>812</v>
      </c>
      <c r="AD127" s="157">
        <v>34.75</v>
      </c>
      <c r="AE127" s="157">
        <v>2867</v>
      </c>
      <c r="AF127" s="157">
        <v>27490</v>
      </c>
      <c r="AG127" s="157" t="s">
        <v>890</v>
      </c>
      <c r="AH127" s="157">
        <v>34.75</v>
      </c>
      <c r="AI127" s="157">
        <v>2679</v>
      </c>
      <c r="AJ127" s="157">
        <v>27140</v>
      </c>
      <c r="AK127" s="157" t="s">
        <v>797</v>
      </c>
      <c r="AL127" s="157">
        <v>33.549999999999997</v>
      </c>
      <c r="AM127" s="157">
        <v>2600</v>
      </c>
      <c r="AN127" s="157">
        <v>27458</v>
      </c>
      <c r="AO127" s="157" t="s">
        <v>746</v>
      </c>
      <c r="AP127" s="157">
        <v>32.47</v>
      </c>
      <c r="AQ127" s="157">
        <v>2686</v>
      </c>
      <c r="AR127" s="157">
        <v>27412</v>
      </c>
      <c r="AS127" s="157" t="s">
        <v>776</v>
      </c>
      <c r="AT127" s="157" t="s">
        <v>641</v>
      </c>
      <c r="AU127" s="157" t="s">
        <v>641</v>
      </c>
      <c r="AV127" s="157" t="s">
        <v>641</v>
      </c>
      <c r="AW127" s="157" t="s">
        <v>641</v>
      </c>
      <c r="AX127" s="157" t="s">
        <v>641</v>
      </c>
      <c r="AY127" s="157" t="s">
        <v>641</v>
      </c>
      <c r="AZ127" s="157" t="s">
        <v>641</v>
      </c>
      <c r="BA127" s="157" t="s">
        <v>641</v>
      </c>
      <c r="BB127" s="157">
        <v>31.76</v>
      </c>
      <c r="BC127" s="157">
        <v>2613</v>
      </c>
      <c r="BD127" s="157">
        <v>28174</v>
      </c>
      <c r="BE127" s="157" t="s">
        <v>984</v>
      </c>
    </row>
    <row r="128" spans="1:57" hidden="1">
      <c r="A128" s="157" t="s">
        <v>1008</v>
      </c>
      <c r="B128" s="157">
        <v>34.979999999999997</v>
      </c>
      <c r="C128" s="157">
        <v>3220</v>
      </c>
      <c r="D128" s="157">
        <v>26720</v>
      </c>
      <c r="E128" s="157" t="s">
        <v>845</v>
      </c>
      <c r="F128" s="157">
        <v>35.270000000000003</v>
      </c>
      <c r="G128" s="157">
        <v>3232</v>
      </c>
      <c r="H128" s="157">
        <v>26903</v>
      </c>
      <c r="I128" s="157" t="s">
        <v>896</v>
      </c>
      <c r="J128" s="157">
        <v>35.6</v>
      </c>
      <c r="K128" s="157">
        <v>3274</v>
      </c>
      <c r="L128" s="157">
        <v>26830</v>
      </c>
      <c r="M128" s="157" t="s">
        <v>687</v>
      </c>
      <c r="N128" s="157">
        <v>33.57</v>
      </c>
      <c r="O128" s="157">
        <v>3235</v>
      </c>
      <c r="P128" s="157">
        <v>26931</v>
      </c>
      <c r="Q128" s="157" t="s">
        <v>751</v>
      </c>
      <c r="R128" s="157">
        <v>35.700000000000003</v>
      </c>
      <c r="S128" s="157">
        <v>3267</v>
      </c>
      <c r="T128" s="157">
        <v>26885</v>
      </c>
      <c r="U128" s="157" t="s">
        <v>687</v>
      </c>
      <c r="V128" s="157">
        <v>37.1</v>
      </c>
      <c r="W128" s="157">
        <v>3328</v>
      </c>
      <c r="X128" s="157">
        <v>27050</v>
      </c>
      <c r="Y128" s="157" t="s">
        <v>710</v>
      </c>
      <c r="Z128" s="157">
        <v>37.43</v>
      </c>
      <c r="AA128" s="157">
        <v>3347</v>
      </c>
      <c r="AB128" s="157">
        <v>27258</v>
      </c>
      <c r="AC128" s="157" t="s">
        <v>846</v>
      </c>
      <c r="AD128" s="157">
        <v>36.1</v>
      </c>
      <c r="AE128" s="157">
        <v>3208</v>
      </c>
      <c r="AF128" s="157">
        <v>27053</v>
      </c>
      <c r="AG128" s="157" t="s">
        <v>894</v>
      </c>
      <c r="AH128" s="157">
        <v>36</v>
      </c>
      <c r="AI128" s="157">
        <v>3202</v>
      </c>
      <c r="AJ128" s="157">
        <v>27269</v>
      </c>
      <c r="AK128" s="157" t="s">
        <v>769</v>
      </c>
      <c r="AL128" s="157">
        <v>34.79</v>
      </c>
      <c r="AM128" s="157">
        <v>3142</v>
      </c>
      <c r="AN128" s="157">
        <v>27284</v>
      </c>
      <c r="AO128" s="157" t="s">
        <v>889</v>
      </c>
      <c r="AP128" s="157">
        <v>35.090000000000003</v>
      </c>
      <c r="AQ128" s="157">
        <v>3175</v>
      </c>
      <c r="AR128" s="157">
        <v>26888</v>
      </c>
      <c r="AS128" s="157" t="s">
        <v>777</v>
      </c>
      <c r="AT128" s="157">
        <v>35.979999999999997</v>
      </c>
      <c r="AU128" s="157">
        <v>3246</v>
      </c>
      <c r="AV128" s="157">
        <v>27239</v>
      </c>
      <c r="AW128" s="157" t="s">
        <v>769</v>
      </c>
      <c r="AX128" s="157">
        <v>34.32</v>
      </c>
      <c r="AY128" s="157">
        <v>3145</v>
      </c>
      <c r="AZ128" s="157">
        <v>27302</v>
      </c>
      <c r="BA128" s="157" t="s">
        <v>650</v>
      </c>
      <c r="BB128" s="157">
        <v>34.24</v>
      </c>
      <c r="BC128" s="157">
        <v>3201</v>
      </c>
      <c r="BD128" s="157">
        <v>27427</v>
      </c>
      <c r="BE128" s="157" t="s">
        <v>774</v>
      </c>
    </row>
    <row r="129" spans="1:57" hidden="1">
      <c r="A129" s="157" t="s">
        <v>1034</v>
      </c>
      <c r="B129" s="157">
        <v>34.94</v>
      </c>
      <c r="C129" s="157">
        <v>2934</v>
      </c>
      <c r="D129" s="157">
        <v>26026</v>
      </c>
      <c r="E129" s="157" t="s">
        <v>1069</v>
      </c>
      <c r="F129" s="157">
        <v>34.770000000000003</v>
      </c>
      <c r="G129" s="157">
        <v>2977</v>
      </c>
      <c r="H129" s="157">
        <v>25789</v>
      </c>
      <c r="I129" s="157" t="s">
        <v>865</v>
      </c>
      <c r="J129" s="157">
        <v>33.25</v>
      </c>
      <c r="K129" s="157">
        <v>2924</v>
      </c>
      <c r="L129" s="157">
        <v>25738</v>
      </c>
      <c r="M129" s="157" t="s">
        <v>1029</v>
      </c>
      <c r="N129" s="157">
        <v>33.06</v>
      </c>
      <c r="O129" s="157">
        <v>2933</v>
      </c>
      <c r="P129" s="157">
        <v>25895</v>
      </c>
      <c r="Q129" s="157" t="s">
        <v>731</v>
      </c>
      <c r="R129" s="157">
        <v>33.44</v>
      </c>
      <c r="S129" s="157">
        <v>2911</v>
      </c>
      <c r="T129" s="157">
        <v>25969</v>
      </c>
      <c r="U129" s="157" t="s">
        <v>841</v>
      </c>
      <c r="V129" s="157">
        <v>33.61</v>
      </c>
      <c r="W129" s="157">
        <v>2928</v>
      </c>
      <c r="X129" s="157">
        <v>26069</v>
      </c>
      <c r="Y129" s="157" t="s">
        <v>685</v>
      </c>
      <c r="Z129" s="157">
        <v>33.17</v>
      </c>
      <c r="AA129" s="157">
        <v>2942</v>
      </c>
      <c r="AB129" s="157">
        <v>26132</v>
      </c>
      <c r="AC129" s="157" t="s">
        <v>728</v>
      </c>
      <c r="AD129" s="157">
        <v>33.590000000000003</v>
      </c>
      <c r="AE129" s="157">
        <v>2903</v>
      </c>
      <c r="AF129" s="157">
        <v>26207</v>
      </c>
      <c r="AG129" s="157" t="s">
        <v>994</v>
      </c>
      <c r="AH129" s="157">
        <v>33.82</v>
      </c>
      <c r="AI129" s="157">
        <v>2884</v>
      </c>
      <c r="AJ129" s="157">
        <v>25975</v>
      </c>
      <c r="AK129" s="157" t="s">
        <v>901</v>
      </c>
      <c r="AL129" s="157">
        <v>34.299999999999997</v>
      </c>
      <c r="AM129" s="157">
        <v>2786</v>
      </c>
      <c r="AN129" s="157">
        <v>25998</v>
      </c>
      <c r="AO129" s="157" t="s">
        <v>769</v>
      </c>
      <c r="AP129" s="157">
        <v>34.770000000000003</v>
      </c>
      <c r="AQ129" s="157">
        <v>2727</v>
      </c>
      <c r="AR129" s="157">
        <v>26049</v>
      </c>
      <c r="AS129" s="157" t="s">
        <v>894</v>
      </c>
      <c r="AT129" s="157">
        <v>34.700000000000003</v>
      </c>
      <c r="AU129" s="157">
        <v>2696</v>
      </c>
      <c r="AV129" s="157">
        <v>26063</v>
      </c>
      <c r="AW129" s="157" t="s">
        <v>928</v>
      </c>
      <c r="AX129" s="157">
        <v>33.97</v>
      </c>
      <c r="AY129" s="157">
        <v>2742</v>
      </c>
      <c r="AZ129" s="157">
        <v>26038</v>
      </c>
      <c r="BA129" s="157" t="s">
        <v>777</v>
      </c>
      <c r="BB129" s="157">
        <v>34.21</v>
      </c>
      <c r="BC129" s="157">
        <v>2815</v>
      </c>
      <c r="BD129" s="157">
        <v>26206</v>
      </c>
      <c r="BE129" s="157" t="s">
        <v>777</v>
      </c>
    </row>
    <row r="130" spans="1:57" hidden="1">
      <c r="A130" s="157" t="s">
        <v>1007</v>
      </c>
      <c r="B130" s="157">
        <v>34.880000000000003</v>
      </c>
      <c r="C130" s="157">
        <v>4615</v>
      </c>
      <c r="D130" s="157">
        <v>28727</v>
      </c>
      <c r="E130" s="157" t="s">
        <v>775</v>
      </c>
      <c r="F130" s="157">
        <v>36.31</v>
      </c>
      <c r="G130" s="157">
        <v>4696</v>
      </c>
      <c r="H130" s="157">
        <v>29055</v>
      </c>
      <c r="I130" s="157" t="s">
        <v>670</v>
      </c>
      <c r="J130" s="157">
        <v>36.4</v>
      </c>
      <c r="K130" s="157">
        <v>4768</v>
      </c>
      <c r="L130" s="157">
        <v>29387</v>
      </c>
      <c r="M130" s="157" t="s">
        <v>730</v>
      </c>
      <c r="N130" s="157">
        <v>37.47</v>
      </c>
      <c r="O130" s="157">
        <v>4802</v>
      </c>
      <c r="P130" s="157">
        <v>29362</v>
      </c>
      <c r="Q130" s="157" t="s">
        <v>731</v>
      </c>
      <c r="R130" s="157">
        <v>37.04</v>
      </c>
      <c r="S130" s="157">
        <v>5004</v>
      </c>
      <c r="T130" s="157">
        <v>29260</v>
      </c>
      <c r="U130" s="157" t="s">
        <v>778</v>
      </c>
      <c r="V130" s="157">
        <v>36.450000000000003</v>
      </c>
      <c r="W130" s="157">
        <v>5092</v>
      </c>
      <c r="X130" s="157">
        <v>29735</v>
      </c>
      <c r="Y130" s="157" t="s">
        <v>770</v>
      </c>
      <c r="Z130" s="157">
        <v>36.299999999999997</v>
      </c>
      <c r="AA130" s="157">
        <v>5112</v>
      </c>
      <c r="AB130" s="157">
        <v>29781</v>
      </c>
      <c r="AC130" s="157" t="s">
        <v>808</v>
      </c>
      <c r="AD130" s="157">
        <v>36.53</v>
      </c>
      <c r="AE130" s="157">
        <v>5089</v>
      </c>
      <c r="AF130" s="157">
        <v>29719</v>
      </c>
      <c r="AG130" s="157" t="s">
        <v>727</v>
      </c>
      <c r="AH130" s="157">
        <v>36.46</v>
      </c>
      <c r="AI130" s="157">
        <v>4926</v>
      </c>
      <c r="AJ130" s="157">
        <v>28982</v>
      </c>
      <c r="AK130" s="157" t="s">
        <v>726</v>
      </c>
      <c r="AL130" s="157">
        <v>36.659999999999997</v>
      </c>
      <c r="AM130" s="157">
        <v>5274</v>
      </c>
      <c r="AN130" s="157">
        <v>28910</v>
      </c>
      <c r="AO130" s="157" t="s">
        <v>849</v>
      </c>
      <c r="AP130" s="157">
        <v>36.840000000000003</v>
      </c>
      <c r="AQ130" s="157">
        <v>5463</v>
      </c>
      <c r="AR130" s="157">
        <v>28902</v>
      </c>
      <c r="AS130" s="157" t="s">
        <v>889</v>
      </c>
      <c r="AT130" s="157">
        <v>37.49</v>
      </c>
      <c r="AU130" s="157">
        <v>5453</v>
      </c>
      <c r="AV130" s="157">
        <v>29170</v>
      </c>
      <c r="AW130" s="157" t="s">
        <v>779</v>
      </c>
      <c r="AX130" s="157">
        <v>37.619999999999997</v>
      </c>
      <c r="AY130" s="157">
        <v>5252</v>
      </c>
      <c r="AZ130" s="157">
        <v>29335</v>
      </c>
      <c r="BA130" s="157" t="s">
        <v>768</v>
      </c>
      <c r="BB130" s="157">
        <v>36.630000000000003</v>
      </c>
      <c r="BC130" s="157">
        <v>4998</v>
      </c>
      <c r="BD130" s="157">
        <v>29345</v>
      </c>
      <c r="BE130" s="157" t="s">
        <v>774</v>
      </c>
    </row>
    <row r="131" spans="1:57" hidden="1">
      <c r="A131" s="157" t="s">
        <v>1381</v>
      </c>
      <c r="B131" s="157">
        <v>34.799999999999997</v>
      </c>
      <c r="C131" s="157">
        <v>3184</v>
      </c>
      <c r="D131" s="157">
        <v>29747</v>
      </c>
      <c r="E131" s="157" t="s">
        <v>844</v>
      </c>
      <c r="F131" s="157">
        <v>35.200000000000003</v>
      </c>
      <c r="G131" s="157">
        <v>3326</v>
      </c>
      <c r="H131" s="157">
        <v>29494</v>
      </c>
      <c r="I131" s="157" t="s">
        <v>706</v>
      </c>
      <c r="J131" s="157">
        <v>35.5</v>
      </c>
      <c r="K131" s="157">
        <v>3296</v>
      </c>
      <c r="L131" s="157">
        <v>29955</v>
      </c>
      <c r="M131" s="157" t="s">
        <v>742</v>
      </c>
      <c r="N131" s="157">
        <v>35.61</v>
      </c>
      <c r="O131" s="157">
        <v>3322</v>
      </c>
      <c r="P131" s="157">
        <v>29996</v>
      </c>
      <c r="Q131" s="157" t="s">
        <v>736</v>
      </c>
      <c r="R131" s="157">
        <v>34.229999999999997</v>
      </c>
      <c r="S131" s="157">
        <v>3592</v>
      </c>
      <c r="T131" s="157">
        <v>29959</v>
      </c>
      <c r="U131" s="157" t="s">
        <v>850</v>
      </c>
      <c r="V131" s="157">
        <v>34.630000000000003</v>
      </c>
      <c r="W131" s="157">
        <v>3384</v>
      </c>
      <c r="X131" s="157">
        <v>30246</v>
      </c>
      <c r="Y131" s="157" t="s">
        <v>1067</v>
      </c>
      <c r="Z131" s="157">
        <v>35.840000000000003</v>
      </c>
      <c r="AA131" s="157">
        <v>3307</v>
      </c>
      <c r="AB131" s="157">
        <v>30070</v>
      </c>
      <c r="AC131" s="157" t="s">
        <v>739</v>
      </c>
      <c r="AD131" s="157">
        <v>36.520000000000003</v>
      </c>
      <c r="AE131" s="157">
        <v>3204</v>
      </c>
      <c r="AF131" s="157">
        <v>29905</v>
      </c>
      <c r="AG131" s="157" t="s">
        <v>746</v>
      </c>
      <c r="AH131" s="157">
        <v>35.78</v>
      </c>
      <c r="AI131" s="157">
        <v>3110</v>
      </c>
      <c r="AJ131" s="157">
        <v>30350</v>
      </c>
      <c r="AK131" s="157" t="s">
        <v>737</v>
      </c>
      <c r="AL131" s="157">
        <v>36.270000000000003</v>
      </c>
      <c r="AM131" s="157">
        <v>2855</v>
      </c>
      <c r="AN131" s="157">
        <v>30032</v>
      </c>
      <c r="AO131" s="157" t="s">
        <v>669</v>
      </c>
      <c r="AP131" s="157">
        <v>35.82</v>
      </c>
      <c r="AQ131" s="157">
        <v>2873</v>
      </c>
      <c r="AR131" s="157">
        <v>30632</v>
      </c>
      <c r="AS131" s="157" t="s">
        <v>1021</v>
      </c>
      <c r="AT131" s="157">
        <v>35.06</v>
      </c>
      <c r="AU131" s="157">
        <v>3158</v>
      </c>
      <c r="AV131" s="157">
        <v>30698</v>
      </c>
      <c r="AW131" s="157" t="s">
        <v>850</v>
      </c>
      <c r="AX131" s="157">
        <v>35.590000000000003</v>
      </c>
      <c r="AY131" s="157">
        <v>3413</v>
      </c>
      <c r="AZ131" s="157">
        <v>30893</v>
      </c>
      <c r="BA131" s="157" t="s">
        <v>989</v>
      </c>
      <c r="BB131" s="157">
        <v>35.81</v>
      </c>
      <c r="BC131" s="157">
        <v>3387</v>
      </c>
      <c r="BD131" s="157">
        <v>30864</v>
      </c>
      <c r="BE131" s="157" t="s">
        <v>874</v>
      </c>
    </row>
    <row r="132" spans="1:57" hidden="1">
      <c r="A132" s="157" t="s">
        <v>1020</v>
      </c>
      <c r="B132" s="157">
        <v>34.74</v>
      </c>
      <c r="C132" s="157">
        <v>2564</v>
      </c>
      <c r="D132" s="157">
        <v>26585</v>
      </c>
      <c r="E132" s="157" t="s">
        <v>688</v>
      </c>
      <c r="F132" s="157">
        <v>34.61</v>
      </c>
      <c r="G132" s="157">
        <v>2529</v>
      </c>
      <c r="H132" s="157">
        <v>25290</v>
      </c>
      <c r="I132" s="157" t="s">
        <v>648</v>
      </c>
      <c r="J132" s="157">
        <v>34.53</v>
      </c>
      <c r="K132" s="157">
        <v>2548</v>
      </c>
      <c r="L132" s="157">
        <v>25223</v>
      </c>
      <c r="M132" s="157" t="s">
        <v>648</v>
      </c>
      <c r="N132" s="157">
        <v>34.32</v>
      </c>
      <c r="O132" s="157">
        <v>2486</v>
      </c>
      <c r="P132" s="157">
        <v>25615</v>
      </c>
      <c r="Q132" s="157" t="s">
        <v>897</v>
      </c>
      <c r="R132" s="157">
        <v>34.65</v>
      </c>
      <c r="S132" s="157">
        <v>2567</v>
      </c>
      <c r="T132" s="157">
        <v>25760</v>
      </c>
      <c r="U132" s="157" t="s">
        <v>977</v>
      </c>
      <c r="V132" s="157">
        <v>34.49</v>
      </c>
      <c r="W132" s="157">
        <v>2558</v>
      </c>
      <c r="X132" s="157">
        <v>26066</v>
      </c>
      <c r="Y132" s="157" t="s">
        <v>734</v>
      </c>
      <c r="Z132" s="157">
        <v>33.659999999999997</v>
      </c>
      <c r="AA132" s="157">
        <v>2563</v>
      </c>
      <c r="AB132" s="157">
        <v>25877</v>
      </c>
      <c r="AC132" s="157" t="s">
        <v>901</v>
      </c>
      <c r="AD132" s="157">
        <v>34.340000000000003</v>
      </c>
      <c r="AE132" s="157">
        <v>2618</v>
      </c>
      <c r="AF132" s="157">
        <v>26195</v>
      </c>
      <c r="AG132" s="157" t="s">
        <v>896</v>
      </c>
      <c r="AH132" s="157">
        <v>34.76</v>
      </c>
      <c r="AI132" s="157">
        <v>2612</v>
      </c>
      <c r="AJ132" s="157">
        <v>26455</v>
      </c>
      <c r="AK132" s="157" t="s">
        <v>645</v>
      </c>
      <c r="AL132" s="157">
        <v>33.85</v>
      </c>
      <c r="AM132" s="157">
        <v>2584</v>
      </c>
      <c r="AN132" s="157">
        <v>26834</v>
      </c>
      <c r="AO132" s="157" t="s">
        <v>806</v>
      </c>
      <c r="AP132" s="157">
        <v>33.71</v>
      </c>
      <c r="AQ132" s="157">
        <v>2597</v>
      </c>
      <c r="AR132" s="157">
        <v>26555</v>
      </c>
      <c r="AS132" s="157" t="s">
        <v>728</v>
      </c>
      <c r="AT132" s="157">
        <v>34.06</v>
      </c>
      <c r="AU132" s="157">
        <v>2525</v>
      </c>
      <c r="AV132" s="157">
        <v>26569</v>
      </c>
      <c r="AW132" s="157" t="s">
        <v>994</v>
      </c>
      <c r="AX132" s="157">
        <v>33.39</v>
      </c>
      <c r="AY132" s="157">
        <v>2448</v>
      </c>
      <c r="AZ132" s="157">
        <v>26557</v>
      </c>
      <c r="BA132" s="157" t="s">
        <v>650</v>
      </c>
      <c r="BB132" s="157">
        <v>33.369999999999997</v>
      </c>
      <c r="BC132" s="157">
        <v>2462</v>
      </c>
      <c r="BD132" s="157">
        <v>27229</v>
      </c>
      <c r="BE132" s="157" t="s">
        <v>770</v>
      </c>
    </row>
    <row r="133" spans="1:57" hidden="1">
      <c r="A133" s="157" t="s">
        <v>1382</v>
      </c>
      <c r="B133" s="157">
        <v>34.729999999999997</v>
      </c>
      <c r="C133" s="157">
        <v>2838</v>
      </c>
      <c r="D133" s="157">
        <v>25347</v>
      </c>
      <c r="E133" s="157" t="s">
        <v>710</v>
      </c>
      <c r="F133" s="157">
        <v>35.04</v>
      </c>
      <c r="G133" s="157">
        <v>2877</v>
      </c>
      <c r="H133" s="157">
        <v>25335</v>
      </c>
      <c r="I133" s="157" t="s">
        <v>899</v>
      </c>
      <c r="J133" s="157">
        <v>33.58</v>
      </c>
      <c r="K133" s="157">
        <v>2762</v>
      </c>
      <c r="L133" s="157">
        <v>24486</v>
      </c>
      <c r="M133" s="157" t="s">
        <v>710</v>
      </c>
      <c r="N133" s="157">
        <v>32.57</v>
      </c>
      <c r="O133" s="157">
        <v>2712</v>
      </c>
      <c r="P133" s="157">
        <v>24421</v>
      </c>
      <c r="Q133" s="157" t="s">
        <v>894</v>
      </c>
      <c r="R133" s="157">
        <v>32.450000000000003</v>
      </c>
      <c r="S133" s="157">
        <v>2702</v>
      </c>
      <c r="T133" s="157">
        <v>24708</v>
      </c>
      <c r="U133" s="157" t="s">
        <v>645</v>
      </c>
      <c r="V133" s="157">
        <v>32.99</v>
      </c>
      <c r="W133" s="157">
        <v>2817</v>
      </c>
      <c r="X133" s="157">
        <v>24911</v>
      </c>
      <c r="Y133" s="157" t="s">
        <v>734</v>
      </c>
      <c r="Z133" s="157">
        <v>32.49</v>
      </c>
      <c r="AA133" s="157">
        <v>2844</v>
      </c>
      <c r="AB133" s="157">
        <v>25103</v>
      </c>
      <c r="AC133" s="157" t="s">
        <v>690</v>
      </c>
      <c r="AD133" s="157">
        <v>33.79</v>
      </c>
      <c r="AE133" s="157">
        <v>2863</v>
      </c>
      <c r="AF133" s="157">
        <v>25168</v>
      </c>
      <c r="AG133" s="157" t="s">
        <v>1069</v>
      </c>
      <c r="AH133" s="157">
        <v>33.99</v>
      </c>
      <c r="AI133" s="157">
        <v>2880</v>
      </c>
      <c r="AJ133" s="157">
        <v>25540</v>
      </c>
      <c r="AK133" s="157" t="s">
        <v>928</v>
      </c>
      <c r="AL133" s="157">
        <v>34.43</v>
      </c>
      <c r="AM133" s="157">
        <v>2906</v>
      </c>
      <c r="AN133" s="157">
        <v>25462</v>
      </c>
      <c r="AO133" s="157" t="s">
        <v>649</v>
      </c>
      <c r="AP133" s="157">
        <v>34.25</v>
      </c>
      <c r="AQ133" s="157">
        <v>2833</v>
      </c>
      <c r="AR133" s="157">
        <v>25304</v>
      </c>
      <c r="AS133" s="157" t="s">
        <v>686</v>
      </c>
      <c r="AT133" s="157">
        <v>34.86</v>
      </c>
      <c r="AU133" s="157">
        <v>2745</v>
      </c>
      <c r="AV133" s="157">
        <v>25507</v>
      </c>
      <c r="AW133" s="157" t="s">
        <v>805</v>
      </c>
      <c r="AX133" s="157" t="s">
        <v>641</v>
      </c>
      <c r="AY133" s="157" t="s">
        <v>641</v>
      </c>
      <c r="AZ133" s="157" t="s">
        <v>641</v>
      </c>
      <c r="BA133" s="157" t="s">
        <v>641</v>
      </c>
      <c r="BB133" s="157" t="s">
        <v>641</v>
      </c>
      <c r="BC133" s="157" t="s">
        <v>641</v>
      </c>
      <c r="BD133" s="157" t="s">
        <v>641</v>
      </c>
      <c r="BE133" s="157" t="s">
        <v>641</v>
      </c>
    </row>
    <row r="134" spans="1:57" hidden="1">
      <c r="A134" s="157" t="s">
        <v>1383</v>
      </c>
      <c r="B134" s="157">
        <v>34.56</v>
      </c>
      <c r="C134" s="157">
        <v>2046</v>
      </c>
      <c r="D134" s="157">
        <v>19818</v>
      </c>
      <c r="E134" s="157" t="s">
        <v>1104</v>
      </c>
      <c r="F134" s="157">
        <v>34.58</v>
      </c>
      <c r="G134" s="157">
        <v>2111</v>
      </c>
      <c r="H134" s="157">
        <v>21858</v>
      </c>
      <c r="I134" s="157" t="s">
        <v>912</v>
      </c>
      <c r="J134" s="157">
        <v>33.9</v>
      </c>
      <c r="K134" s="157">
        <v>2262</v>
      </c>
      <c r="L134" s="157">
        <v>21223</v>
      </c>
      <c r="M134" s="157" t="s">
        <v>1046</v>
      </c>
      <c r="N134" s="157">
        <v>34.619999999999997</v>
      </c>
      <c r="O134" s="157">
        <v>2214</v>
      </c>
      <c r="P134" s="157">
        <v>21223</v>
      </c>
      <c r="Q134" s="157" t="s">
        <v>1269</v>
      </c>
      <c r="R134" s="157">
        <v>38.11</v>
      </c>
      <c r="S134" s="157">
        <v>1881</v>
      </c>
      <c r="T134" s="157">
        <v>21223</v>
      </c>
      <c r="U134" s="157" t="s">
        <v>1056</v>
      </c>
      <c r="V134" s="157">
        <v>35.92</v>
      </c>
      <c r="W134" s="157">
        <v>1913</v>
      </c>
      <c r="X134" s="157">
        <v>10651</v>
      </c>
      <c r="Y134" s="157" t="s">
        <v>652</v>
      </c>
      <c r="Z134" s="157">
        <v>34.28</v>
      </c>
      <c r="AA134" s="157">
        <v>1953</v>
      </c>
      <c r="AB134" s="157">
        <v>10759</v>
      </c>
      <c r="AC134" s="157" t="s">
        <v>1384</v>
      </c>
      <c r="AD134" s="157">
        <v>37.25</v>
      </c>
      <c r="AE134" s="157">
        <v>1875</v>
      </c>
      <c r="AF134" s="157">
        <v>10411</v>
      </c>
      <c r="AG134" s="157" t="s">
        <v>1385</v>
      </c>
      <c r="AH134" s="157">
        <v>36.44</v>
      </c>
      <c r="AI134" s="157">
        <v>1930</v>
      </c>
      <c r="AJ134" s="157">
        <v>10521</v>
      </c>
      <c r="AK134" s="157" t="s">
        <v>653</v>
      </c>
      <c r="AL134" s="157">
        <v>35.15</v>
      </c>
      <c r="AM134" s="157">
        <v>1947</v>
      </c>
      <c r="AN134" s="157">
        <v>10816</v>
      </c>
      <c r="AO134" s="157" t="s">
        <v>1386</v>
      </c>
      <c r="AP134" s="157">
        <v>36.82</v>
      </c>
      <c r="AQ134" s="157">
        <v>1838</v>
      </c>
      <c r="AR134" s="157">
        <v>10709</v>
      </c>
      <c r="AS134" s="157" t="s">
        <v>1387</v>
      </c>
      <c r="AT134" s="157">
        <v>38.74</v>
      </c>
      <c r="AU134" s="157">
        <v>1783</v>
      </c>
      <c r="AV134" s="157">
        <v>10708</v>
      </c>
      <c r="AW134" s="157" t="s">
        <v>1388</v>
      </c>
      <c r="AX134" s="157">
        <v>39.93</v>
      </c>
      <c r="AY134" s="157">
        <v>1828</v>
      </c>
      <c r="AZ134" s="157">
        <v>10482</v>
      </c>
      <c r="BA134" s="157" t="s">
        <v>1389</v>
      </c>
      <c r="BB134" s="157">
        <v>37.78</v>
      </c>
      <c r="BC134" s="157">
        <v>1917</v>
      </c>
      <c r="BD134" s="157">
        <v>10277</v>
      </c>
      <c r="BE134" s="157" t="s">
        <v>1390</v>
      </c>
    </row>
    <row r="135" spans="1:57" hidden="1">
      <c r="A135" s="157" t="s">
        <v>1028</v>
      </c>
      <c r="B135" s="157">
        <v>34.54</v>
      </c>
      <c r="C135" s="157">
        <v>3536</v>
      </c>
      <c r="D135" s="157">
        <v>26535</v>
      </c>
      <c r="E135" s="157" t="s">
        <v>901</v>
      </c>
      <c r="F135" s="157">
        <v>37.25</v>
      </c>
      <c r="G135" s="157">
        <v>3400</v>
      </c>
      <c r="H135" s="157">
        <v>25902</v>
      </c>
      <c r="I135" s="157" t="s">
        <v>816</v>
      </c>
      <c r="J135" s="157">
        <v>37.94</v>
      </c>
      <c r="K135" s="157">
        <v>3456</v>
      </c>
      <c r="L135" s="157">
        <v>25734</v>
      </c>
      <c r="M135" s="157" t="s">
        <v>854</v>
      </c>
      <c r="N135" s="157">
        <v>35.49</v>
      </c>
      <c r="O135" s="157">
        <v>3564</v>
      </c>
      <c r="P135" s="157">
        <v>25739</v>
      </c>
      <c r="Q135" s="157" t="s">
        <v>647</v>
      </c>
      <c r="R135" s="157">
        <v>38.39</v>
      </c>
      <c r="S135" s="157">
        <v>3457</v>
      </c>
      <c r="T135" s="157">
        <v>25108</v>
      </c>
      <c r="U135" s="157" t="s">
        <v>877</v>
      </c>
      <c r="V135" s="157">
        <v>37.18</v>
      </c>
      <c r="W135" s="157">
        <v>3752</v>
      </c>
      <c r="X135" s="157">
        <v>25527</v>
      </c>
      <c r="Y135" s="157" t="s">
        <v>965</v>
      </c>
      <c r="Z135" s="157">
        <v>36.92</v>
      </c>
      <c r="AA135" s="157">
        <v>3707</v>
      </c>
      <c r="AB135" s="157">
        <v>25882</v>
      </c>
      <c r="AC135" s="157" t="s">
        <v>952</v>
      </c>
      <c r="AD135" s="157">
        <v>36.79</v>
      </c>
      <c r="AE135" s="157">
        <v>3606</v>
      </c>
      <c r="AF135" s="157">
        <v>25795</v>
      </c>
      <c r="AG135" s="157" t="s">
        <v>952</v>
      </c>
      <c r="AH135" s="157">
        <v>34.049999999999997</v>
      </c>
      <c r="AI135" s="157">
        <v>3833</v>
      </c>
      <c r="AJ135" s="157">
        <v>26074</v>
      </c>
      <c r="AK135" s="157" t="s">
        <v>688</v>
      </c>
      <c r="AL135" s="157">
        <v>36.26</v>
      </c>
      <c r="AM135" s="157">
        <v>3340</v>
      </c>
      <c r="AN135" s="157">
        <v>25622</v>
      </c>
      <c r="AO135" s="157" t="s">
        <v>929</v>
      </c>
      <c r="AP135" s="157">
        <v>36.21</v>
      </c>
      <c r="AQ135" s="157">
        <v>3356</v>
      </c>
      <c r="AR135" s="157">
        <v>25503</v>
      </c>
      <c r="AS135" s="157" t="s">
        <v>943</v>
      </c>
      <c r="AT135" s="157">
        <v>33.65</v>
      </c>
      <c r="AU135" s="157">
        <v>3500</v>
      </c>
      <c r="AV135" s="157">
        <v>26108</v>
      </c>
      <c r="AW135" s="157" t="s">
        <v>685</v>
      </c>
      <c r="AX135" s="157">
        <v>35.229999999999997</v>
      </c>
      <c r="AY135" s="157">
        <v>3569</v>
      </c>
      <c r="AZ135" s="157">
        <v>26084</v>
      </c>
      <c r="BA135" s="157" t="s">
        <v>983</v>
      </c>
      <c r="BB135" s="157">
        <v>34.700000000000003</v>
      </c>
      <c r="BC135" s="157">
        <v>3670</v>
      </c>
      <c r="BD135" s="157">
        <v>26171</v>
      </c>
      <c r="BE135" s="157" t="s">
        <v>733</v>
      </c>
    </row>
    <row r="136" spans="1:57" hidden="1">
      <c r="A136" s="157" t="s">
        <v>1391</v>
      </c>
      <c r="B136" s="157">
        <v>34.409999999999997</v>
      </c>
      <c r="C136" s="157">
        <v>3892</v>
      </c>
      <c r="D136" s="157">
        <v>27905</v>
      </c>
      <c r="E136" s="157" t="s">
        <v>729</v>
      </c>
      <c r="F136" s="157">
        <v>35.22</v>
      </c>
      <c r="G136" s="157">
        <v>3783</v>
      </c>
      <c r="H136" s="157">
        <v>28046</v>
      </c>
      <c r="I136" s="157" t="s">
        <v>885</v>
      </c>
      <c r="J136" s="157">
        <v>33.83</v>
      </c>
      <c r="K136" s="157">
        <v>3767</v>
      </c>
      <c r="L136" s="157">
        <v>28380</v>
      </c>
      <c r="M136" s="157" t="s">
        <v>759</v>
      </c>
      <c r="N136" s="157">
        <v>34.4</v>
      </c>
      <c r="O136" s="157">
        <v>3947</v>
      </c>
      <c r="P136" s="157">
        <v>28452</v>
      </c>
      <c r="Q136" s="157" t="s">
        <v>981</v>
      </c>
      <c r="R136" s="157">
        <v>34.56</v>
      </c>
      <c r="S136" s="157">
        <v>4075</v>
      </c>
      <c r="T136" s="157">
        <v>28392</v>
      </c>
      <c r="U136" s="157" t="s">
        <v>891</v>
      </c>
      <c r="V136" s="157">
        <v>35.03</v>
      </c>
      <c r="W136" s="157">
        <v>3920</v>
      </c>
      <c r="X136" s="157">
        <v>30197</v>
      </c>
      <c r="Y136" s="157" t="s">
        <v>1043</v>
      </c>
      <c r="Z136" s="157">
        <v>35.07</v>
      </c>
      <c r="AA136" s="157">
        <v>3729</v>
      </c>
      <c r="AB136" s="157">
        <v>30019</v>
      </c>
      <c r="AC136" s="157" t="s">
        <v>1021</v>
      </c>
      <c r="AD136" s="157">
        <v>33.979999999999997</v>
      </c>
      <c r="AE136" s="157">
        <v>3935</v>
      </c>
      <c r="AF136" s="157">
        <v>29601</v>
      </c>
      <c r="AG136" s="157" t="s">
        <v>987</v>
      </c>
      <c r="AH136" s="157">
        <v>34.9</v>
      </c>
      <c r="AI136" s="157">
        <v>3865</v>
      </c>
      <c r="AJ136" s="157">
        <v>29352</v>
      </c>
      <c r="AK136" s="157" t="s">
        <v>1023</v>
      </c>
      <c r="AL136" s="157">
        <v>34.299999999999997</v>
      </c>
      <c r="AM136" s="157">
        <v>3788</v>
      </c>
      <c r="AN136" s="157">
        <v>29491</v>
      </c>
      <c r="AO136" s="157" t="s">
        <v>1055</v>
      </c>
      <c r="AP136" s="157">
        <v>34.08</v>
      </c>
      <c r="AQ136" s="157">
        <v>4043</v>
      </c>
      <c r="AR136" s="157">
        <v>29473</v>
      </c>
      <c r="AS136" s="157" t="s">
        <v>761</v>
      </c>
      <c r="AT136" s="157">
        <v>34.96</v>
      </c>
      <c r="AU136" s="157">
        <v>4418</v>
      </c>
      <c r="AV136" s="157">
        <v>29734</v>
      </c>
      <c r="AW136" s="157" t="s">
        <v>809</v>
      </c>
      <c r="AX136" s="157">
        <v>34.4</v>
      </c>
      <c r="AY136" s="157">
        <v>4471</v>
      </c>
      <c r="AZ136" s="157">
        <v>29988</v>
      </c>
      <c r="BA136" s="157" t="s">
        <v>987</v>
      </c>
      <c r="BB136" s="157">
        <v>36.47</v>
      </c>
      <c r="BC136" s="157">
        <v>4354</v>
      </c>
      <c r="BD136" s="157">
        <v>30003</v>
      </c>
      <c r="BE136" s="157" t="s">
        <v>772</v>
      </c>
    </row>
    <row r="137" spans="1:57" hidden="1">
      <c r="A137" s="157" t="s">
        <v>1392</v>
      </c>
      <c r="B137" s="157">
        <v>34.21</v>
      </c>
      <c r="C137" s="157">
        <v>3264</v>
      </c>
      <c r="D137" s="157">
        <v>28608</v>
      </c>
      <c r="E137" s="157" t="s">
        <v>792</v>
      </c>
      <c r="F137" s="157">
        <v>34.97</v>
      </c>
      <c r="G137" s="157">
        <v>3300</v>
      </c>
      <c r="H137" s="157">
        <v>28226</v>
      </c>
      <c r="I137" s="157" t="s">
        <v>730</v>
      </c>
      <c r="J137" s="157">
        <v>36.1</v>
      </c>
      <c r="K137" s="157">
        <v>3160</v>
      </c>
      <c r="L137" s="157">
        <v>28462</v>
      </c>
      <c r="M137" s="157" t="s">
        <v>849</v>
      </c>
      <c r="N137" s="157">
        <v>36.950000000000003</v>
      </c>
      <c r="O137" s="157">
        <v>3203</v>
      </c>
      <c r="P137" s="157">
        <v>28709</v>
      </c>
      <c r="Q137" s="157" t="s">
        <v>841</v>
      </c>
      <c r="R137" s="157">
        <v>36.909999999999997</v>
      </c>
      <c r="S137" s="157">
        <v>3283</v>
      </c>
      <c r="T137" s="157">
        <v>28727</v>
      </c>
      <c r="U137" s="157" t="s">
        <v>779</v>
      </c>
      <c r="V137" s="157">
        <v>38.42</v>
      </c>
      <c r="W137" s="157">
        <v>3425</v>
      </c>
      <c r="X137" s="157">
        <v>29186</v>
      </c>
      <c r="Y137" s="157" t="s">
        <v>684</v>
      </c>
      <c r="Z137" s="157">
        <v>36.81</v>
      </c>
      <c r="AA137" s="157">
        <v>3244</v>
      </c>
      <c r="AB137" s="157">
        <v>29332</v>
      </c>
      <c r="AC137" s="157" t="s">
        <v>885</v>
      </c>
      <c r="AD137" s="157">
        <v>36.75</v>
      </c>
      <c r="AE137" s="157">
        <v>3168</v>
      </c>
      <c r="AF137" s="157">
        <v>29318</v>
      </c>
      <c r="AG137" s="157" t="s">
        <v>905</v>
      </c>
      <c r="AH137" s="157">
        <v>37.4</v>
      </c>
      <c r="AI137" s="157">
        <v>3441</v>
      </c>
      <c r="AJ137" s="157">
        <v>28738</v>
      </c>
      <c r="AK137" s="157" t="s">
        <v>901</v>
      </c>
      <c r="AL137" s="157">
        <v>37.299999999999997</v>
      </c>
      <c r="AM137" s="157">
        <v>3640</v>
      </c>
      <c r="AN137" s="157">
        <v>28747</v>
      </c>
      <c r="AO137" s="157" t="s">
        <v>848</v>
      </c>
      <c r="AP137" s="157">
        <v>37.520000000000003</v>
      </c>
      <c r="AQ137" s="157">
        <v>3714</v>
      </c>
      <c r="AR137" s="157">
        <v>28714</v>
      </c>
      <c r="AS137" s="157" t="s">
        <v>688</v>
      </c>
      <c r="AT137" s="157">
        <v>37.340000000000003</v>
      </c>
      <c r="AU137" s="157">
        <v>3527</v>
      </c>
      <c r="AV137" s="157">
        <v>28848</v>
      </c>
      <c r="AW137" s="157" t="s">
        <v>690</v>
      </c>
      <c r="AX137" s="157">
        <v>37.659999999999997</v>
      </c>
      <c r="AY137" s="157">
        <v>3358</v>
      </c>
      <c r="AZ137" s="157">
        <v>29202</v>
      </c>
      <c r="BA137" s="157" t="s">
        <v>685</v>
      </c>
      <c r="BB137" s="157">
        <v>37.869999999999997</v>
      </c>
      <c r="BC137" s="157">
        <v>3200</v>
      </c>
      <c r="BD137" s="157">
        <v>28592</v>
      </c>
      <c r="BE137" s="157" t="s">
        <v>734</v>
      </c>
    </row>
    <row r="138" spans="1:57" hidden="1">
      <c r="A138" s="157" t="s">
        <v>1393</v>
      </c>
      <c r="B138" s="157">
        <v>34.14</v>
      </c>
      <c r="C138" s="157">
        <v>3414</v>
      </c>
      <c r="D138" s="157">
        <v>26260</v>
      </c>
      <c r="E138" s="157" t="s">
        <v>1033</v>
      </c>
      <c r="F138" s="157">
        <v>34.1</v>
      </c>
      <c r="G138" s="157">
        <v>3400</v>
      </c>
      <c r="H138" s="157">
        <v>26569</v>
      </c>
      <c r="I138" s="157" t="s">
        <v>768</v>
      </c>
      <c r="J138" s="157" t="s">
        <v>641</v>
      </c>
      <c r="K138" s="157" t="s">
        <v>641</v>
      </c>
      <c r="L138" s="157" t="s">
        <v>641</v>
      </c>
      <c r="M138" s="157" t="s">
        <v>641</v>
      </c>
      <c r="N138" s="157" t="s">
        <v>641</v>
      </c>
      <c r="O138" s="157" t="s">
        <v>641</v>
      </c>
      <c r="P138" s="157" t="s">
        <v>641</v>
      </c>
      <c r="Q138" s="157" t="s">
        <v>641</v>
      </c>
      <c r="R138" s="157" t="s">
        <v>641</v>
      </c>
      <c r="S138" s="157" t="s">
        <v>641</v>
      </c>
      <c r="T138" s="157" t="s">
        <v>641</v>
      </c>
      <c r="U138" s="157" t="s">
        <v>641</v>
      </c>
      <c r="V138" s="157" t="s">
        <v>641</v>
      </c>
      <c r="W138" s="157" t="s">
        <v>641</v>
      </c>
      <c r="X138" s="157" t="s">
        <v>641</v>
      </c>
      <c r="Y138" s="157" t="s">
        <v>641</v>
      </c>
      <c r="Z138" s="157" t="s">
        <v>641</v>
      </c>
      <c r="AA138" s="157" t="s">
        <v>641</v>
      </c>
      <c r="AB138" s="157" t="s">
        <v>641</v>
      </c>
      <c r="AC138" s="157" t="s">
        <v>641</v>
      </c>
      <c r="AD138" s="157" t="s">
        <v>641</v>
      </c>
      <c r="AE138" s="157" t="s">
        <v>641</v>
      </c>
      <c r="AF138" s="157" t="s">
        <v>641</v>
      </c>
      <c r="AG138" s="157" t="s">
        <v>641</v>
      </c>
      <c r="AH138" s="157" t="s">
        <v>641</v>
      </c>
      <c r="AI138" s="157" t="s">
        <v>641</v>
      </c>
      <c r="AJ138" s="157" t="s">
        <v>641</v>
      </c>
      <c r="AK138" s="157" t="s">
        <v>641</v>
      </c>
      <c r="AL138" s="157" t="s">
        <v>641</v>
      </c>
      <c r="AM138" s="157" t="s">
        <v>641</v>
      </c>
      <c r="AN138" s="157" t="s">
        <v>641</v>
      </c>
      <c r="AO138" s="157" t="s">
        <v>641</v>
      </c>
      <c r="AP138" s="157" t="s">
        <v>641</v>
      </c>
      <c r="AQ138" s="157" t="s">
        <v>641</v>
      </c>
      <c r="AR138" s="157" t="s">
        <v>641</v>
      </c>
      <c r="AS138" s="157" t="s">
        <v>641</v>
      </c>
      <c r="AT138" s="157" t="s">
        <v>641</v>
      </c>
      <c r="AU138" s="157" t="s">
        <v>641</v>
      </c>
      <c r="AV138" s="157" t="s">
        <v>641</v>
      </c>
      <c r="AW138" s="157" t="s">
        <v>641</v>
      </c>
      <c r="AX138" s="157" t="s">
        <v>641</v>
      </c>
      <c r="AY138" s="157" t="s">
        <v>641</v>
      </c>
      <c r="AZ138" s="157" t="s">
        <v>641</v>
      </c>
      <c r="BA138" s="157" t="s">
        <v>641</v>
      </c>
      <c r="BB138" s="157" t="s">
        <v>641</v>
      </c>
      <c r="BC138" s="157" t="s">
        <v>641</v>
      </c>
      <c r="BD138" s="157" t="s">
        <v>641</v>
      </c>
      <c r="BE138" s="157" t="s">
        <v>641</v>
      </c>
    </row>
    <row r="139" spans="1:57" hidden="1">
      <c r="A139" s="157" t="s">
        <v>1394</v>
      </c>
      <c r="B139" s="157">
        <v>34.03</v>
      </c>
      <c r="C139" s="157">
        <v>3029</v>
      </c>
      <c r="D139" s="157">
        <v>25141</v>
      </c>
      <c r="E139" s="157" t="s">
        <v>686</v>
      </c>
      <c r="F139" s="157">
        <v>34.21</v>
      </c>
      <c r="G139" s="157">
        <v>3189</v>
      </c>
      <c r="H139" s="157">
        <v>25952</v>
      </c>
      <c r="I139" s="157" t="s">
        <v>1017</v>
      </c>
      <c r="J139" s="157">
        <v>36.22</v>
      </c>
      <c r="K139" s="157">
        <v>3344</v>
      </c>
      <c r="L139" s="157">
        <v>26149</v>
      </c>
      <c r="M139" s="157" t="s">
        <v>838</v>
      </c>
      <c r="N139" s="157">
        <v>37.270000000000003</v>
      </c>
      <c r="O139" s="157">
        <v>3355</v>
      </c>
      <c r="P139" s="157">
        <v>26445</v>
      </c>
      <c r="Q139" s="157" t="s">
        <v>996</v>
      </c>
      <c r="R139" s="157">
        <v>35.76</v>
      </c>
      <c r="S139" s="157">
        <v>3209</v>
      </c>
      <c r="T139" s="157">
        <v>26528</v>
      </c>
      <c r="U139" s="157" t="s">
        <v>865</v>
      </c>
      <c r="V139" s="157">
        <v>35.28</v>
      </c>
      <c r="W139" s="157">
        <v>3132</v>
      </c>
      <c r="X139" s="157">
        <v>27487</v>
      </c>
      <c r="Y139" s="157" t="s">
        <v>768</v>
      </c>
      <c r="Z139" s="157">
        <v>36.17</v>
      </c>
      <c r="AA139" s="157">
        <v>3221</v>
      </c>
      <c r="AB139" s="157">
        <v>27373</v>
      </c>
      <c r="AC139" s="157" t="s">
        <v>803</v>
      </c>
      <c r="AD139" s="157">
        <v>36.06</v>
      </c>
      <c r="AE139" s="157">
        <v>3115</v>
      </c>
      <c r="AF139" s="157">
        <v>27210</v>
      </c>
      <c r="AG139" s="157" t="s">
        <v>733</v>
      </c>
      <c r="AH139" s="157">
        <v>35.5</v>
      </c>
      <c r="AI139" s="157">
        <v>3148</v>
      </c>
      <c r="AJ139" s="157">
        <v>27273</v>
      </c>
      <c r="AK139" s="157" t="s">
        <v>901</v>
      </c>
      <c r="AL139" s="157">
        <v>35.51</v>
      </c>
      <c r="AM139" s="157">
        <v>3338</v>
      </c>
      <c r="AN139" s="157">
        <v>26561</v>
      </c>
      <c r="AO139" s="157" t="s">
        <v>780</v>
      </c>
      <c r="AP139" s="157">
        <v>33.75</v>
      </c>
      <c r="AQ139" s="157">
        <v>3117</v>
      </c>
      <c r="AR139" s="157">
        <v>26553</v>
      </c>
      <c r="AS139" s="157" t="s">
        <v>903</v>
      </c>
      <c r="AT139" s="157">
        <v>32.93</v>
      </c>
      <c r="AU139" s="157">
        <v>3050</v>
      </c>
      <c r="AV139" s="157">
        <v>26788</v>
      </c>
      <c r="AW139" s="157" t="s">
        <v>727</v>
      </c>
      <c r="AX139" s="157" t="s">
        <v>641</v>
      </c>
      <c r="AY139" s="157" t="s">
        <v>641</v>
      </c>
      <c r="AZ139" s="157" t="s">
        <v>641</v>
      </c>
      <c r="BA139" s="157" t="s">
        <v>641</v>
      </c>
      <c r="BB139" s="157">
        <v>34.74</v>
      </c>
      <c r="BC139" s="157">
        <v>3200</v>
      </c>
      <c r="BD139" s="157">
        <v>26955</v>
      </c>
      <c r="BE139" s="157" t="s">
        <v>685</v>
      </c>
    </row>
    <row r="140" spans="1:57" hidden="1">
      <c r="A140" s="157" t="s">
        <v>1395</v>
      </c>
      <c r="B140" s="157">
        <v>33.94</v>
      </c>
      <c r="C140" s="157">
        <v>2670</v>
      </c>
      <c r="D140" s="157">
        <v>26832</v>
      </c>
      <c r="E140" s="157" t="s">
        <v>867</v>
      </c>
      <c r="F140" s="157" t="s">
        <v>641</v>
      </c>
      <c r="G140" s="157" t="s">
        <v>641</v>
      </c>
      <c r="H140" s="157" t="s">
        <v>641</v>
      </c>
      <c r="I140" s="157" t="s">
        <v>641</v>
      </c>
      <c r="J140" s="157" t="s">
        <v>641</v>
      </c>
      <c r="K140" s="157" t="s">
        <v>641</v>
      </c>
      <c r="L140" s="157" t="s">
        <v>641</v>
      </c>
      <c r="M140" s="157" t="s">
        <v>641</v>
      </c>
      <c r="N140" s="157" t="s">
        <v>641</v>
      </c>
      <c r="O140" s="157" t="s">
        <v>641</v>
      </c>
      <c r="P140" s="157" t="s">
        <v>641</v>
      </c>
      <c r="Q140" s="157" t="s">
        <v>641</v>
      </c>
      <c r="R140" s="157">
        <v>33.700000000000003</v>
      </c>
      <c r="S140" s="157">
        <v>2583</v>
      </c>
      <c r="T140" s="157">
        <v>24822</v>
      </c>
      <c r="U140" s="157" t="s">
        <v>804</v>
      </c>
      <c r="V140" s="157">
        <v>32.61</v>
      </c>
      <c r="W140" s="157">
        <v>2500</v>
      </c>
      <c r="X140" s="157">
        <v>25866</v>
      </c>
      <c r="Y140" s="157" t="s">
        <v>956</v>
      </c>
      <c r="Z140" s="157" t="s">
        <v>641</v>
      </c>
      <c r="AA140" s="157" t="s">
        <v>641</v>
      </c>
      <c r="AB140" s="157" t="s">
        <v>641</v>
      </c>
      <c r="AC140" s="157" t="s">
        <v>641</v>
      </c>
      <c r="AD140" s="157" t="s">
        <v>641</v>
      </c>
      <c r="AE140" s="157" t="s">
        <v>641</v>
      </c>
      <c r="AF140" s="157" t="s">
        <v>641</v>
      </c>
      <c r="AG140" s="157" t="s">
        <v>641</v>
      </c>
      <c r="AH140" s="157" t="s">
        <v>641</v>
      </c>
      <c r="AI140" s="157" t="s">
        <v>641</v>
      </c>
      <c r="AJ140" s="157" t="s">
        <v>641</v>
      </c>
      <c r="AK140" s="157" t="s">
        <v>641</v>
      </c>
      <c r="AL140" s="157" t="s">
        <v>641</v>
      </c>
      <c r="AM140" s="157" t="s">
        <v>641</v>
      </c>
      <c r="AN140" s="157" t="s">
        <v>641</v>
      </c>
      <c r="AO140" s="157" t="s">
        <v>641</v>
      </c>
      <c r="AP140" s="157" t="s">
        <v>641</v>
      </c>
      <c r="AQ140" s="157" t="s">
        <v>641</v>
      </c>
      <c r="AR140" s="157" t="s">
        <v>641</v>
      </c>
      <c r="AS140" s="157" t="s">
        <v>641</v>
      </c>
      <c r="AT140" s="157" t="s">
        <v>641</v>
      </c>
      <c r="AU140" s="157" t="s">
        <v>641</v>
      </c>
      <c r="AV140" s="157" t="s">
        <v>641</v>
      </c>
      <c r="AW140" s="157" t="s">
        <v>641</v>
      </c>
      <c r="AX140" s="157" t="s">
        <v>641</v>
      </c>
      <c r="AY140" s="157" t="s">
        <v>641</v>
      </c>
      <c r="AZ140" s="157" t="s">
        <v>641</v>
      </c>
      <c r="BA140" s="157" t="s">
        <v>641</v>
      </c>
      <c r="BB140" s="157" t="s">
        <v>641</v>
      </c>
      <c r="BC140" s="157" t="s">
        <v>641</v>
      </c>
      <c r="BD140" s="157" t="s">
        <v>641</v>
      </c>
      <c r="BE140" s="157" t="s">
        <v>641</v>
      </c>
    </row>
    <row r="141" spans="1:57" hidden="1">
      <c r="A141" s="157" t="s">
        <v>1396</v>
      </c>
      <c r="B141" s="157">
        <v>33.880000000000003</v>
      </c>
      <c r="C141" s="157">
        <v>2850</v>
      </c>
      <c r="D141" s="157">
        <v>25891</v>
      </c>
      <c r="E141" s="157" t="s">
        <v>893</v>
      </c>
      <c r="F141" s="157">
        <v>34.21</v>
      </c>
      <c r="G141" s="157">
        <v>2908</v>
      </c>
      <c r="H141" s="157">
        <v>26410</v>
      </c>
      <c r="I141" s="157" t="s">
        <v>682</v>
      </c>
      <c r="J141" s="157">
        <v>34.82</v>
      </c>
      <c r="K141" s="157">
        <v>2786</v>
      </c>
      <c r="L141" s="157">
        <v>27288</v>
      </c>
      <c r="M141" s="157" t="s">
        <v>731</v>
      </c>
      <c r="N141" s="157" t="s">
        <v>641</v>
      </c>
      <c r="O141" s="157" t="s">
        <v>641</v>
      </c>
      <c r="P141" s="157" t="s">
        <v>641</v>
      </c>
      <c r="Q141" s="157" t="s">
        <v>641</v>
      </c>
      <c r="R141" s="157" t="s">
        <v>641</v>
      </c>
      <c r="S141" s="157" t="s">
        <v>641</v>
      </c>
      <c r="T141" s="157" t="s">
        <v>641</v>
      </c>
      <c r="U141" s="157" t="s">
        <v>641</v>
      </c>
      <c r="V141" s="157" t="s">
        <v>641</v>
      </c>
      <c r="W141" s="157" t="s">
        <v>641</v>
      </c>
      <c r="X141" s="157" t="s">
        <v>641</v>
      </c>
      <c r="Y141" s="157" t="s">
        <v>641</v>
      </c>
      <c r="Z141" s="157" t="s">
        <v>641</v>
      </c>
      <c r="AA141" s="157" t="s">
        <v>641</v>
      </c>
      <c r="AB141" s="157" t="s">
        <v>641</v>
      </c>
      <c r="AC141" s="157" t="s">
        <v>641</v>
      </c>
      <c r="AD141" s="157" t="s">
        <v>641</v>
      </c>
      <c r="AE141" s="157" t="s">
        <v>641</v>
      </c>
      <c r="AF141" s="157" t="s">
        <v>641</v>
      </c>
      <c r="AG141" s="157" t="s">
        <v>641</v>
      </c>
      <c r="AH141" s="157" t="s">
        <v>641</v>
      </c>
      <c r="AI141" s="157" t="s">
        <v>641</v>
      </c>
      <c r="AJ141" s="157" t="s">
        <v>641</v>
      </c>
      <c r="AK141" s="157" t="s">
        <v>641</v>
      </c>
      <c r="AL141" s="157">
        <v>33.1</v>
      </c>
      <c r="AM141" s="157">
        <v>2925</v>
      </c>
      <c r="AN141" s="157">
        <v>27001</v>
      </c>
      <c r="AO141" s="157" t="s">
        <v>770</v>
      </c>
      <c r="AP141" s="157">
        <v>32.81</v>
      </c>
      <c r="AQ141" s="157">
        <v>2740</v>
      </c>
      <c r="AR141" s="157">
        <v>26566</v>
      </c>
      <c r="AS141" s="157" t="s">
        <v>672</v>
      </c>
      <c r="AT141" s="157">
        <v>33.26</v>
      </c>
      <c r="AU141" s="157">
        <v>2683</v>
      </c>
      <c r="AV141" s="157">
        <v>27027</v>
      </c>
      <c r="AW141" s="157" t="s">
        <v>749</v>
      </c>
      <c r="AX141" s="157" t="s">
        <v>641</v>
      </c>
      <c r="AY141" s="157" t="s">
        <v>641</v>
      </c>
      <c r="AZ141" s="157" t="s">
        <v>641</v>
      </c>
      <c r="BA141" s="157" t="s">
        <v>641</v>
      </c>
      <c r="BB141" s="157" t="s">
        <v>641</v>
      </c>
      <c r="BC141" s="157" t="s">
        <v>641</v>
      </c>
      <c r="BD141" s="157" t="s">
        <v>641</v>
      </c>
      <c r="BE141" s="157" t="s">
        <v>641</v>
      </c>
    </row>
    <row r="142" spans="1:57" hidden="1">
      <c r="A142" s="157" t="s">
        <v>1397</v>
      </c>
      <c r="B142" s="157">
        <v>33.83</v>
      </c>
      <c r="C142" s="157">
        <v>3460</v>
      </c>
      <c r="D142" s="157">
        <v>25272</v>
      </c>
      <c r="E142" s="157" t="s">
        <v>780</v>
      </c>
      <c r="F142" s="157">
        <v>33.03</v>
      </c>
      <c r="G142" s="157">
        <v>3342</v>
      </c>
      <c r="H142" s="157">
        <v>25666</v>
      </c>
      <c r="I142" s="157" t="s">
        <v>705</v>
      </c>
      <c r="J142" s="157">
        <v>34.14</v>
      </c>
      <c r="K142" s="157">
        <v>3180</v>
      </c>
      <c r="L142" s="157">
        <v>25943</v>
      </c>
      <c r="M142" s="157" t="s">
        <v>684</v>
      </c>
      <c r="N142" s="157">
        <v>34.33</v>
      </c>
      <c r="O142" s="157">
        <v>3293</v>
      </c>
      <c r="P142" s="157">
        <v>25834</v>
      </c>
      <c r="Q142" s="157" t="s">
        <v>976</v>
      </c>
      <c r="R142" s="157">
        <v>34.22</v>
      </c>
      <c r="S142" s="157">
        <v>3199</v>
      </c>
      <c r="T142" s="157">
        <v>26001</v>
      </c>
      <c r="U142" s="157" t="s">
        <v>684</v>
      </c>
      <c r="V142" s="157">
        <v>34.979999999999997</v>
      </c>
      <c r="W142" s="157">
        <v>3172</v>
      </c>
      <c r="X142" s="157">
        <v>25983</v>
      </c>
      <c r="Y142" s="157" t="s">
        <v>796</v>
      </c>
      <c r="Z142" s="157">
        <v>35.03</v>
      </c>
      <c r="AA142" s="157">
        <v>3106</v>
      </c>
      <c r="AB142" s="157">
        <v>25922</v>
      </c>
      <c r="AC142" s="157" t="s">
        <v>649</v>
      </c>
      <c r="AD142" s="157">
        <v>35.549999999999997</v>
      </c>
      <c r="AE142" s="157">
        <v>3120</v>
      </c>
      <c r="AF142" s="157">
        <v>26203</v>
      </c>
      <c r="AG142" s="157" t="s">
        <v>839</v>
      </c>
      <c r="AH142" s="157">
        <v>34.33</v>
      </c>
      <c r="AI142" s="157">
        <v>3237</v>
      </c>
      <c r="AJ142" s="157">
        <v>26032</v>
      </c>
      <c r="AK142" s="157" t="s">
        <v>1017</v>
      </c>
      <c r="AL142" s="157">
        <v>33.299999999999997</v>
      </c>
      <c r="AM142" s="157">
        <v>3177</v>
      </c>
      <c r="AN142" s="157">
        <v>25522</v>
      </c>
      <c r="AO142" s="157" t="s">
        <v>777</v>
      </c>
      <c r="AP142" s="157">
        <v>33.76</v>
      </c>
      <c r="AQ142" s="157">
        <v>3131</v>
      </c>
      <c r="AR142" s="157">
        <v>25758</v>
      </c>
      <c r="AS142" s="157" t="s">
        <v>896</v>
      </c>
      <c r="AT142" s="157">
        <v>34.75</v>
      </c>
      <c r="AU142" s="157">
        <v>3100</v>
      </c>
      <c r="AV142" s="157">
        <v>25836</v>
      </c>
      <c r="AW142" s="157" t="s">
        <v>977</v>
      </c>
      <c r="AX142" s="157">
        <v>34.99</v>
      </c>
      <c r="AY142" s="157">
        <v>3130</v>
      </c>
      <c r="AZ142" s="157">
        <v>25547</v>
      </c>
      <c r="BA142" s="157" t="s">
        <v>648</v>
      </c>
      <c r="BB142" s="157">
        <v>34.03</v>
      </c>
      <c r="BC142" s="157">
        <v>3214</v>
      </c>
      <c r="BD142" s="157">
        <v>25894</v>
      </c>
      <c r="BE142" s="157" t="s">
        <v>680</v>
      </c>
    </row>
    <row r="143" spans="1:57" hidden="1">
      <c r="A143" s="157" t="s">
        <v>1398</v>
      </c>
      <c r="B143" s="157">
        <v>33.68</v>
      </c>
      <c r="C143" s="157">
        <v>3356</v>
      </c>
      <c r="D143" s="157">
        <v>25391</v>
      </c>
      <c r="E143" s="157" t="s">
        <v>687</v>
      </c>
      <c r="F143" s="157">
        <v>32.57</v>
      </c>
      <c r="G143" s="157">
        <v>3232</v>
      </c>
      <c r="H143" s="157">
        <v>25658</v>
      </c>
      <c r="I143" s="157" t="s">
        <v>728</v>
      </c>
      <c r="J143" s="157">
        <v>31.84</v>
      </c>
      <c r="K143" s="157">
        <v>3229</v>
      </c>
      <c r="L143" s="157">
        <v>25851</v>
      </c>
      <c r="M143" s="157" t="s">
        <v>995</v>
      </c>
      <c r="N143" s="157">
        <v>30.56</v>
      </c>
      <c r="O143" s="157">
        <v>3121</v>
      </c>
      <c r="P143" s="157">
        <v>25967</v>
      </c>
      <c r="Q143" s="157" t="s">
        <v>743</v>
      </c>
      <c r="R143" s="157">
        <v>31.32</v>
      </c>
      <c r="S143" s="157">
        <v>3331</v>
      </c>
      <c r="T143" s="157">
        <v>25974</v>
      </c>
      <c r="U143" s="157" t="s">
        <v>745</v>
      </c>
      <c r="V143" s="157">
        <v>30.41</v>
      </c>
      <c r="W143" s="157">
        <v>3529</v>
      </c>
      <c r="X143" s="157">
        <v>26509</v>
      </c>
      <c r="Y143" s="157" t="s">
        <v>987</v>
      </c>
      <c r="Z143" s="157">
        <v>29.7</v>
      </c>
      <c r="AA143" s="157">
        <v>3400</v>
      </c>
      <c r="AB143" s="157">
        <v>26519</v>
      </c>
      <c r="AC143" s="157" t="s">
        <v>790</v>
      </c>
      <c r="AD143" s="157">
        <v>33.5</v>
      </c>
      <c r="AE143" s="157">
        <v>3617</v>
      </c>
      <c r="AF143" s="157">
        <v>26514</v>
      </c>
      <c r="AG143" s="157" t="s">
        <v>890</v>
      </c>
      <c r="AH143" s="157">
        <v>33.32</v>
      </c>
      <c r="AI143" s="157">
        <v>3531</v>
      </c>
      <c r="AJ143" s="157">
        <v>26863</v>
      </c>
      <c r="AK143" s="157" t="s">
        <v>939</v>
      </c>
      <c r="AL143" s="157">
        <v>31.63</v>
      </c>
      <c r="AM143" s="157">
        <v>3414</v>
      </c>
      <c r="AN143" s="157">
        <v>26418</v>
      </c>
      <c r="AO143" s="157" t="s">
        <v>829</v>
      </c>
      <c r="AP143" s="157">
        <v>31.33</v>
      </c>
      <c r="AQ143" s="157">
        <v>3213</v>
      </c>
      <c r="AR143" s="157">
        <v>26473</v>
      </c>
      <c r="AS143" s="157" t="s">
        <v>776</v>
      </c>
      <c r="AT143" s="157">
        <v>31.6</v>
      </c>
      <c r="AU143" s="157">
        <v>3256</v>
      </c>
      <c r="AV143" s="157">
        <v>26419</v>
      </c>
      <c r="AW143" s="157" t="s">
        <v>792</v>
      </c>
      <c r="AX143" s="157">
        <v>30.59</v>
      </c>
      <c r="AY143" s="157">
        <v>3428</v>
      </c>
      <c r="AZ143" s="157">
        <v>26941</v>
      </c>
      <c r="BA143" s="157" t="s">
        <v>793</v>
      </c>
      <c r="BB143" s="157">
        <v>29.52</v>
      </c>
      <c r="BC143" s="157">
        <v>3592</v>
      </c>
      <c r="BD143" s="157">
        <v>26460</v>
      </c>
      <c r="BE143" s="157" t="s">
        <v>1058</v>
      </c>
    </row>
    <row r="144" spans="1:57" hidden="1">
      <c r="A144" s="157" t="s">
        <v>1399</v>
      </c>
      <c r="B144" s="157">
        <v>33.619999999999997</v>
      </c>
      <c r="C144" s="157">
        <v>3021</v>
      </c>
      <c r="D144" s="157">
        <v>23130</v>
      </c>
      <c r="E144" s="157" t="s">
        <v>815</v>
      </c>
      <c r="F144" s="157">
        <v>33.659999999999997</v>
      </c>
      <c r="G144" s="157">
        <v>2985</v>
      </c>
      <c r="H144" s="157">
        <v>23205</v>
      </c>
      <c r="I144" s="157" t="s">
        <v>1002</v>
      </c>
      <c r="J144" s="157">
        <v>33.64</v>
      </c>
      <c r="K144" s="157">
        <v>2973</v>
      </c>
      <c r="L144" s="157">
        <v>23497</v>
      </c>
      <c r="M144" s="157" t="s">
        <v>711</v>
      </c>
      <c r="N144" s="157">
        <v>33.43</v>
      </c>
      <c r="O144" s="157">
        <v>3072</v>
      </c>
      <c r="P144" s="157">
        <v>23561</v>
      </c>
      <c r="Q144" s="157" t="s">
        <v>943</v>
      </c>
      <c r="R144" s="157">
        <v>33</v>
      </c>
      <c r="S144" s="157">
        <v>3119</v>
      </c>
      <c r="T144" s="157">
        <v>23639</v>
      </c>
      <c r="U144" s="157" t="s">
        <v>812</v>
      </c>
      <c r="V144" s="157">
        <v>32.44</v>
      </c>
      <c r="W144" s="157">
        <v>3064</v>
      </c>
      <c r="X144" s="157">
        <v>24375</v>
      </c>
      <c r="Y144" s="157" t="s">
        <v>928</v>
      </c>
      <c r="Z144" s="157">
        <v>32.26</v>
      </c>
      <c r="AA144" s="157">
        <v>2956</v>
      </c>
      <c r="AB144" s="157">
        <v>24296</v>
      </c>
      <c r="AC144" s="157" t="s">
        <v>687</v>
      </c>
      <c r="AD144" s="157">
        <v>32.880000000000003</v>
      </c>
      <c r="AE144" s="157">
        <v>3072</v>
      </c>
      <c r="AF144" s="157">
        <v>24280</v>
      </c>
      <c r="AG144" s="157" t="s">
        <v>686</v>
      </c>
      <c r="AH144" s="157">
        <v>33.340000000000003</v>
      </c>
      <c r="AI144" s="157">
        <v>3119</v>
      </c>
      <c r="AJ144" s="157">
        <v>23901</v>
      </c>
      <c r="AK144" s="157" t="s">
        <v>812</v>
      </c>
      <c r="AL144" s="157">
        <v>33.07</v>
      </c>
      <c r="AM144" s="157">
        <v>3055</v>
      </c>
      <c r="AN144" s="157">
        <v>24088</v>
      </c>
      <c r="AO144" s="157" t="s">
        <v>846</v>
      </c>
      <c r="AP144" s="157">
        <v>31.92</v>
      </c>
      <c r="AQ144" s="157">
        <v>2879</v>
      </c>
      <c r="AR144" s="157">
        <v>23959</v>
      </c>
      <c r="AS144" s="157" t="s">
        <v>1015</v>
      </c>
      <c r="AT144" s="157">
        <v>31.42</v>
      </c>
      <c r="AU144" s="157">
        <v>2876</v>
      </c>
      <c r="AV144" s="157">
        <v>23939</v>
      </c>
      <c r="AW144" s="157" t="s">
        <v>645</v>
      </c>
      <c r="AX144" s="157">
        <v>31.67</v>
      </c>
      <c r="AY144" s="157">
        <v>2896</v>
      </c>
      <c r="AZ144" s="157">
        <v>24438</v>
      </c>
      <c r="BA144" s="157" t="s">
        <v>682</v>
      </c>
      <c r="BB144" s="157">
        <v>33.17</v>
      </c>
      <c r="BC144" s="157">
        <v>3055</v>
      </c>
      <c r="BD144" s="157">
        <v>24730</v>
      </c>
      <c r="BE144" s="157" t="s">
        <v>709</v>
      </c>
    </row>
    <row r="145" spans="1:57" hidden="1">
      <c r="A145" s="157" t="s">
        <v>1010</v>
      </c>
      <c r="B145" s="157">
        <v>33.42</v>
      </c>
      <c r="C145" s="157">
        <v>3167</v>
      </c>
      <c r="D145" s="157">
        <v>24044</v>
      </c>
      <c r="E145" s="157" t="s">
        <v>998</v>
      </c>
      <c r="F145" s="157">
        <v>33.840000000000003</v>
      </c>
      <c r="G145" s="157">
        <v>3255</v>
      </c>
      <c r="H145" s="157">
        <v>24382</v>
      </c>
      <c r="I145" s="157" t="s">
        <v>713</v>
      </c>
      <c r="J145" s="157">
        <v>33.549999999999997</v>
      </c>
      <c r="K145" s="157">
        <v>3110</v>
      </c>
      <c r="L145" s="157">
        <v>24381</v>
      </c>
      <c r="M145" s="157" t="s">
        <v>818</v>
      </c>
      <c r="N145" s="157">
        <v>36.200000000000003</v>
      </c>
      <c r="O145" s="157">
        <v>3409</v>
      </c>
      <c r="P145" s="157">
        <v>24909</v>
      </c>
      <c r="Q145" s="157" t="s">
        <v>837</v>
      </c>
      <c r="R145" s="157">
        <v>36.89</v>
      </c>
      <c r="S145" s="157">
        <v>3533</v>
      </c>
      <c r="T145" s="157">
        <v>25372</v>
      </c>
      <c r="U145" s="157" t="s">
        <v>815</v>
      </c>
      <c r="V145" s="157">
        <v>35.119999999999997</v>
      </c>
      <c r="W145" s="157">
        <v>3380</v>
      </c>
      <c r="X145" s="157">
        <v>25399</v>
      </c>
      <c r="Y145" s="157" t="s">
        <v>899</v>
      </c>
      <c r="Z145" s="157">
        <v>35.15</v>
      </c>
      <c r="AA145" s="157">
        <v>3333</v>
      </c>
      <c r="AB145" s="157">
        <v>25565</v>
      </c>
      <c r="AC145" s="157" t="s">
        <v>972</v>
      </c>
      <c r="AD145" s="157">
        <v>36.6</v>
      </c>
      <c r="AE145" s="157">
        <v>3415</v>
      </c>
      <c r="AF145" s="157">
        <v>24456</v>
      </c>
      <c r="AG145" s="157" t="s">
        <v>853</v>
      </c>
      <c r="AH145" s="157">
        <v>35.9</v>
      </c>
      <c r="AI145" s="157">
        <v>3436</v>
      </c>
      <c r="AJ145" s="157">
        <v>24441</v>
      </c>
      <c r="AK145" s="157" t="s">
        <v>1011</v>
      </c>
      <c r="AL145" s="157">
        <v>34.76</v>
      </c>
      <c r="AM145" s="157">
        <v>3160</v>
      </c>
      <c r="AN145" s="157">
        <v>24321</v>
      </c>
      <c r="AO145" s="157" t="s">
        <v>879</v>
      </c>
      <c r="AP145" s="157">
        <v>36.57</v>
      </c>
      <c r="AQ145" s="157">
        <v>3222</v>
      </c>
      <c r="AR145" s="157">
        <v>24612</v>
      </c>
      <c r="AS145" s="157" t="s">
        <v>878</v>
      </c>
      <c r="AT145" s="157" t="s">
        <v>641</v>
      </c>
      <c r="AU145" s="157" t="s">
        <v>641</v>
      </c>
      <c r="AV145" s="157" t="s">
        <v>641</v>
      </c>
      <c r="AW145" s="157" t="s">
        <v>641</v>
      </c>
      <c r="AX145" s="157" t="s">
        <v>641</v>
      </c>
      <c r="AY145" s="157" t="s">
        <v>641</v>
      </c>
      <c r="AZ145" s="157" t="s">
        <v>641</v>
      </c>
      <c r="BA145" s="157" t="s">
        <v>641</v>
      </c>
      <c r="BB145" s="157" t="s">
        <v>641</v>
      </c>
      <c r="BC145" s="157" t="s">
        <v>641</v>
      </c>
      <c r="BD145" s="157" t="s">
        <v>641</v>
      </c>
      <c r="BE145" s="157" t="s">
        <v>641</v>
      </c>
    </row>
    <row r="146" spans="1:57" hidden="1">
      <c r="A146" s="157" t="s">
        <v>1400</v>
      </c>
      <c r="B146" s="157">
        <v>33.36</v>
      </c>
      <c r="C146" s="157">
        <v>1754</v>
      </c>
      <c r="D146" s="157">
        <v>15380</v>
      </c>
      <c r="E146" s="157" t="s">
        <v>1082</v>
      </c>
      <c r="F146" s="157">
        <v>33.270000000000003</v>
      </c>
      <c r="G146" s="157">
        <v>1833</v>
      </c>
      <c r="H146" s="157">
        <v>16629</v>
      </c>
      <c r="I146" s="157" t="s">
        <v>1296</v>
      </c>
      <c r="J146" s="157">
        <v>32.85</v>
      </c>
      <c r="K146" s="157">
        <v>1833</v>
      </c>
      <c r="L146" s="157">
        <v>17111</v>
      </c>
      <c r="M146" s="157" t="s">
        <v>1088</v>
      </c>
      <c r="N146" s="157">
        <v>33.33</v>
      </c>
      <c r="O146" s="157">
        <v>1862</v>
      </c>
      <c r="P146" s="157">
        <v>17647</v>
      </c>
      <c r="Q146" s="157" t="s">
        <v>1331</v>
      </c>
      <c r="R146" s="157">
        <v>30.16</v>
      </c>
      <c r="S146" s="157">
        <v>1768</v>
      </c>
      <c r="T146" s="157">
        <v>17412</v>
      </c>
      <c r="U146" s="157" t="s">
        <v>1401</v>
      </c>
      <c r="V146" s="157">
        <v>29.83</v>
      </c>
      <c r="W146" s="157">
        <v>1713</v>
      </c>
      <c r="X146" s="157">
        <v>17860</v>
      </c>
      <c r="Y146" s="157" t="s">
        <v>1103</v>
      </c>
      <c r="Z146" s="157">
        <v>31.3</v>
      </c>
      <c r="AA146" s="157">
        <v>1719</v>
      </c>
      <c r="AB146" s="157">
        <v>18328</v>
      </c>
      <c r="AC146" s="157" t="s">
        <v>1402</v>
      </c>
      <c r="AD146" s="157">
        <v>31.8</v>
      </c>
      <c r="AE146" s="157">
        <v>1694</v>
      </c>
      <c r="AF146" s="157">
        <v>18071</v>
      </c>
      <c r="AG146" s="157" t="s">
        <v>1086</v>
      </c>
      <c r="AH146" s="157">
        <v>37.78</v>
      </c>
      <c r="AI146" s="157">
        <v>2747</v>
      </c>
      <c r="AJ146" s="157">
        <v>17786</v>
      </c>
      <c r="AK146" s="157" t="s">
        <v>1403</v>
      </c>
      <c r="AL146" s="157" t="s">
        <v>641</v>
      </c>
      <c r="AM146" s="157" t="s">
        <v>641</v>
      </c>
      <c r="AN146" s="157" t="s">
        <v>641</v>
      </c>
      <c r="AO146" s="157" t="s">
        <v>641</v>
      </c>
      <c r="AP146" s="157" t="s">
        <v>641</v>
      </c>
      <c r="AQ146" s="157" t="s">
        <v>641</v>
      </c>
      <c r="AR146" s="157" t="s">
        <v>641</v>
      </c>
      <c r="AS146" s="157" t="s">
        <v>641</v>
      </c>
      <c r="AT146" s="157" t="s">
        <v>641</v>
      </c>
      <c r="AU146" s="157" t="s">
        <v>641</v>
      </c>
      <c r="AV146" s="157" t="s">
        <v>641</v>
      </c>
      <c r="AW146" s="157" t="s">
        <v>641</v>
      </c>
      <c r="AX146" s="157" t="s">
        <v>641</v>
      </c>
      <c r="AY146" s="157" t="s">
        <v>641</v>
      </c>
      <c r="AZ146" s="157" t="s">
        <v>641</v>
      </c>
      <c r="BA146" s="157" t="s">
        <v>641</v>
      </c>
      <c r="BB146" s="157" t="s">
        <v>641</v>
      </c>
      <c r="BC146" s="157" t="s">
        <v>641</v>
      </c>
      <c r="BD146" s="157" t="s">
        <v>641</v>
      </c>
      <c r="BE146" s="157" t="s">
        <v>641</v>
      </c>
    </row>
    <row r="147" spans="1:57" hidden="1">
      <c r="A147" s="157" t="s">
        <v>1404</v>
      </c>
      <c r="B147" s="157">
        <v>33.33</v>
      </c>
      <c r="C147" s="157">
        <v>3125</v>
      </c>
      <c r="D147" s="157">
        <v>27993</v>
      </c>
      <c r="E147" s="157" t="s">
        <v>739</v>
      </c>
      <c r="F147" s="157">
        <v>33.33</v>
      </c>
      <c r="G147" s="157">
        <v>3131</v>
      </c>
      <c r="H147" s="157">
        <v>28008</v>
      </c>
      <c r="I147" s="157" t="s">
        <v>673</v>
      </c>
      <c r="J147" s="157">
        <v>32.6</v>
      </c>
      <c r="K147" s="157">
        <v>3086</v>
      </c>
      <c r="L147" s="157">
        <v>28363</v>
      </c>
      <c r="M147" s="157" t="s">
        <v>832</v>
      </c>
      <c r="N147" s="157">
        <v>33.11</v>
      </c>
      <c r="O147" s="157">
        <v>3179</v>
      </c>
      <c r="P147" s="157">
        <v>28562</v>
      </c>
      <c r="Q147" s="157" t="s">
        <v>1043</v>
      </c>
      <c r="R147" s="157">
        <v>33.17</v>
      </c>
      <c r="S147" s="157">
        <v>3191</v>
      </c>
      <c r="T147" s="157">
        <v>28240</v>
      </c>
      <c r="U147" s="157" t="s">
        <v>999</v>
      </c>
      <c r="V147" s="157">
        <v>33.19</v>
      </c>
      <c r="W147" s="157">
        <v>3169</v>
      </c>
      <c r="X147" s="157">
        <v>28355</v>
      </c>
      <c r="Y147" s="157" t="s">
        <v>844</v>
      </c>
      <c r="Z147" s="157">
        <v>32.11</v>
      </c>
      <c r="AA147" s="157">
        <v>3242</v>
      </c>
      <c r="AB147" s="157">
        <v>27681</v>
      </c>
      <c r="AC147" s="157" t="s">
        <v>1043</v>
      </c>
      <c r="AD147" s="157">
        <v>31.69</v>
      </c>
      <c r="AE147" s="157">
        <v>3212</v>
      </c>
      <c r="AF147" s="157">
        <v>28251</v>
      </c>
      <c r="AG147" s="157" t="s">
        <v>1405</v>
      </c>
      <c r="AH147" s="157">
        <v>31.57</v>
      </c>
      <c r="AI147" s="157">
        <v>3112</v>
      </c>
      <c r="AJ147" s="157">
        <v>27679</v>
      </c>
      <c r="AK147" s="157" t="s">
        <v>794</v>
      </c>
      <c r="AL147" s="157">
        <v>31.21</v>
      </c>
      <c r="AM147" s="157">
        <v>3129</v>
      </c>
      <c r="AN147" s="157">
        <v>28540</v>
      </c>
      <c r="AO147" s="157" t="s">
        <v>861</v>
      </c>
      <c r="AP147" s="157">
        <v>31.6</v>
      </c>
      <c r="AQ147" s="157">
        <v>3144</v>
      </c>
      <c r="AR147" s="157">
        <v>28116</v>
      </c>
      <c r="AS147" s="157" t="s">
        <v>1060</v>
      </c>
      <c r="AT147" s="157">
        <v>32.33</v>
      </c>
      <c r="AU147" s="157">
        <v>3056</v>
      </c>
      <c r="AV147" s="157">
        <v>27819</v>
      </c>
      <c r="AW147" s="157" t="s">
        <v>757</v>
      </c>
      <c r="AX147" s="157">
        <v>32.58</v>
      </c>
      <c r="AY147" s="157">
        <v>3012</v>
      </c>
      <c r="AZ147" s="157">
        <v>28424</v>
      </c>
      <c r="BA147" s="157" t="s">
        <v>807</v>
      </c>
      <c r="BB147" s="157">
        <v>32.369999999999997</v>
      </c>
      <c r="BC147" s="157">
        <v>3036</v>
      </c>
      <c r="BD147" s="157">
        <v>28878</v>
      </c>
      <c r="BE147" s="157" t="s">
        <v>790</v>
      </c>
    </row>
    <row r="148" spans="1:57" hidden="1">
      <c r="A148" s="157" t="s">
        <v>1406</v>
      </c>
      <c r="B148" s="157">
        <v>33.28</v>
      </c>
      <c r="C148" s="157">
        <v>2977</v>
      </c>
      <c r="D148" s="157">
        <v>26287</v>
      </c>
      <c r="E148" s="157" t="s">
        <v>778</v>
      </c>
      <c r="F148" s="157">
        <v>31.62</v>
      </c>
      <c r="G148" s="157">
        <v>3025</v>
      </c>
      <c r="H148" s="157">
        <v>27314</v>
      </c>
      <c r="I148" s="157" t="s">
        <v>979</v>
      </c>
      <c r="J148" s="157">
        <v>31.96</v>
      </c>
      <c r="K148" s="157">
        <v>3165</v>
      </c>
      <c r="L148" s="157">
        <v>27931</v>
      </c>
      <c r="M148" s="157" t="s">
        <v>1067</v>
      </c>
      <c r="N148" s="157">
        <v>33.03</v>
      </c>
      <c r="O148" s="157">
        <v>3250</v>
      </c>
      <c r="P148" s="157">
        <v>27858</v>
      </c>
      <c r="Q148" s="157" t="s">
        <v>742</v>
      </c>
      <c r="R148" s="157">
        <v>33.65</v>
      </c>
      <c r="S148" s="157">
        <v>3235</v>
      </c>
      <c r="T148" s="157">
        <v>28589</v>
      </c>
      <c r="U148" s="157" t="s">
        <v>743</v>
      </c>
      <c r="V148" s="157">
        <v>34.479999999999997</v>
      </c>
      <c r="W148" s="157">
        <v>3400</v>
      </c>
      <c r="X148" s="157">
        <v>29061</v>
      </c>
      <c r="Y148" s="157" t="s">
        <v>736</v>
      </c>
      <c r="Z148" s="157">
        <v>35.29</v>
      </c>
      <c r="AA148" s="157">
        <v>3480</v>
      </c>
      <c r="AB148" s="157">
        <v>29203</v>
      </c>
      <c r="AC148" s="157" t="s">
        <v>981</v>
      </c>
      <c r="AD148" s="157">
        <v>32.57</v>
      </c>
      <c r="AE148" s="157">
        <v>2850</v>
      </c>
      <c r="AF148" s="157">
        <v>29122</v>
      </c>
      <c r="AG148" s="157" t="s">
        <v>1407</v>
      </c>
      <c r="AH148" s="157">
        <v>34.020000000000003</v>
      </c>
      <c r="AI148" s="157">
        <v>2980</v>
      </c>
      <c r="AJ148" s="157">
        <v>28550</v>
      </c>
      <c r="AK148" s="157" t="s">
        <v>739</v>
      </c>
      <c r="AL148" s="157">
        <v>33.96</v>
      </c>
      <c r="AM148" s="157">
        <v>3033</v>
      </c>
      <c r="AN148" s="157">
        <v>27967</v>
      </c>
      <c r="AO148" s="157" t="s">
        <v>775</v>
      </c>
      <c r="AP148" s="157" t="s">
        <v>641</v>
      </c>
      <c r="AQ148" s="157" t="s">
        <v>641</v>
      </c>
      <c r="AR148" s="157" t="s">
        <v>641</v>
      </c>
      <c r="AS148" s="157" t="s">
        <v>641</v>
      </c>
      <c r="AT148" s="157">
        <v>31.64</v>
      </c>
      <c r="AU148" s="157">
        <v>3063</v>
      </c>
      <c r="AV148" s="157">
        <v>27879</v>
      </c>
      <c r="AW148" s="157" t="s">
        <v>771</v>
      </c>
      <c r="AX148" s="157">
        <v>38.58</v>
      </c>
      <c r="AY148" s="157">
        <v>3250</v>
      </c>
      <c r="AZ148" s="157">
        <v>26673</v>
      </c>
      <c r="BA148" s="157" t="s">
        <v>970</v>
      </c>
      <c r="BB148" s="157">
        <v>38.44</v>
      </c>
      <c r="BC148" s="157">
        <v>3173</v>
      </c>
      <c r="BD148" s="157">
        <v>26798</v>
      </c>
      <c r="BE148" s="157" t="s">
        <v>691</v>
      </c>
    </row>
    <row r="149" spans="1:57" hidden="1">
      <c r="A149" s="157" t="s">
        <v>1018</v>
      </c>
      <c r="B149" s="157">
        <v>33.19</v>
      </c>
      <c r="C149" s="157">
        <v>3608</v>
      </c>
      <c r="D149" s="157">
        <v>26749</v>
      </c>
      <c r="E149" s="157" t="s">
        <v>668</v>
      </c>
      <c r="F149" s="157">
        <v>34.020000000000003</v>
      </c>
      <c r="G149" s="157">
        <v>3771</v>
      </c>
      <c r="H149" s="157">
        <v>25375</v>
      </c>
      <c r="I149" s="157" t="s">
        <v>709</v>
      </c>
      <c r="J149" s="157">
        <v>35.11</v>
      </c>
      <c r="K149" s="157">
        <v>4000</v>
      </c>
      <c r="L149" s="157">
        <v>25264</v>
      </c>
      <c r="M149" s="157" t="s">
        <v>998</v>
      </c>
      <c r="N149" s="157">
        <v>37.57</v>
      </c>
      <c r="O149" s="157">
        <v>3930</v>
      </c>
      <c r="P149" s="157">
        <v>25145</v>
      </c>
      <c r="Q149" s="157" t="s">
        <v>720</v>
      </c>
      <c r="R149" s="157">
        <v>34.71</v>
      </c>
      <c r="S149" s="157">
        <v>3884</v>
      </c>
      <c r="T149" s="157">
        <v>25402</v>
      </c>
      <c r="U149" s="157" t="s">
        <v>805</v>
      </c>
      <c r="V149" s="157">
        <v>33.5</v>
      </c>
      <c r="W149" s="157">
        <v>4057</v>
      </c>
      <c r="X149" s="157">
        <v>26254</v>
      </c>
      <c r="Y149" s="157" t="s">
        <v>731</v>
      </c>
      <c r="Z149" s="157">
        <v>33.35</v>
      </c>
      <c r="AA149" s="157">
        <v>4196</v>
      </c>
      <c r="AB149" s="157">
        <v>26290</v>
      </c>
      <c r="AC149" s="157" t="s">
        <v>849</v>
      </c>
      <c r="AD149" s="157">
        <v>33.44</v>
      </c>
      <c r="AE149" s="157">
        <v>3958</v>
      </c>
      <c r="AF149" s="157">
        <v>26058</v>
      </c>
      <c r="AG149" s="157" t="s">
        <v>768</v>
      </c>
      <c r="AH149" s="157">
        <v>35.1</v>
      </c>
      <c r="AI149" s="157">
        <v>3895</v>
      </c>
      <c r="AJ149" s="157">
        <v>25462</v>
      </c>
      <c r="AK149" s="157" t="s">
        <v>647</v>
      </c>
      <c r="AL149" s="157">
        <v>35.700000000000003</v>
      </c>
      <c r="AM149" s="157">
        <v>3871</v>
      </c>
      <c r="AN149" s="157">
        <v>25102</v>
      </c>
      <c r="AO149" s="157" t="s">
        <v>821</v>
      </c>
      <c r="AP149" s="157">
        <v>36.1</v>
      </c>
      <c r="AQ149" s="157">
        <v>3944</v>
      </c>
      <c r="AR149" s="157">
        <v>24661</v>
      </c>
      <c r="AS149" s="157" t="s">
        <v>724</v>
      </c>
      <c r="AT149" s="157">
        <v>35.32</v>
      </c>
      <c r="AU149" s="157">
        <v>4104</v>
      </c>
      <c r="AV149" s="157">
        <v>24806</v>
      </c>
      <c r="AW149" s="157" t="s">
        <v>1019</v>
      </c>
      <c r="AX149" s="157">
        <v>34.090000000000003</v>
      </c>
      <c r="AY149" s="157">
        <v>3677</v>
      </c>
      <c r="AZ149" s="157">
        <v>24485</v>
      </c>
      <c r="BA149" s="157" t="s">
        <v>712</v>
      </c>
      <c r="BB149" s="157">
        <v>33.36</v>
      </c>
      <c r="BC149" s="157">
        <v>3669</v>
      </c>
      <c r="BD149" s="157">
        <v>25321</v>
      </c>
      <c r="BE149" s="157" t="s">
        <v>684</v>
      </c>
    </row>
    <row r="150" spans="1:57" hidden="1">
      <c r="A150" s="157" t="s">
        <v>1408</v>
      </c>
      <c r="B150" s="157">
        <v>32.99</v>
      </c>
      <c r="C150" s="157">
        <v>1755</v>
      </c>
      <c r="D150" s="157">
        <v>19019</v>
      </c>
      <c r="E150" s="157" t="s">
        <v>919</v>
      </c>
      <c r="F150" s="157">
        <v>32.700000000000003</v>
      </c>
      <c r="G150" s="157">
        <v>1729</v>
      </c>
      <c r="H150" s="157">
        <v>19779</v>
      </c>
      <c r="I150" s="157" t="s">
        <v>1064</v>
      </c>
      <c r="J150" s="157">
        <v>31.91</v>
      </c>
      <c r="K150" s="157">
        <v>1744</v>
      </c>
      <c r="L150" s="157">
        <v>19796</v>
      </c>
      <c r="M150" s="157" t="s">
        <v>1095</v>
      </c>
      <c r="N150" s="157">
        <v>31.74</v>
      </c>
      <c r="O150" s="157">
        <v>1767</v>
      </c>
      <c r="P150" s="157">
        <v>20062</v>
      </c>
      <c r="Q150" s="157" t="s">
        <v>912</v>
      </c>
      <c r="R150" s="157">
        <v>33.24</v>
      </c>
      <c r="S150" s="157">
        <v>1848</v>
      </c>
      <c r="T150" s="157">
        <v>20440</v>
      </c>
      <c r="U150" s="157" t="s">
        <v>1066</v>
      </c>
      <c r="V150" s="157">
        <v>33.06</v>
      </c>
      <c r="W150" s="157">
        <v>1846</v>
      </c>
      <c r="X150" s="157">
        <v>21326</v>
      </c>
      <c r="Y150" s="157" t="s">
        <v>695</v>
      </c>
      <c r="Z150" s="157">
        <v>32.549999999999997</v>
      </c>
      <c r="AA150" s="157">
        <v>1795</v>
      </c>
      <c r="AB150" s="157">
        <v>21132</v>
      </c>
      <c r="AC150" s="157" t="s">
        <v>945</v>
      </c>
      <c r="AD150" s="157">
        <v>31.76</v>
      </c>
      <c r="AE150" s="157">
        <v>1725</v>
      </c>
      <c r="AF150" s="157">
        <v>20950</v>
      </c>
      <c r="AG150" s="157" t="s">
        <v>718</v>
      </c>
      <c r="AH150" s="157">
        <v>31.39</v>
      </c>
      <c r="AI150" s="157">
        <v>1730</v>
      </c>
      <c r="AJ150" s="157">
        <v>20058</v>
      </c>
      <c r="AK150" s="157" t="s">
        <v>1076</v>
      </c>
      <c r="AL150" s="157">
        <v>30.64</v>
      </c>
      <c r="AM150" s="157">
        <v>1720</v>
      </c>
      <c r="AN150" s="157">
        <v>19881</v>
      </c>
      <c r="AO150" s="157" t="s">
        <v>974</v>
      </c>
      <c r="AP150" s="157">
        <v>30.13</v>
      </c>
      <c r="AQ150" s="157">
        <v>1725</v>
      </c>
      <c r="AR150" s="157">
        <v>19845</v>
      </c>
      <c r="AS150" s="157" t="s">
        <v>694</v>
      </c>
      <c r="AT150" s="157">
        <v>33.93</v>
      </c>
      <c r="AU150" s="157">
        <v>1742</v>
      </c>
      <c r="AV150" s="157">
        <v>19985</v>
      </c>
      <c r="AW150" s="157" t="s">
        <v>1409</v>
      </c>
      <c r="AX150" s="157">
        <v>32.33</v>
      </c>
      <c r="AY150" s="157">
        <v>1739</v>
      </c>
      <c r="AZ150" s="157">
        <v>20722</v>
      </c>
      <c r="BA150" s="157" t="s">
        <v>696</v>
      </c>
      <c r="BB150" s="157">
        <v>30.68</v>
      </c>
      <c r="BC150" s="157">
        <v>1750</v>
      </c>
      <c r="BD150" s="157">
        <v>20899</v>
      </c>
      <c r="BE150" s="157" t="s">
        <v>931</v>
      </c>
    </row>
    <row r="151" spans="1:57" hidden="1">
      <c r="A151" s="157" t="s">
        <v>1410</v>
      </c>
      <c r="B151" s="157">
        <v>32.909999999999997</v>
      </c>
      <c r="C151" s="157">
        <v>3167</v>
      </c>
      <c r="D151" s="157">
        <v>23268</v>
      </c>
      <c r="E151" s="157" t="s">
        <v>1031</v>
      </c>
      <c r="F151" s="157">
        <v>32.75</v>
      </c>
      <c r="G151" s="157">
        <v>3197</v>
      </c>
      <c r="H151" s="157">
        <v>23350</v>
      </c>
      <c r="I151" s="157" t="s">
        <v>942</v>
      </c>
      <c r="J151" s="157">
        <v>32.89</v>
      </c>
      <c r="K151" s="157">
        <v>3202</v>
      </c>
      <c r="L151" s="157">
        <v>23454</v>
      </c>
      <c r="M151" s="157" t="s">
        <v>927</v>
      </c>
      <c r="N151" s="157">
        <v>33.11</v>
      </c>
      <c r="O151" s="157">
        <v>3267</v>
      </c>
      <c r="P151" s="157">
        <v>23606</v>
      </c>
      <c r="Q151" s="157" t="s">
        <v>942</v>
      </c>
      <c r="R151" s="157">
        <v>32.89</v>
      </c>
      <c r="S151" s="157">
        <v>3308</v>
      </c>
      <c r="T151" s="157">
        <v>23704</v>
      </c>
      <c r="U151" s="157" t="s">
        <v>713</v>
      </c>
      <c r="V151" s="157">
        <v>32.81</v>
      </c>
      <c r="W151" s="157">
        <v>3342</v>
      </c>
      <c r="X151" s="157">
        <v>25262</v>
      </c>
      <c r="Y151" s="157" t="s">
        <v>1033</v>
      </c>
      <c r="Z151" s="157">
        <v>32.909999999999997</v>
      </c>
      <c r="AA151" s="157">
        <v>3187</v>
      </c>
      <c r="AB151" s="157">
        <v>25431</v>
      </c>
      <c r="AC151" s="157" t="s">
        <v>690</v>
      </c>
      <c r="AD151" s="157">
        <v>33</v>
      </c>
      <c r="AE151" s="157">
        <v>3165</v>
      </c>
      <c r="AF151" s="157">
        <v>24102</v>
      </c>
      <c r="AG151" s="157" t="s">
        <v>648</v>
      </c>
      <c r="AH151" s="157">
        <v>32.86</v>
      </c>
      <c r="AI151" s="157">
        <v>3224</v>
      </c>
      <c r="AJ151" s="157">
        <v>23724</v>
      </c>
      <c r="AK151" s="157" t="s">
        <v>838</v>
      </c>
      <c r="AL151" s="157">
        <v>32.369999999999997</v>
      </c>
      <c r="AM151" s="157">
        <v>3304</v>
      </c>
      <c r="AN151" s="157">
        <v>23656</v>
      </c>
      <c r="AO151" s="157" t="s">
        <v>648</v>
      </c>
      <c r="AP151" s="157">
        <v>32.11</v>
      </c>
      <c r="AQ151" s="157">
        <v>3257</v>
      </c>
      <c r="AR151" s="157">
        <v>23653</v>
      </c>
      <c r="AS151" s="157" t="s">
        <v>804</v>
      </c>
      <c r="AT151" s="157">
        <v>32.17</v>
      </c>
      <c r="AU151" s="157">
        <v>3244</v>
      </c>
      <c r="AV151" s="157">
        <v>23734</v>
      </c>
      <c r="AW151" s="157" t="s">
        <v>839</v>
      </c>
      <c r="AX151" s="157">
        <v>31.96</v>
      </c>
      <c r="AY151" s="157">
        <v>3305</v>
      </c>
      <c r="AZ151" s="157">
        <v>24014</v>
      </c>
      <c r="BA151" s="157" t="s">
        <v>928</v>
      </c>
      <c r="BB151" s="157">
        <v>31.92</v>
      </c>
      <c r="BC151" s="157">
        <v>3358</v>
      </c>
      <c r="BD151" s="157">
        <v>24507</v>
      </c>
      <c r="BE151" s="157" t="s">
        <v>957</v>
      </c>
    </row>
    <row r="152" spans="1:57" hidden="1">
      <c r="A152" s="157" t="s">
        <v>1411</v>
      </c>
      <c r="B152" s="157">
        <v>32.630000000000003</v>
      </c>
      <c r="C152" s="157">
        <v>1895</v>
      </c>
      <c r="D152" s="157">
        <v>20792</v>
      </c>
      <c r="E152" s="157" t="s">
        <v>1050</v>
      </c>
      <c r="F152" s="157">
        <v>31.51</v>
      </c>
      <c r="G152" s="157">
        <v>1883</v>
      </c>
      <c r="H152" s="157">
        <v>21212</v>
      </c>
      <c r="I152" s="157" t="s">
        <v>878</v>
      </c>
      <c r="J152" s="157">
        <v>30.97</v>
      </c>
      <c r="K152" s="157">
        <v>1859</v>
      </c>
      <c r="L152" s="157">
        <v>21354</v>
      </c>
      <c r="M152" s="157" t="s">
        <v>1002</v>
      </c>
      <c r="N152" s="157">
        <v>31.4</v>
      </c>
      <c r="O152" s="157">
        <v>1862</v>
      </c>
      <c r="P152" s="157">
        <v>21483</v>
      </c>
      <c r="Q152" s="157" t="s">
        <v>951</v>
      </c>
      <c r="R152" s="157">
        <v>30.52</v>
      </c>
      <c r="S152" s="157">
        <v>1929</v>
      </c>
      <c r="T152" s="157">
        <v>21456</v>
      </c>
      <c r="U152" s="157" t="s">
        <v>821</v>
      </c>
      <c r="V152" s="157">
        <v>30.14</v>
      </c>
      <c r="W152" s="157">
        <v>2021</v>
      </c>
      <c r="X152" s="157">
        <v>22094</v>
      </c>
      <c r="Y152" s="157" t="s">
        <v>973</v>
      </c>
      <c r="Z152" s="157">
        <v>31.24</v>
      </c>
      <c r="AA152" s="157">
        <v>1983</v>
      </c>
      <c r="AB152" s="157">
        <v>22151</v>
      </c>
      <c r="AC152" s="157" t="s">
        <v>996</v>
      </c>
      <c r="AD152" s="157">
        <v>31.28</v>
      </c>
      <c r="AE152" s="157">
        <v>1985</v>
      </c>
      <c r="AF152" s="157">
        <v>22395</v>
      </c>
      <c r="AG152" s="157" t="s">
        <v>1078</v>
      </c>
      <c r="AH152" s="157">
        <v>30.9</v>
      </c>
      <c r="AI152" s="157">
        <v>1918</v>
      </c>
      <c r="AJ152" s="157">
        <v>22308</v>
      </c>
      <c r="AK152" s="157" t="s">
        <v>838</v>
      </c>
      <c r="AL152" s="157">
        <v>30.67</v>
      </c>
      <c r="AM152" s="157">
        <v>1960</v>
      </c>
      <c r="AN152" s="157">
        <v>22222</v>
      </c>
      <c r="AO152" s="157" t="s">
        <v>993</v>
      </c>
      <c r="AP152" s="157">
        <v>30.17</v>
      </c>
      <c r="AQ152" s="157">
        <v>2050</v>
      </c>
      <c r="AR152" s="157">
        <v>22094</v>
      </c>
      <c r="AS152" s="157" t="s">
        <v>1063</v>
      </c>
      <c r="AT152" s="157">
        <v>30</v>
      </c>
      <c r="AU152" s="157">
        <v>2123</v>
      </c>
      <c r="AV152" s="157">
        <v>22608</v>
      </c>
      <c r="AW152" s="157" t="s">
        <v>687</v>
      </c>
      <c r="AX152" s="157">
        <v>30.79</v>
      </c>
      <c r="AY152" s="157">
        <v>1969</v>
      </c>
      <c r="AZ152" s="157">
        <v>22632</v>
      </c>
      <c r="BA152" s="157" t="s">
        <v>1022</v>
      </c>
      <c r="BB152" s="157">
        <v>31.09</v>
      </c>
      <c r="BC152" s="157">
        <v>1921</v>
      </c>
      <c r="BD152" s="157">
        <v>22663</v>
      </c>
      <c r="BE152" s="157" t="s">
        <v>846</v>
      </c>
    </row>
    <row r="153" spans="1:57" hidden="1">
      <c r="A153" s="157" t="s">
        <v>1412</v>
      </c>
      <c r="B153" s="157">
        <v>32.380000000000003</v>
      </c>
      <c r="C153" s="157">
        <v>3452</v>
      </c>
      <c r="D153" s="157">
        <v>24536</v>
      </c>
      <c r="E153" s="157" t="s">
        <v>769</v>
      </c>
      <c r="F153" s="157">
        <v>33.04</v>
      </c>
      <c r="G153" s="157">
        <v>3436</v>
      </c>
      <c r="H153" s="157">
        <v>25836</v>
      </c>
      <c r="I153" s="157" t="s">
        <v>797</v>
      </c>
      <c r="J153" s="157">
        <v>33.11</v>
      </c>
      <c r="K153" s="157">
        <v>3351</v>
      </c>
      <c r="L153" s="157">
        <v>26122</v>
      </c>
      <c r="M153" s="157" t="s">
        <v>849</v>
      </c>
      <c r="N153" s="157">
        <v>32.67</v>
      </c>
      <c r="O153" s="157">
        <v>3494</v>
      </c>
      <c r="P153" s="157">
        <v>25975</v>
      </c>
      <c r="Q153" s="157" t="s">
        <v>650</v>
      </c>
      <c r="R153" s="157">
        <v>33.15</v>
      </c>
      <c r="S153" s="157">
        <v>3473</v>
      </c>
      <c r="T153" s="157">
        <v>26339</v>
      </c>
      <c r="U153" s="157" t="s">
        <v>726</v>
      </c>
      <c r="V153" s="157">
        <v>33.67</v>
      </c>
      <c r="W153" s="157">
        <v>3356</v>
      </c>
      <c r="X153" s="157">
        <v>26158</v>
      </c>
      <c r="Y153" s="157" t="s">
        <v>841</v>
      </c>
      <c r="Z153" s="157">
        <v>32.869999999999997</v>
      </c>
      <c r="AA153" s="157">
        <v>3200</v>
      </c>
      <c r="AB153" s="157">
        <v>26356</v>
      </c>
      <c r="AC153" s="157" t="s">
        <v>774</v>
      </c>
      <c r="AD153" s="157">
        <v>33.94</v>
      </c>
      <c r="AE153" s="157">
        <v>3209</v>
      </c>
      <c r="AF153" s="157">
        <v>26150</v>
      </c>
      <c r="AG153" s="157" t="s">
        <v>848</v>
      </c>
      <c r="AH153" s="157">
        <v>34.25</v>
      </c>
      <c r="AI153" s="157">
        <v>3129</v>
      </c>
      <c r="AJ153" s="157">
        <v>26586</v>
      </c>
      <c r="AK153" s="157" t="s">
        <v>841</v>
      </c>
      <c r="AL153" s="157">
        <v>33.64</v>
      </c>
      <c r="AM153" s="157">
        <v>3239</v>
      </c>
      <c r="AN153" s="157">
        <v>25858</v>
      </c>
      <c r="AO153" s="157" t="s">
        <v>901</v>
      </c>
      <c r="AP153" s="157">
        <v>33.36</v>
      </c>
      <c r="AQ153" s="157">
        <v>3300</v>
      </c>
      <c r="AR153" s="157">
        <v>26100</v>
      </c>
      <c r="AS153" s="157" t="s">
        <v>840</v>
      </c>
      <c r="AT153" s="157">
        <v>33.65</v>
      </c>
      <c r="AU153" s="157">
        <v>3200</v>
      </c>
      <c r="AV153" s="157">
        <v>26974</v>
      </c>
      <c r="AW153" s="157" t="s">
        <v>774</v>
      </c>
      <c r="AX153" s="157">
        <v>34.83</v>
      </c>
      <c r="AY153" s="157">
        <v>3307</v>
      </c>
      <c r="AZ153" s="157">
        <v>27383</v>
      </c>
      <c r="BA153" s="157" t="s">
        <v>903</v>
      </c>
      <c r="BB153" s="157">
        <v>34.72</v>
      </c>
      <c r="BC153" s="157">
        <v>3419</v>
      </c>
      <c r="BD153" s="157">
        <v>27440</v>
      </c>
      <c r="BE153" s="157" t="s">
        <v>867</v>
      </c>
    </row>
    <row r="154" spans="1:57" hidden="1">
      <c r="A154" s="157" t="s">
        <v>1413</v>
      </c>
      <c r="B154" s="157">
        <v>32.18</v>
      </c>
      <c r="C154" s="157">
        <v>3342</v>
      </c>
      <c r="D154" s="157" t="s">
        <v>641</v>
      </c>
      <c r="E154" s="157" t="s">
        <v>641</v>
      </c>
      <c r="F154" s="157">
        <v>33.57</v>
      </c>
      <c r="G154" s="157">
        <v>3314</v>
      </c>
      <c r="H154" s="157" t="s">
        <v>641</v>
      </c>
      <c r="I154" s="157" t="s">
        <v>641</v>
      </c>
      <c r="J154" s="157" t="s">
        <v>641</v>
      </c>
      <c r="K154" s="157" t="s">
        <v>641</v>
      </c>
      <c r="L154" s="157" t="s">
        <v>641</v>
      </c>
      <c r="M154" s="157" t="s">
        <v>641</v>
      </c>
      <c r="N154" s="157" t="s">
        <v>641</v>
      </c>
      <c r="O154" s="157" t="s">
        <v>641</v>
      </c>
      <c r="P154" s="157" t="s">
        <v>641</v>
      </c>
      <c r="Q154" s="157" t="s">
        <v>641</v>
      </c>
      <c r="R154" s="157" t="s">
        <v>641</v>
      </c>
      <c r="S154" s="157" t="s">
        <v>641</v>
      </c>
      <c r="T154" s="157" t="s">
        <v>641</v>
      </c>
      <c r="U154" s="157" t="s">
        <v>641</v>
      </c>
      <c r="V154" s="157" t="s">
        <v>641</v>
      </c>
      <c r="W154" s="157" t="s">
        <v>641</v>
      </c>
      <c r="X154" s="157" t="s">
        <v>641</v>
      </c>
      <c r="Y154" s="157" t="s">
        <v>641</v>
      </c>
      <c r="Z154" s="157" t="s">
        <v>641</v>
      </c>
      <c r="AA154" s="157" t="s">
        <v>641</v>
      </c>
      <c r="AB154" s="157" t="s">
        <v>641</v>
      </c>
      <c r="AC154" s="157" t="s">
        <v>641</v>
      </c>
      <c r="AD154" s="157" t="s">
        <v>641</v>
      </c>
      <c r="AE154" s="157" t="s">
        <v>641</v>
      </c>
      <c r="AF154" s="157" t="s">
        <v>641</v>
      </c>
      <c r="AG154" s="157" t="s">
        <v>641</v>
      </c>
      <c r="AH154" s="157" t="s">
        <v>641</v>
      </c>
      <c r="AI154" s="157" t="s">
        <v>641</v>
      </c>
      <c r="AJ154" s="157" t="s">
        <v>641</v>
      </c>
      <c r="AK154" s="157" t="s">
        <v>641</v>
      </c>
      <c r="AL154" s="157" t="s">
        <v>641</v>
      </c>
      <c r="AM154" s="157" t="s">
        <v>641</v>
      </c>
      <c r="AN154" s="157" t="s">
        <v>641</v>
      </c>
      <c r="AO154" s="157" t="s">
        <v>641</v>
      </c>
      <c r="AP154" s="157" t="s">
        <v>641</v>
      </c>
      <c r="AQ154" s="157" t="s">
        <v>641</v>
      </c>
      <c r="AR154" s="157" t="s">
        <v>641</v>
      </c>
      <c r="AS154" s="157" t="s">
        <v>641</v>
      </c>
      <c r="AT154" s="157" t="s">
        <v>641</v>
      </c>
      <c r="AU154" s="157" t="s">
        <v>641</v>
      </c>
      <c r="AV154" s="157" t="s">
        <v>641</v>
      </c>
      <c r="AW154" s="157" t="s">
        <v>641</v>
      </c>
      <c r="AX154" s="157" t="s">
        <v>641</v>
      </c>
      <c r="AY154" s="157" t="s">
        <v>641</v>
      </c>
      <c r="AZ154" s="157" t="s">
        <v>641</v>
      </c>
      <c r="BA154" s="157" t="s">
        <v>641</v>
      </c>
      <c r="BB154" s="157" t="s">
        <v>641</v>
      </c>
      <c r="BC154" s="157" t="s">
        <v>641</v>
      </c>
      <c r="BD154" s="157" t="s">
        <v>641</v>
      </c>
      <c r="BE154" s="157" t="s">
        <v>641</v>
      </c>
    </row>
    <row r="155" spans="1:57" hidden="1">
      <c r="A155" s="157" t="s">
        <v>1414</v>
      </c>
      <c r="B155" s="157">
        <v>32.14</v>
      </c>
      <c r="C155" s="157">
        <v>3605</v>
      </c>
      <c r="D155" s="157">
        <v>26262</v>
      </c>
      <c r="E155" s="157" t="s">
        <v>830</v>
      </c>
      <c r="F155" s="157">
        <v>33.17</v>
      </c>
      <c r="G155" s="157">
        <v>3732</v>
      </c>
      <c r="H155" s="157">
        <v>26371</v>
      </c>
      <c r="I155" s="157" t="s">
        <v>650</v>
      </c>
      <c r="J155" s="157">
        <v>33.58</v>
      </c>
      <c r="K155" s="157">
        <v>3626</v>
      </c>
      <c r="L155" s="157">
        <v>26822</v>
      </c>
      <c r="M155" s="157" t="s">
        <v>892</v>
      </c>
      <c r="N155" s="157">
        <v>33.619999999999997</v>
      </c>
      <c r="O155" s="157">
        <v>3381</v>
      </c>
      <c r="P155" s="157">
        <v>26174</v>
      </c>
      <c r="Q155" s="157" t="s">
        <v>779</v>
      </c>
      <c r="R155" s="157">
        <v>31.8</v>
      </c>
      <c r="S155" s="157">
        <v>3524</v>
      </c>
      <c r="T155" s="157">
        <v>26322</v>
      </c>
      <c r="U155" s="157" t="s">
        <v>981</v>
      </c>
      <c r="V155" s="157">
        <v>30.63</v>
      </c>
      <c r="W155" s="157">
        <v>3806</v>
      </c>
      <c r="X155" s="157">
        <v>26613</v>
      </c>
      <c r="Y155" s="157" t="s">
        <v>989</v>
      </c>
      <c r="Z155" s="157">
        <v>33.46</v>
      </c>
      <c r="AA155" s="157">
        <v>3756</v>
      </c>
      <c r="AB155" s="157">
        <v>26764</v>
      </c>
      <c r="AC155" s="157" t="s">
        <v>798</v>
      </c>
      <c r="AD155" s="157">
        <v>32.17</v>
      </c>
      <c r="AE155" s="157">
        <v>3847</v>
      </c>
      <c r="AF155" s="157">
        <v>26592</v>
      </c>
      <c r="AG155" s="157" t="s">
        <v>744</v>
      </c>
      <c r="AH155" s="157">
        <v>32.270000000000003</v>
      </c>
      <c r="AI155" s="157">
        <v>3582</v>
      </c>
      <c r="AJ155" s="157">
        <v>25973</v>
      </c>
      <c r="AK155" s="157" t="s">
        <v>671</v>
      </c>
      <c r="AL155" s="157">
        <v>33.590000000000003</v>
      </c>
      <c r="AM155" s="157">
        <v>3629</v>
      </c>
      <c r="AN155" s="157">
        <v>26244</v>
      </c>
      <c r="AO155" s="157" t="s">
        <v>797</v>
      </c>
      <c r="AP155" s="157">
        <v>32.46</v>
      </c>
      <c r="AQ155" s="157">
        <v>3556</v>
      </c>
      <c r="AR155" s="157">
        <v>26078</v>
      </c>
      <c r="AS155" s="157" t="s">
        <v>692</v>
      </c>
      <c r="AT155" s="157">
        <v>32.58</v>
      </c>
      <c r="AU155" s="157">
        <v>3619</v>
      </c>
      <c r="AV155" s="157">
        <v>26045</v>
      </c>
      <c r="AW155" s="157" t="s">
        <v>798</v>
      </c>
      <c r="AX155" s="157">
        <v>35.25</v>
      </c>
      <c r="AY155" s="157">
        <v>3900</v>
      </c>
      <c r="AZ155" s="157">
        <v>26516</v>
      </c>
      <c r="BA155" s="157" t="s">
        <v>976</v>
      </c>
      <c r="BB155" s="157">
        <v>36.07</v>
      </c>
      <c r="BC155" s="157">
        <v>3818</v>
      </c>
      <c r="BD155" s="157">
        <v>26308</v>
      </c>
      <c r="BE155" s="157" t="s">
        <v>710</v>
      </c>
    </row>
    <row r="156" spans="1:57" hidden="1">
      <c r="A156" s="157" t="s">
        <v>1415</v>
      </c>
      <c r="B156" s="157">
        <v>31.95</v>
      </c>
      <c r="C156" s="157">
        <v>2433</v>
      </c>
      <c r="D156" s="157">
        <v>21184</v>
      </c>
      <c r="E156" s="157" t="s">
        <v>814</v>
      </c>
      <c r="F156" s="157" t="s">
        <v>641</v>
      </c>
      <c r="G156" s="157" t="s">
        <v>641</v>
      </c>
      <c r="H156" s="157" t="s">
        <v>641</v>
      </c>
      <c r="I156" s="157" t="s">
        <v>641</v>
      </c>
      <c r="J156" s="157" t="s">
        <v>641</v>
      </c>
      <c r="K156" s="157" t="s">
        <v>641</v>
      </c>
      <c r="L156" s="157" t="s">
        <v>641</v>
      </c>
      <c r="M156" s="157" t="s">
        <v>641</v>
      </c>
      <c r="N156" s="157" t="s">
        <v>641</v>
      </c>
      <c r="O156" s="157" t="s">
        <v>641</v>
      </c>
      <c r="P156" s="157" t="s">
        <v>641</v>
      </c>
      <c r="Q156" s="157" t="s">
        <v>641</v>
      </c>
      <c r="R156" s="157" t="s">
        <v>641</v>
      </c>
      <c r="S156" s="157" t="s">
        <v>641</v>
      </c>
      <c r="T156" s="157" t="s">
        <v>641</v>
      </c>
      <c r="U156" s="157" t="s">
        <v>641</v>
      </c>
      <c r="V156" s="157" t="s">
        <v>641</v>
      </c>
      <c r="W156" s="157" t="s">
        <v>641</v>
      </c>
      <c r="X156" s="157" t="s">
        <v>641</v>
      </c>
      <c r="Y156" s="157" t="s">
        <v>641</v>
      </c>
      <c r="Z156" s="157" t="s">
        <v>641</v>
      </c>
      <c r="AA156" s="157" t="s">
        <v>641</v>
      </c>
      <c r="AB156" s="157" t="s">
        <v>641</v>
      </c>
      <c r="AC156" s="157" t="s">
        <v>641</v>
      </c>
      <c r="AD156" s="157" t="s">
        <v>641</v>
      </c>
      <c r="AE156" s="157" t="s">
        <v>641</v>
      </c>
      <c r="AF156" s="157" t="s">
        <v>641</v>
      </c>
      <c r="AG156" s="157" t="s">
        <v>641</v>
      </c>
      <c r="AH156" s="157" t="s">
        <v>641</v>
      </c>
      <c r="AI156" s="157" t="s">
        <v>641</v>
      </c>
      <c r="AJ156" s="157" t="s">
        <v>641</v>
      </c>
      <c r="AK156" s="157" t="s">
        <v>641</v>
      </c>
      <c r="AL156" s="157" t="s">
        <v>641</v>
      </c>
      <c r="AM156" s="157" t="s">
        <v>641</v>
      </c>
      <c r="AN156" s="157" t="s">
        <v>641</v>
      </c>
      <c r="AO156" s="157" t="s">
        <v>641</v>
      </c>
      <c r="AP156" s="157" t="s">
        <v>641</v>
      </c>
      <c r="AQ156" s="157" t="s">
        <v>641</v>
      </c>
      <c r="AR156" s="157" t="s">
        <v>641</v>
      </c>
      <c r="AS156" s="157" t="s">
        <v>641</v>
      </c>
      <c r="AT156" s="157">
        <v>32.44</v>
      </c>
      <c r="AU156" s="157">
        <v>2944</v>
      </c>
      <c r="AV156" s="157">
        <v>21358</v>
      </c>
      <c r="AW156" s="157" t="s">
        <v>694</v>
      </c>
      <c r="AX156" s="157">
        <v>31.73</v>
      </c>
      <c r="AY156" s="157">
        <v>3014</v>
      </c>
      <c r="AZ156" s="157">
        <v>22208</v>
      </c>
      <c r="BA156" s="157" t="s">
        <v>879</v>
      </c>
      <c r="BB156" s="157" t="s">
        <v>641</v>
      </c>
      <c r="BC156" s="157" t="s">
        <v>641</v>
      </c>
      <c r="BD156" s="157" t="s">
        <v>641</v>
      </c>
      <c r="BE156" s="157" t="s">
        <v>641</v>
      </c>
    </row>
    <row r="157" spans="1:57" hidden="1">
      <c r="A157" s="157" t="s">
        <v>1416</v>
      </c>
      <c r="B157" s="157">
        <v>31.95</v>
      </c>
      <c r="C157" s="157">
        <v>2790</v>
      </c>
      <c r="D157" s="157">
        <v>23706</v>
      </c>
      <c r="E157" s="157" t="s">
        <v>865</v>
      </c>
      <c r="F157" s="157">
        <v>31.66</v>
      </c>
      <c r="G157" s="157">
        <v>2726</v>
      </c>
      <c r="H157" s="157">
        <v>24353</v>
      </c>
      <c r="I157" s="157" t="s">
        <v>1033</v>
      </c>
      <c r="J157" s="157">
        <v>31.5</v>
      </c>
      <c r="K157" s="157">
        <v>2722</v>
      </c>
      <c r="L157" s="157">
        <v>24703</v>
      </c>
      <c r="M157" s="157" t="s">
        <v>889</v>
      </c>
      <c r="N157" s="157">
        <v>31.32</v>
      </c>
      <c r="O157" s="157">
        <v>2736</v>
      </c>
      <c r="P157" s="157">
        <v>24529</v>
      </c>
      <c r="Q157" s="157" t="s">
        <v>731</v>
      </c>
      <c r="R157" s="157">
        <v>31.05</v>
      </c>
      <c r="S157" s="157">
        <v>2744</v>
      </c>
      <c r="T157" s="157">
        <v>24790</v>
      </c>
      <c r="U157" s="157" t="s">
        <v>892</v>
      </c>
      <c r="V157" s="157">
        <v>31.59</v>
      </c>
      <c r="W157" s="157">
        <v>2882</v>
      </c>
      <c r="X157" s="157">
        <v>24971</v>
      </c>
      <c r="Y157" s="157" t="s">
        <v>867</v>
      </c>
      <c r="Z157" s="157">
        <v>32.21</v>
      </c>
      <c r="AA157" s="157">
        <v>2941</v>
      </c>
      <c r="AB157" s="157">
        <v>24851</v>
      </c>
      <c r="AC157" s="157" t="s">
        <v>682</v>
      </c>
      <c r="AD157" s="157">
        <v>32.520000000000003</v>
      </c>
      <c r="AE157" s="157">
        <v>2920</v>
      </c>
      <c r="AF157" s="157">
        <v>25049</v>
      </c>
      <c r="AG157" s="157" t="s">
        <v>848</v>
      </c>
      <c r="AH157" s="157">
        <v>31.59</v>
      </c>
      <c r="AI157" s="157">
        <v>2767</v>
      </c>
      <c r="AJ157" s="157">
        <v>25007</v>
      </c>
      <c r="AK157" s="157" t="s">
        <v>890</v>
      </c>
      <c r="AL157" s="157">
        <v>30.74</v>
      </c>
      <c r="AM157" s="157">
        <v>2790</v>
      </c>
      <c r="AN157" s="157">
        <v>25136</v>
      </c>
      <c r="AO157" s="157" t="s">
        <v>830</v>
      </c>
      <c r="AP157" s="157">
        <v>30.81</v>
      </c>
      <c r="AQ157" s="157">
        <v>2765</v>
      </c>
      <c r="AR157" s="157">
        <v>24979</v>
      </c>
      <c r="AS157" s="157" t="s">
        <v>729</v>
      </c>
      <c r="AT157" s="157">
        <v>32.54</v>
      </c>
      <c r="AU157" s="157">
        <v>2991</v>
      </c>
      <c r="AV157" s="157">
        <v>25327</v>
      </c>
      <c r="AW157" s="157" t="s">
        <v>779</v>
      </c>
      <c r="AX157" s="157">
        <v>33.299999999999997</v>
      </c>
      <c r="AY157" s="157">
        <v>2981</v>
      </c>
      <c r="AZ157" s="157">
        <v>25199</v>
      </c>
      <c r="BA157" s="157" t="s">
        <v>803</v>
      </c>
      <c r="BB157" s="157">
        <v>32.64</v>
      </c>
      <c r="BC157" s="157">
        <v>2893</v>
      </c>
      <c r="BD157" s="157">
        <v>25573</v>
      </c>
      <c r="BE157" s="157" t="s">
        <v>731</v>
      </c>
    </row>
    <row r="158" spans="1:57" hidden="1">
      <c r="A158" s="157" t="s">
        <v>1417</v>
      </c>
      <c r="B158" s="157">
        <v>31.89</v>
      </c>
      <c r="C158" s="157">
        <v>3390</v>
      </c>
      <c r="D158" s="157">
        <v>24012</v>
      </c>
      <c r="E158" s="157" t="s">
        <v>976</v>
      </c>
      <c r="F158" s="157" t="s">
        <v>641</v>
      </c>
      <c r="G158" s="157" t="s">
        <v>641</v>
      </c>
      <c r="H158" s="157" t="s">
        <v>641</v>
      </c>
      <c r="I158" s="157" t="s">
        <v>641</v>
      </c>
      <c r="J158" s="157" t="s">
        <v>641</v>
      </c>
      <c r="K158" s="157" t="s">
        <v>641</v>
      </c>
      <c r="L158" s="157" t="s">
        <v>641</v>
      </c>
      <c r="M158" s="157" t="s">
        <v>641</v>
      </c>
      <c r="N158" s="157" t="s">
        <v>641</v>
      </c>
      <c r="O158" s="157" t="s">
        <v>641</v>
      </c>
      <c r="P158" s="157" t="s">
        <v>641</v>
      </c>
      <c r="Q158" s="157" t="s">
        <v>641</v>
      </c>
      <c r="R158" s="157">
        <v>30.26</v>
      </c>
      <c r="S158" s="157">
        <v>3514</v>
      </c>
      <c r="T158" s="157">
        <v>25024</v>
      </c>
      <c r="U158" s="157" t="s">
        <v>744</v>
      </c>
      <c r="V158" s="157">
        <v>29.92</v>
      </c>
      <c r="W158" s="157">
        <v>3056</v>
      </c>
      <c r="X158" s="157">
        <v>32250</v>
      </c>
      <c r="Y158" s="157" t="s">
        <v>1418</v>
      </c>
      <c r="Z158" s="157">
        <v>28.5</v>
      </c>
      <c r="AA158" s="157">
        <v>3086</v>
      </c>
      <c r="AB158" s="157">
        <v>33530</v>
      </c>
      <c r="AC158" s="157" t="s">
        <v>1419</v>
      </c>
      <c r="AD158" s="157">
        <v>29.47</v>
      </c>
      <c r="AE158" s="157">
        <v>3129</v>
      </c>
      <c r="AF158" s="157">
        <v>25506</v>
      </c>
      <c r="AG158" s="157" t="s">
        <v>753</v>
      </c>
      <c r="AH158" s="157">
        <v>30.16</v>
      </c>
      <c r="AI158" s="157">
        <v>3197</v>
      </c>
      <c r="AJ158" s="157">
        <v>25274</v>
      </c>
      <c r="AK158" s="157" t="s">
        <v>706</v>
      </c>
      <c r="AL158" s="157">
        <v>28.2</v>
      </c>
      <c r="AM158" s="157">
        <v>2913</v>
      </c>
      <c r="AN158" s="157">
        <v>24898</v>
      </c>
      <c r="AO158" s="157" t="s">
        <v>980</v>
      </c>
      <c r="AP158" s="157" t="s">
        <v>641</v>
      </c>
      <c r="AQ158" s="157" t="s">
        <v>641</v>
      </c>
      <c r="AR158" s="157" t="s">
        <v>641</v>
      </c>
      <c r="AS158" s="157" t="s">
        <v>641</v>
      </c>
      <c r="AT158" s="157" t="s">
        <v>641</v>
      </c>
      <c r="AU158" s="157" t="s">
        <v>641</v>
      </c>
      <c r="AV158" s="157" t="s">
        <v>641</v>
      </c>
      <c r="AW158" s="157" t="s">
        <v>641</v>
      </c>
      <c r="AX158" s="157" t="s">
        <v>641</v>
      </c>
      <c r="AY158" s="157" t="s">
        <v>641</v>
      </c>
      <c r="AZ158" s="157" t="s">
        <v>641</v>
      </c>
      <c r="BA158" s="157" t="s">
        <v>641</v>
      </c>
      <c r="BB158" s="157" t="s">
        <v>641</v>
      </c>
      <c r="BC158" s="157" t="s">
        <v>641</v>
      </c>
      <c r="BD158" s="157" t="s">
        <v>641</v>
      </c>
      <c r="BE158" s="157" t="s">
        <v>641</v>
      </c>
    </row>
    <row r="159" spans="1:57" hidden="1">
      <c r="A159" s="157" t="s">
        <v>1420</v>
      </c>
      <c r="B159" s="157">
        <v>31.81</v>
      </c>
      <c r="C159" s="157">
        <v>2930</v>
      </c>
      <c r="D159" s="157">
        <v>29006</v>
      </c>
      <c r="E159" s="157" t="s">
        <v>1061</v>
      </c>
      <c r="F159" s="157">
        <v>34.08</v>
      </c>
      <c r="G159" s="157">
        <v>2935</v>
      </c>
      <c r="H159" s="157">
        <v>29501</v>
      </c>
      <c r="I159" s="157" t="s">
        <v>753</v>
      </c>
      <c r="J159" s="157">
        <v>32.81</v>
      </c>
      <c r="K159" s="157">
        <v>3048</v>
      </c>
      <c r="L159" s="157">
        <v>29811</v>
      </c>
      <c r="M159" s="157" t="s">
        <v>787</v>
      </c>
      <c r="N159" s="157">
        <v>32.619999999999997</v>
      </c>
      <c r="O159" s="157">
        <v>3184</v>
      </c>
      <c r="P159" s="157">
        <v>29756</v>
      </c>
      <c r="Q159" s="157" t="s">
        <v>986</v>
      </c>
      <c r="R159" s="157">
        <v>33.1</v>
      </c>
      <c r="S159" s="157">
        <v>3199</v>
      </c>
      <c r="T159" s="157">
        <v>29880</v>
      </c>
      <c r="U159" s="157" t="s">
        <v>833</v>
      </c>
      <c r="V159" s="157">
        <v>31.74</v>
      </c>
      <c r="W159" s="157">
        <v>3027</v>
      </c>
      <c r="X159" s="157">
        <v>29624</v>
      </c>
      <c r="Y159" s="157" t="s">
        <v>851</v>
      </c>
      <c r="Z159" s="157">
        <v>33.15</v>
      </c>
      <c r="AA159" s="157">
        <v>2950</v>
      </c>
      <c r="AB159" s="157">
        <v>29315</v>
      </c>
      <c r="AC159" s="157" t="s">
        <v>1111</v>
      </c>
      <c r="AD159" s="157">
        <v>34.81</v>
      </c>
      <c r="AE159" s="157">
        <v>2971</v>
      </c>
      <c r="AF159" s="157">
        <v>29814</v>
      </c>
      <c r="AG159" s="157" t="s">
        <v>754</v>
      </c>
      <c r="AH159" s="157">
        <v>32.47</v>
      </c>
      <c r="AI159" s="157">
        <v>3014</v>
      </c>
      <c r="AJ159" s="157">
        <v>28584</v>
      </c>
      <c r="AK159" s="157" t="s">
        <v>793</v>
      </c>
      <c r="AL159" s="157">
        <v>30.97</v>
      </c>
      <c r="AM159" s="157">
        <v>3124</v>
      </c>
      <c r="AN159" s="157">
        <v>28429</v>
      </c>
      <c r="AO159" s="157" t="s">
        <v>908</v>
      </c>
      <c r="AP159" s="157">
        <v>30.97</v>
      </c>
      <c r="AQ159" s="157">
        <v>3109</v>
      </c>
      <c r="AR159" s="157">
        <v>29192</v>
      </c>
      <c r="AS159" s="157" t="s">
        <v>678</v>
      </c>
      <c r="AT159" s="157">
        <v>33.69</v>
      </c>
      <c r="AU159" s="157">
        <v>3284</v>
      </c>
      <c r="AV159" s="157">
        <v>28957</v>
      </c>
      <c r="AW159" s="157" t="s">
        <v>1055</v>
      </c>
      <c r="AX159" s="157" t="s">
        <v>641</v>
      </c>
      <c r="AY159" s="157" t="s">
        <v>641</v>
      </c>
      <c r="AZ159" s="157" t="s">
        <v>641</v>
      </c>
      <c r="BA159" s="157" t="s">
        <v>641</v>
      </c>
      <c r="BB159" s="157">
        <v>36.700000000000003</v>
      </c>
      <c r="BC159" s="157">
        <v>3214</v>
      </c>
      <c r="BD159" s="157">
        <v>30298</v>
      </c>
      <c r="BE159" s="157" t="s">
        <v>904</v>
      </c>
    </row>
    <row r="160" spans="1:57" hidden="1">
      <c r="A160" s="157" t="s">
        <v>1421</v>
      </c>
      <c r="B160" s="157">
        <v>31.73</v>
      </c>
      <c r="C160" s="157">
        <v>2274</v>
      </c>
      <c r="D160" s="157" t="s">
        <v>641</v>
      </c>
      <c r="E160" s="157" t="s">
        <v>641</v>
      </c>
      <c r="F160" s="157">
        <v>30.86</v>
      </c>
      <c r="G160" s="157">
        <v>2353</v>
      </c>
      <c r="H160" s="157" t="s">
        <v>641</v>
      </c>
      <c r="I160" s="157" t="s">
        <v>641</v>
      </c>
      <c r="J160" s="157">
        <v>31.63</v>
      </c>
      <c r="K160" s="157">
        <v>2342</v>
      </c>
      <c r="L160" s="157" t="s">
        <v>641</v>
      </c>
      <c r="M160" s="157" t="s">
        <v>641</v>
      </c>
      <c r="N160" s="157">
        <v>33.07</v>
      </c>
      <c r="O160" s="157">
        <v>2307</v>
      </c>
      <c r="P160" s="157" t="s">
        <v>641</v>
      </c>
      <c r="Q160" s="157" t="s">
        <v>641</v>
      </c>
      <c r="R160" s="157">
        <v>31.96</v>
      </c>
      <c r="S160" s="157">
        <v>2323</v>
      </c>
      <c r="T160" s="157" t="s">
        <v>641</v>
      </c>
      <c r="U160" s="157" t="s">
        <v>641</v>
      </c>
      <c r="V160" s="157" t="s">
        <v>641</v>
      </c>
      <c r="W160" s="157" t="s">
        <v>641</v>
      </c>
      <c r="X160" s="157" t="s">
        <v>641</v>
      </c>
      <c r="Y160" s="157" t="s">
        <v>641</v>
      </c>
      <c r="Z160" s="157" t="s">
        <v>641</v>
      </c>
      <c r="AA160" s="157" t="s">
        <v>641</v>
      </c>
      <c r="AB160" s="157" t="s">
        <v>641</v>
      </c>
      <c r="AC160" s="157" t="s">
        <v>641</v>
      </c>
      <c r="AD160" s="157" t="s">
        <v>641</v>
      </c>
      <c r="AE160" s="157" t="s">
        <v>641</v>
      </c>
      <c r="AF160" s="157" t="s">
        <v>641</v>
      </c>
      <c r="AG160" s="157" t="s">
        <v>641</v>
      </c>
      <c r="AH160" s="157" t="s">
        <v>641</v>
      </c>
      <c r="AI160" s="157" t="s">
        <v>641</v>
      </c>
      <c r="AJ160" s="157" t="s">
        <v>641</v>
      </c>
      <c r="AK160" s="157" t="s">
        <v>641</v>
      </c>
      <c r="AL160" s="157" t="s">
        <v>641</v>
      </c>
      <c r="AM160" s="157" t="s">
        <v>641</v>
      </c>
      <c r="AN160" s="157" t="s">
        <v>641</v>
      </c>
      <c r="AO160" s="157" t="s">
        <v>641</v>
      </c>
      <c r="AP160" s="157" t="s">
        <v>641</v>
      </c>
      <c r="AQ160" s="157" t="s">
        <v>641</v>
      </c>
      <c r="AR160" s="157" t="s">
        <v>641</v>
      </c>
      <c r="AS160" s="157" t="s">
        <v>641</v>
      </c>
      <c r="AT160" s="157" t="s">
        <v>641</v>
      </c>
      <c r="AU160" s="157" t="s">
        <v>641</v>
      </c>
      <c r="AV160" s="157" t="s">
        <v>641</v>
      </c>
      <c r="AW160" s="157" t="s">
        <v>641</v>
      </c>
      <c r="AX160" s="157" t="s">
        <v>641</v>
      </c>
      <c r="AY160" s="157" t="s">
        <v>641</v>
      </c>
      <c r="AZ160" s="157" t="s">
        <v>641</v>
      </c>
      <c r="BA160" s="157" t="s">
        <v>641</v>
      </c>
      <c r="BB160" s="157" t="s">
        <v>641</v>
      </c>
      <c r="BC160" s="157" t="s">
        <v>641</v>
      </c>
      <c r="BD160" s="157" t="s">
        <v>641</v>
      </c>
      <c r="BE160" s="157" t="s">
        <v>641</v>
      </c>
    </row>
    <row r="161" spans="1:57" hidden="1">
      <c r="A161" s="157" t="s">
        <v>1422</v>
      </c>
      <c r="B161" s="157">
        <v>31.69</v>
      </c>
      <c r="C161" s="157">
        <v>2440</v>
      </c>
      <c r="D161" s="157">
        <v>21841</v>
      </c>
      <c r="E161" s="157" t="s">
        <v>1002</v>
      </c>
      <c r="F161" s="157">
        <v>31.96</v>
      </c>
      <c r="G161" s="157">
        <v>2472</v>
      </c>
      <c r="H161" s="157">
        <v>21776</v>
      </c>
      <c r="I161" s="157" t="s">
        <v>931</v>
      </c>
      <c r="J161" s="157">
        <v>32.17</v>
      </c>
      <c r="K161" s="157">
        <v>2514</v>
      </c>
      <c r="L161" s="157">
        <v>22037</v>
      </c>
      <c r="M161" s="157" t="s">
        <v>719</v>
      </c>
      <c r="N161" s="157">
        <v>31.57</v>
      </c>
      <c r="O161" s="157">
        <v>2456</v>
      </c>
      <c r="P161" s="157">
        <v>22176</v>
      </c>
      <c r="Q161" s="157" t="s">
        <v>1019</v>
      </c>
      <c r="R161" s="157">
        <v>31.34</v>
      </c>
      <c r="S161" s="157">
        <v>2453</v>
      </c>
      <c r="T161" s="157">
        <v>22209</v>
      </c>
      <c r="U161" s="157" t="s">
        <v>898</v>
      </c>
      <c r="V161" s="157">
        <v>31.39</v>
      </c>
      <c r="W161" s="157">
        <v>2459</v>
      </c>
      <c r="X161" s="157">
        <v>22546</v>
      </c>
      <c r="Y161" s="157" t="s">
        <v>712</v>
      </c>
      <c r="Z161" s="157">
        <v>31.35</v>
      </c>
      <c r="AA161" s="157">
        <v>2408</v>
      </c>
      <c r="AB161" s="157">
        <v>22648</v>
      </c>
      <c r="AC161" s="157" t="s">
        <v>781</v>
      </c>
      <c r="AD161" s="157">
        <v>31.53</v>
      </c>
      <c r="AE161" s="157">
        <v>2432</v>
      </c>
      <c r="AF161" s="157">
        <v>22558</v>
      </c>
      <c r="AG161" s="157" t="s">
        <v>1078</v>
      </c>
      <c r="AH161" s="157">
        <v>31.86</v>
      </c>
      <c r="AI161" s="157">
        <v>2439</v>
      </c>
      <c r="AJ161" s="157">
        <v>22489</v>
      </c>
      <c r="AK161" s="157" t="s">
        <v>811</v>
      </c>
      <c r="AL161" s="157">
        <v>31.66</v>
      </c>
      <c r="AM161" s="157">
        <v>2410</v>
      </c>
      <c r="AN161" s="157">
        <v>22368</v>
      </c>
      <c r="AO161" s="157" t="s">
        <v>929</v>
      </c>
      <c r="AP161" s="157">
        <v>32</v>
      </c>
      <c r="AQ161" s="157">
        <v>2446</v>
      </c>
      <c r="AR161" s="157">
        <v>22445</v>
      </c>
      <c r="AS161" s="157" t="s">
        <v>952</v>
      </c>
      <c r="AT161" s="157">
        <v>32.85</v>
      </c>
      <c r="AU161" s="157">
        <v>2503</v>
      </c>
      <c r="AV161" s="157">
        <v>22876</v>
      </c>
      <c r="AW161" s="157" t="s">
        <v>961</v>
      </c>
      <c r="AX161" s="157">
        <v>32.99</v>
      </c>
      <c r="AY161" s="157">
        <v>2517</v>
      </c>
      <c r="AZ161" s="157">
        <v>22714</v>
      </c>
      <c r="BA161" s="157" t="s">
        <v>837</v>
      </c>
      <c r="BB161" s="157">
        <v>33.630000000000003</v>
      </c>
      <c r="BC161" s="157">
        <v>2725</v>
      </c>
      <c r="BD161" s="157">
        <v>23014</v>
      </c>
      <c r="BE161" s="157" t="s">
        <v>951</v>
      </c>
    </row>
    <row r="162" spans="1:57" hidden="1">
      <c r="A162" s="157" t="s">
        <v>1423</v>
      </c>
      <c r="B162" s="157">
        <v>31.67</v>
      </c>
      <c r="C162" s="157">
        <v>3347</v>
      </c>
      <c r="D162" s="157">
        <v>15569</v>
      </c>
      <c r="E162" s="157" t="s">
        <v>1093</v>
      </c>
      <c r="F162" s="157">
        <v>31.74</v>
      </c>
      <c r="G162" s="157">
        <v>3614</v>
      </c>
      <c r="H162" s="157">
        <v>16525</v>
      </c>
      <c r="I162" s="157" t="s">
        <v>1088</v>
      </c>
      <c r="J162" s="157">
        <v>31.88</v>
      </c>
      <c r="K162" s="157">
        <v>3643</v>
      </c>
      <c r="L162" s="157">
        <v>16777</v>
      </c>
      <c r="M162" s="157" t="s">
        <v>1115</v>
      </c>
      <c r="N162" s="157">
        <v>32.700000000000003</v>
      </c>
      <c r="O162" s="157">
        <v>3822</v>
      </c>
      <c r="P162" s="157">
        <v>16764</v>
      </c>
      <c r="Q162" s="157" t="s">
        <v>642</v>
      </c>
      <c r="R162" s="157">
        <v>31.18</v>
      </c>
      <c r="S162" s="157">
        <v>3625</v>
      </c>
      <c r="T162" s="157">
        <v>16744</v>
      </c>
      <c r="U162" s="157" t="s">
        <v>917</v>
      </c>
      <c r="V162" s="157">
        <v>30.16</v>
      </c>
      <c r="W162" s="157">
        <v>3392</v>
      </c>
      <c r="X162" s="157">
        <v>17888</v>
      </c>
      <c r="Y162" s="157" t="s">
        <v>703</v>
      </c>
      <c r="Z162" s="157">
        <v>28.65</v>
      </c>
      <c r="AA162" s="157">
        <v>2947</v>
      </c>
      <c r="AB162" s="157">
        <v>17667</v>
      </c>
      <c r="AC162" s="157" t="s">
        <v>960</v>
      </c>
      <c r="AD162" s="157">
        <v>28.66</v>
      </c>
      <c r="AE162" s="157">
        <v>2900</v>
      </c>
      <c r="AF162" s="157">
        <v>17430</v>
      </c>
      <c r="AG162" s="157" t="s">
        <v>1098</v>
      </c>
      <c r="AH162" s="157" t="s">
        <v>641</v>
      </c>
      <c r="AI162" s="157" t="s">
        <v>641</v>
      </c>
      <c r="AJ162" s="157" t="s">
        <v>641</v>
      </c>
      <c r="AK162" s="157" t="s">
        <v>641</v>
      </c>
      <c r="AL162" s="157" t="s">
        <v>641</v>
      </c>
      <c r="AM162" s="157" t="s">
        <v>641</v>
      </c>
      <c r="AN162" s="157" t="s">
        <v>641</v>
      </c>
      <c r="AO162" s="157" t="s">
        <v>641</v>
      </c>
      <c r="AP162" s="157" t="s">
        <v>641</v>
      </c>
      <c r="AQ162" s="157" t="s">
        <v>641</v>
      </c>
      <c r="AR162" s="157" t="s">
        <v>641</v>
      </c>
      <c r="AS162" s="157" t="s">
        <v>641</v>
      </c>
      <c r="AT162" s="157" t="s">
        <v>641</v>
      </c>
      <c r="AU162" s="157" t="s">
        <v>641</v>
      </c>
      <c r="AV162" s="157" t="s">
        <v>641</v>
      </c>
      <c r="AW162" s="157" t="s">
        <v>641</v>
      </c>
      <c r="AX162" s="157" t="s">
        <v>641</v>
      </c>
      <c r="AY162" s="157" t="s">
        <v>641</v>
      </c>
      <c r="AZ162" s="157" t="s">
        <v>641</v>
      </c>
      <c r="BA162" s="157" t="s">
        <v>641</v>
      </c>
      <c r="BB162" s="157" t="s">
        <v>641</v>
      </c>
      <c r="BC162" s="157" t="s">
        <v>641</v>
      </c>
      <c r="BD162" s="157" t="s">
        <v>641</v>
      </c>
      <c r="BE162" s="157" t="s">
        <v>641</v>
      </c>
    </row>
    <row r="163" spans="1:57" hidden="1">
      <c r="A163" s="157" t="s">
        <v>1030</v>
      </c>
      <c r="B163" s="157">
        <v>31.62</v>
      </c>
      <c r="C163" s="157">
        <v>2977</v>
      </c>
      <c r="D163" s="157">
        <v>22927</v>
      </c>
      <c r="E163" s="157" t="s">
        <v>647</v>
      </c>
      <c r="F163" s="157">
        <v>32.090000000000003</v>
      </c>
      <c r="G163" s="157">
        <v>3043</v>
      </c>
      <c r="H163" s="157">
        <v>23932</v>
      </c>
      <c r="I163" s="157" t="s">
        <v>709</v>
      </c>
      <c r="J163" s="157">
        <v>30.88</v>
      </c>
      <c r="K163" s="157">
        <v>2951</v>
      </c>
      <c r="L163" s="157">
        <v>23897</v>
      </c>
      <c r="M163" s="157" t="s">
        <v>1026</v>
      </c>
      <c r="N163" s="157">
        <v>31.67</v>
      </c>
      <c r="O163" s="157">
        <v>2857</v>
      </c>
      <c r="P163" s="157">
        <v>23969</v>
      </c>
      <c r="Q163" s="157" t="s">
        <v>803</v>
      </c>
      <c r="R163" s="157">
        <v>31.66</v>
      </c>
      <c r="S163" s="157">
        <v>2902</v>
      </c>
      <c r="T163" s="157">
        <v>24505</v>
      </c>
      <c r="U163" s="157" t="s">
        <v>1029</v>
      </c>
      <c r="V163" s="157">
        <v>34.22</v>
      </c>
      <c r="W163" s="157">
        <v>3153</v>
      </c>
      <c r="X163" s="157">
        <v>24925</v>
      </c>
      <c r="Y163" s="157" t="s">
        <v>846</v>
      </c>
      <c r="Z163" s="157">
        <v>34.869999999999997</v>
      </c>
      <c r="AA163" s="157">
        <v>3353</v>
      </c>
      <c r="AB163" s="157">
        <v>25239</v>
      </c>
      <c r="AC163" s="157" t="s">
        <v>899</v>
      </c>
      <c r="AD163" s="157">
        <v>33.06</v>
      </c>
      <c r="AE163" s="157">
        <v>3272</v>
      </c>
      <c r="AF163" s="157">
        <v>24993</v>
      </c>
      <c r="AG163" s="157" t="s">
        <v>734</v>
      </c>
      <c r="AH163" s="157">
        <v>33.840000000000003</v>
      </c>
      <c r="AI163" s="157">
        <v>2898</v>
      </c>
      <c r="AJ163" s="157">
        <v>24871</v>
      </c>
      <c r="AK163" s="157" t="s">
        <v>681</v>
      </c>
      <c r="AL163" s="157">
        <v>34.020000000000003</v>
      </c>
      <c r="AM163" s="157">
        <v>2847</v>
      </c>
      <c r="AN163" s="157">
        <v>24310</v>
      </c>
      <c r="AO163" s="157" t="s">
        <v>1027</v>
      </c>
      <c r="AP163" s="157">
        <v>33.35</v>
      </c>
      <c r="AQ163" s="157">
        <v>2765</v>
      </c>
      <c r="AR163" s="157">
        <v>24643</v>
      </c>
      <c r="AS163" s="157" t="s">
        <v>686</v>
      </c>
      <c r="AT163" s="157">
        <v>37.78</v>
      </c>
      <c r="AU163" s="157">
        <v>3448</v>
      </c>
      <c r="AV163" s="157">
        <v>24998</v>
      </c>
      <c r="AW163" s="157" t="s">
        <v>992</v>
      </c>
      <c r="AX163" s="157">
        <v>34.58</v>
      </c>
      <c r="AY163" s="157">
        <v>2924</v>
      </c>
      <c r="AZ163" s="157">
        <v>24451</v>
      </c>
      <c r="BA163" s="157" t="s">
        <v>1031</v>
      </c>
      <c r="BB163" s="157">
        <v>35.42</v>
      </c>
      <c r="BC163" s="157">
        <v>3035</v>
      </c>
      <c r="BD163" s="157">
        <v>25212</v>
      </c>
      <c r="BE163" s="157" t="s">
        <v>1032</v>
      </c>
    </row>
    <row r="164" spans="1:57" hidden="1">
      <c r="A164" s="157" t="s">
        <v>1424</v>
      </c>
      <c r="B164" s="157">
        <v>31.6</v>
      </c>
      <c r="C164" s="157">
        <v>3233</v>
      </c>
      <c r="D164" s="157" t="s">
        <v>641</v>
      </c>
      <c r="E164" s="157" t="s">
        <v>641</v>
      </c>
      <c r="F164" s="157">
        <v>32.54</v>
      </c>
      <c r="G164" s="157">
        <v>3280</v>
      </c>
      <c r="H164" s="157" t="s">
        <v>641</v>
      </c>
      <c r="I164" s="157" t="s">
        <v>641</v>
      </c>
      <c r="J164" s="157">
        <v>31.48</v>
      </c>
      <c r="K164" s="157">
        <v>3117</v>
      </c>
      <c r="L164" s="157" t="s">
        <v>641</v>
      </c>
      <c r="M164" s="157" t="s">
        <v>641</v>
      </c>
      <c r="N164" s="157" t="s">
        <v>641</v>
      </c>
      <c r="O164" s="157" t="s">
        <v>641</v>
      </c>
      <c r="P164" s="157" t="s">
        <v>641</v>
      </c>
      <c r="Q164" s="157" t="s">
        <v>641</v>
      </c>
      <c r="R164" s="157" t="s">
        <v>641</v>
      </c>
      <c r="S164" s="157" t="s">
        <v>641</v>
      </c>
      <c r="T164" s="157" t="s">
        <v>641</v>
      </c>
      <c r="U164" s="157" t="s">
        <v>641</v>
      </c>
      <c r="V164" s="157" t="s">
        <v>641</v>
      </c>
      <c r="W164" s="157" t="s">
        <v>641</v>
      </c>
      <c r="X164" s="157" t="s">
        <v>641</v>
      </c>
      <c r="Y164" s="157" t="s">
        <v>641</v>
      </c>
      <c r="Z164" s="157" t="s">
        <v>641</v>
      </c>
      <c r="AA164" s="157" t="s">
        <v>641</v>
      </c>
      <c r="AB164" s="157" t="s">
        <v>641</v>
      </c>
      <c r="AC164" s="157" t="s">
        <v>641</v>
      </c>
      <c r="AD164" s="157" t="s">
        <v>641</v>
      </c>
      <c r="AE164" s="157" t="s">
        <v>641</v>
      </c>
      <c r="AF164" s="157" t="s">
        <v>641</v>
      </c>
      <c r="AG164" s="157" t="s">
        <v>641</v>
      </c>
      <c r="AH164" s="157" t="s">
        <v>641</v>
      </c>
      <c r="AI164" s="157" t="s">
        <v>641</v>
      </c>
      <c r="AJ164" s="157" t="s">
        <v>641</v>
      </c>
      <c r="AK164" s="157" t="s">
        <v>641</v>
      </c>
      <c r="AL164" s="157" t="s">
        <v>641</v>
      </c>
      <c r="AM164" s="157" t="s">
        <v>641</v>
      </c>
      <c r="AN164" s="157" t="s">
        <v>641</v>
      </c>
      <c r="AO164" s="157" t="s">
        <v>641</v>
      </c>
      <c r="AP164" s="157" t="s">
        <v>641</v>
      </c>
      <c r="AQ164" s="157" t="s">
        <v>641</v>
      </c>
      <c r="AR164" s="157" t="s">
        <v>641</v>
      </c>
      <c r="AS164" s="157" t="s">
        <v>641</v>
      </c>
      <c r="AT164" s="157" t="s">
        <v>641</v>
      </c>
      <c r="AU164" s="157" t="s">
        <v>641</v>
      </c>
      <c r="AV164" s="157" t="s">
        <v>641</v>
      </c>
      <c r="AW164" s="157" t="s">
        <v>641</v>
      </c>
      <c r="AX164" s="157" t="s">
        <v>641</v>
      </c>
      <c r="AY164" s="157" t="s">
        <v>641</v>
      </c>
      <c r="AZ164" s="157" t="s">
        <v>641</v>
      </c>
      <c r="BA164" s="157" t="s">
        <v>641</v>
      </c>
      <c r="BB164" s="157" t="s">
        <v>641</v>
      </c>
      <c r="BC164" s="157" t="s">
        <v>641</v>
      </c>
      <c r="BD164" s="157" t="s">
        <v>641</v>
      </c>
      <c r="BE164" s="157" t="s">
        <v>641</v>
      </c>
    </row>
    <row r="165" spans="1:57" hidden="1">
      <c r="A165" s="157" t="s">
        <v>1425</v>
      </c>
      <c r="B165" s="157">
        <v>31.55</v>
      </c>
      <c r="C165" s="157">
        <v>2007</v>
      </c>
      <c r="D165" s="157">
        <v>24334</v>
      </c>
      <c r="E165" s="157" t="s">
        <v>682</v>
      </c>
      <c r="F165" s="157">
        <v>31.4</v>
      </c>
      <c r="G165" s="157">
        <v>2025</v>
      </c>
      <c r="H165" s="157">
        <v>25225</v>
      </c>
      <c r="I165" s="157" t="s">
        <v>692</v>
      </c>
      <c r="J165" s="157">
        <v>30.61</v>
      </c>
      <c r="K165" s="157">
        <v>2082</v>
      </c>
      <c r="L165" s="157">
        <v>25213</v>
      </c>
      <c r="M165" s="157" t="s">
        <v>775</v>
      </c>
      <c r="N165" s="157">
        <v>30.94</v>
      </c>
      <c r="O165" s="157">
        <v>2050</v>
      </c>
      <c r="P165" s="157">
        <v>24438</v>
      </c>
      <c r="Q165" s="157" t="s">
        <v>778</v>
      </c>
      <c r="R165" s="157">
        <v>32.549999999999997</v>
      </c>
      <c r="S165" s="157">
        <v>2023</v>
      </c>
      <c r="T165" s="157">
        <v>24671</v>
      </c>
      <c r="U165" s="157" t="s">
        <v>769</v>
      </c>
      <c r="V165" s="157">
        <v>34.93</v>
      </c>
      <c r="W165" s="157">
        <v>1869</v>
      </c>
      <c r="X165" s="157">
        <v>24936</v>
      </c>
      <c r="Y165" s="157" t="s">
        <v>927</v>
      </c>
      <c r="Z165" s="157">
        <v>34.840000000000003</v>
      </c>
      <c r="AA165" s="157">
        <v>1892</v>
      </c>
      <c r="AB165" s="157">
        <v>25716</v>
      </c>
      <c r="AC165" s="157" t="s">
        <v>686</v>
      </c>
      <c r="AD165" s="157">
        <v>36.26</v>
      </c>
      <c r="AE165" s="157">
        <v>1955</v>
      </c>
      <c r="AF165" s="157">
        <v>27930</v>
      </c>
      <c r="AG165" s="157" t="s">
        <v>848</v>
      </c>
      <c r="AH165" s="157">
        <v>33.85</v>
      </c>
      <c r="AI165" s="157">
        <v>1980</v>
      </c>
      <c r="AJ165" s="157">
        <v>27315</v>
      </c>
      <c r="AK165" s="157" t="s">
        <v>939</v>
      </c>
      <c r="AL165" s="157">
        <v>30.77</v>
      </c>
      <c r="AM165" s="157">
        <v>2000</v>
      </c>
      <c r="AN165" s="157">
        <v>26520</v>
      </c>
      <c r="AO165" s="157" t="s">
        <v>874</v>
      </c>
      <c r="AP165" s="157" t="s">
        <v>641</v>
      </c>
      <c r="AQ165" s="157" t="s">
        <v>641</v>
      </c>
      <c r="AR165" s="157" t="s">
        <v>641</v>
      </c>
      <c r="AS165" s="157" t="s">
        <v>641</v>
      </c>
      <c r="AT165" s="157">
        <v>30.94</v>
      </c>
      <c r="AU165" s="157">
        <v>2056</v>
      </c>
      <c r="AV165" s="157">
        <v>25748</v>
      </c>
      <c r="AW165" s="157" t="s">
        <v>646</v>
      </c>
      <c r="AX165" s="157">
        <v>30.15</v>
      </c>
      <c r="AY165" s="157">
        <v>1986</v>
      </c>
      <c r="AZ165" s="157">
        <v>25494</v>
      </c>
      <c r="BA165" s="157" t="s">
        <v>707</v>
      </c>
      <c r="BB165" s="157">
        <v>35.090000000000003</v>
      </c>
      <c r="BC165" s="157">
        <v>1950</v>
      </c>
      <c r="BD165" s="157">
        <v>26283</v>
      </c>
      <c r="BE165" s="157" t="s">
        <v>894</v>
      </c>
    </row>
    <row r="166" spans="1:57" hidden="1">
      <c r="A166" s="157" t="s">
        <v>1426</v>
      </c>
      <c r="B166" s="157">
        <v>31.55</v>
      </c>
      <c r="C166" s="157">
        <v>2900</v>
      </c>
      <c r="D166" s="157">
        <v>22350</v>
      </c>
      <c r="E166" s="157" t="s">
        <v>898</v>
      </c>
      <c r="F166" s="157">
        <v>30.76</v>
      </c>
      <c r="G166" s="157">
        <v>2718</v>
      </c>
      <c r="H166" s="157">
        <v>21829</v>
      </c>
      <c r="I166" s="157" t="s">
        <v>996</v>
      </c>
      <c r="J166" s="157">
        <v>30.14</v>
      </c>
      <c r="K166" s="157">
        <v>2622</v>
      </c>
      <c r="L166" s="157">
        <v>21519</v>
      </c>
      <c r="M166" s="157" t="s">
        <v>927</v>
      </c>
      <c r="N166" s="157">
        <v>29.89</v>
      </c>
      <c r="O166" s="157">
        <v>2920</v>
      </c>
      <c r="P166" s="157">
        <v>21626</v>
      </c>
      <c r="Q166" s="157" t="s">
        <v>899</v>
      </c>
      <c r="R166" s="157">
        <v>34.729999999999997</v>
      </c>
      <c r="S166" s="157">
        <v>3119</v>
      </c>
      <c r="T166" s="157">
        <v>21731</v>
      </c>
      <c r="U166" s="157" t="s">
        <v>722</v>
      </c>
      <c r="V166" s="157">
        <v>35.81</v>
      </c>
      <c r="W166" s="157">
        <v>3100</v>
      </c>
      <c r="X166" s="157">
        <v>22312</v>
      </c>
      <c r="Y166" s="157" t="s">
        <v>947</v>
      </c>
      <c r="Z166" s="157">
        <v>33.03</v>
      </c>
      <c r="AA166" s="157">
        <v>3025</v>
      </c>
      <c r="AB166" s="157">
        <v>22412</v>
      </c>
      <c r="AC166" s="157" t="s">
        <v>854</v>
      </c>
      <c r="AD166" s="157">
        <v>30.98</v>
      </c>
      <c r="AE166" s="157">
        <v>2900</v>
      </c>
      <c r="AF166" s="157">
        <v>21950</v>
      </c>
      <c r="AG166" s="157" t="s">
        <v>898</v>
      </c>
      <c r="AH166" s="157">
        <v>30.31</v>
      </c>
      <c r="AI166" s="157">
        <v>2800</v>
      </c>
      <c r="AJ166" s="157">
        <v>21420</v>
      </c>
      <c r="AK166" s="157" t="s">
        <v>929</v>
      </c>
      <c r="AL166" s="157">
        <v>30.02</v>
      </c>
      <c r="AM166" s="157">
        <v>2874</v>
      </c>
      <c r="AN166" s="157">
        <v>21602</v>
      </c>
      <c r="AO166" s="157" t="s">
        <v>998</v>
      </c>
      <c r="AP166" s="157">
        <v>29.3</v>
      </c>
      <c r="AQ166" s="157">
        <v>2895</v>
      </c>
      <c r="AR166" s="157">
        <v>21740</v>
      </c>
      <c r="AS166" s="157" t="s">
        <v>865</v>
      </c>
      <c r="AT166" s="157">
        <v>29.01</v>
      </c>
      <c r="AU166" s="157">
        <v>2907</v>
      </c>
      <c r="AV166" s="157">
        <v>22392</v>
      </c>
      <c r="AW166" s="157" t="s">
        <v>682</v>
      </c>
      <c r="AX166" s="157">
        <v>29.15</v>
      </c>
      <c r="AY166" s="157">
        <v>2739</v>
      </c>
      <c r="AZ166" s="157">
        <v>21468</v>
      </c>
      <c r="BA166" s="157" t="s">
        <v>804</v>
      </c>
      <c r="BB166" s="157">
        <v>30.6</v>
      </c>
      <c r="BC166" s="157">
        <v>2787</v>
      </c>
      <c r="BD166" s="157">
        <v>21992</v>
      </c>
      <c r="BE166" s="157" t="s">
        <v>712</v>
      </c>
    </row>
    <row r="167" spans="1:57" hidden="1">
      <c r="A167" s="157" t="s">
        <v>1427</v>
      </c>
      <c r="B167" s="157">
        <v>31.49</v>
      </c>
      <c r="C167" s="157">
        <v>2992</v>
      </c>
      <c r="D167" s="157">
        <v>19708</v>
      </c>
      <c r="E167" s="157" t="s">
        <v>722</v>
      </c>
      <c r="F167" s="157">
        <v>29.37</v>
      </c>
      <c r="G167" s="157">
        <v>3113</v>
      </c>
      <c r="H167" s="157">
        <v>19425</v>
      </c>
      <c r="I167" s="157" t="s">
        <v>992</v>
      </c>
      <c r="J167" s="157">
        <v>29.46</v>
      </c>
      <c r="K167" s="157">
        <v>3159</v>
      </c>
      <c r="L167" s="157">
        <v>19706</v>
      </c>
      <c r="M167" s="157" t="s">
        <v>853</v>
      </c>
      <c r="N167" s="157">
        <v>28.87</v>
      </c>
      <c r="O167" s="157">
        <v>3161</v>
      </c>
      <c r="P167" s="157">
        <v>19654</v>
      </c>
      <c r="Q167" s="157" t="s">
        <v>1011</v>
      </c>
      <c r="R167" s="157">
        <v>31.28</v>
      </c>
      <c r="S167" s="157">
        <v>3593</v>
      </c>
      <c r="T167" s="157">
        <v>19510</v>
      </c>
      <c r="U167" s="157" t="s">
        <v>947</v>
      </c>
      <c r="V167" s="157">
        <v>30.94</v>
      </c>
      <c r="W167" s="157">
        <v>3084</v>
      </c>
      <c r="X167" s="157">
        <v>20235</v>
      </c>
      <c r="Y167" s="157" t="s">
        <v>877</v>
      </c>
      <c r="Z167" s="157">
        <v>28.49</v>
      </c>
      <c r="AA167" s="157">
        <v>2707</v>
      </c>
      <c r="AB167" s="157">
        <v>20369</v>
      </c>
      <c r="AC167" s="157" t="s">
        <v>1027</v>
      </c>
      <c r="AD167" s="157">
        <v>32.53</v>
      </c>
      <c r="AE167" s="157">
        <v>3012</v>
      </c>
      <c r="AF167" s="157">
        <v>19582</v>
      </c>
      <c r="AG167" s="157" t="s">
        <v>1340</v>
      </c>
      <c r="AH167" s="157">
        <v>28.44</v>
      </c>
      <c r="AI167" s="157">
        <v>2471</v>
      </c>
      <c r="AJ167" s="157">
        <v>19356</v>
      </c>
      <c r="AK167" s="157" t="s">
        <v>1011</v>
      </c>
      <c r="AL167" s="157">
        <v>30.15</v>
      </c>
      <c r="AM167" s="157">
        <v>2334</v>
      </c>
      <c r="AN167" s="157">
        <v>19428</v>
      </c>
      <c r="AO167" s="157" t="s">
        <v>926</v>
      </c>
      <c r="AP167" s="157">
        <v>30.07</v>
      </c>
      <c r="AQ167" s="157">
        <v>2452</v>
      </c>
      <c r="AR167" s="157">
        <v>19429</v>
      </c>
      <c r="AS167" s="157" t="s">
        <v>1057</v>
      </c>
      <c r="AT167" s="157">
        <v>29.45</v>
      </c>
      <c r="AU167" s="157">
        <v>2607</v>
      </c>
      <c r="AV167" s="157">
        <v>18653</v>
      </c>
      <c r="AW167" s="157" t="s">
        <v>964</v>
      </c>
      <c r="AX167" s="157">
        <v>29.04</v>
      </c>
      <c r="AY167" s="157">
        <v>2684</v>
      </c>
      <c r="AZ167" s="157">
        <v>19702</v>
      </c>
      <c r="BA167" s="157" t="s">
        <v>854</v>
      </c>
      <c r="BB167" s="157">
        <v>28.67</v>
      </c>
      <c r="BC167" s="157">
        <v>2756</v>
      </c>
      <c r="BD167" s="157">
        <v>19549</v>
      </c>
      <c r="BE167" s="157" t="s">
        <v>931</v>
      </c>
    </row>
    <row r="168" spans="1:57" hidden="1">
      <c r="A168" s="157" t="s">
        <v>1428</v>
      </c>
      <c r="B168" s="157">
        <v>31.31</v>
      </c>
      <c r="C168" s="157">
        <v>1855</v>
      </c>
      <c r="D168" s="157">
        <v>19732</v>
      </c>
      <c r="E168" s="157" t="s">
        <v>1094</v>
      </c>
      <c r="F168" s="157">
        <v>31.3</v>
      </c>
      <c r="G168" s="157">
        <v>1866</v>
      </c>
      <c r="H168" s="157">
        <v>19076</v>
      </c>
      <c r="I168" s="157" t="s">
        <v>948</v>
      </c>
      <c r="J168" s="157">
        <v>30.65</v>
      </c>
      <c r="K168" s="157">
        <v>1948</v>
      </c>
      <c r="L168" s="157">
        <v>19832</v>
      </c>
      <c r="M168" s="157" t="s">
        <v>697</v>
      </c>
      <c r="N168" s="157">
        <v>30.87</v>
      </c>
      <c r="O168" s="157">
        <v>1975</v>
      </c>
      <c r="P168" s="157">
        <v>20044</v>
      </c>
      <c r="Q168" s="157" t="s">
        <v>945</v>
      </c>
      <c r="R168" s="157">
        <v>30.83</v>
      </c>
      <c r="S168" s="157">
        <v>1904</v>
      </c>
      <c r="T168" s="157">
        <v>19637</v>
      </c>
      <c r="U168" s="157" t="s">
        <v>1330</v>
      </c>
      <c r="V168" s="157">
        <v>31.12</v>
      </c>
      <c r="W168" s="157">
        <v>1858</v>
      </c>
      <c r="X168" s="157">
        <v>20046</v>
      </c>
      <c r="Y168" s="157" t="s">
        <v>926</v>
      </c>
      <c r="Z168" s="157">
        <v>31.94</v>
      </c>
      <c r="AA168" s="157">
        <v>1886</v>
      </c>
      <c r="AB168" s="157">
        <v>20078</v>
      </c>
      <c r="AC168" s="157" t="s">
        <v>1085</v>
      </c>
      <c r="AD168" s="157">
        <v>31.27</v>
      </c>
      <c r="AE168" s="157">
        <v>1960</v>
      </c>
      <c r="AF168" s="157">
        <v>19888</v>
      </c>
      <c r="AG168" s="157" t="s">
        <v>1330</v>
      </c>
      <c r="AH168" s="157">
        <v>31.53</v>
      </c>
      <c r="AI168" s="157">
        <v>1982</v>
      </c>
      <c r="AJ168" s="157">
        <v>20462</v>
      </c>
      <c r="AK168" s="157" t="s">
        <v>974</v>
      </c>
      <c r="AL168" s="157">
        <v>31.77</v>
      </c>
      <c r="AM168" s="157">
        <v>1970</v>
      </c>
      <c r="AN168" s="157">
        <v>20544</v>
      </c>
      <c r="AO168" s="157" t="s">
        <v>1057</v>
      </c>
      <c r="AP168" s="157">
        <v>30.43</v>
      </c>
      <c r="AQ168" s="157">
        <v>2043</v>
      </c>
      <c r="AR168" s="157">
        <v>20826</v>
      </c>
      <c r="AS168" s="157" t="s">
        <v>951</v>
      </c>
      <c r="AT168" s="157">
        <v>30.92</v>
      </c>
      <c r="AU168" s="157">
        <v>2140</v>
      </c>
      <c r="AV168" s="157">
        <v>21266</v>
      </c>
      <c r="AW168" s="157" t="s">
        <v>815</v>
      </c>
      <c r="AX168" s="157">
        <v>31.01</v>
      </c>
      <c r="AY168" s="157">
        <v>2093</v>
      </c>
      <c r="AZ168" s="157">
        <v>21752</v>
      </c>
      <c r="BA168" s="157" t="s">
        <v>952</v>
      </c>
      <c r="BB168" s="157">
        <v>30.35</v>
      </c>
      <c r="BC168" s="157">
        <v>2092</v>
      </c>
      <c r="BD168" s="157">
        <v>22259</v>
      </c>
      <c r="BE168" s="157" t="s">
        <v>973</v>
      </c>
    </row>
    <row r="169" spans="1:57" hidden="1">
      <c r="A169" s="157" t="s">
        <v>1429</v>
      </c>
      <c r="B169" s="157">
        <v>31.31</v>
      </c>
      <c r="C169" s="157">
        <v>1914</v>
      </c>
      <c r="D169" s="157">
        <v>20480</v>
      </c>
      <c r="E169" s="157" t="s">
        <v>877</v>
      </c>
      <c r="F169" s="157">
        <v>31.79</v>
      </c>
      <c r="G169" s="157">
        <v>1915</v>
      </c>
      <c r="H169" s="157">
        <v>20175</v>
      </c>
      <c r="I169" s="157" t="s">
        <v>911</v>
      </c>
      <c r="J169" s="157">
        <v>30.66</v>
      </c>
      <c r="K169" s="157">
        <v>2005</v>
      </c>
      <c r="L169" s="157">
        <v>20299</v>
      </c>
      <c r="M169" s="157" t="s">
        <v>698</v>
      </c>
      <c r="N169" s="157">
        <v>30.27</v>
      </c>
      <c r="O169" s="157">
        <v>2061</v>
      </c>
      <c r="P169" s="157">
        <v>20380</v>
      </c>
      <c r="Q169" s="157" t="s">
        <v>878</v>
      </c>
      <c r="R169" s="157">
        <v>31.67</v>
      </c>
      <c r="S169" s="157">
        <v>2017</v>
      </c>
      <c r="T169" s="157">
        <v>20256</v>
      </c>
      <c r="U169" s="157" t="s">
        <v>702</v>
      </c>
      <c r="V169" s="157">
        <v>31.73</v>
      </c>
      <c r="W169" s="157">
        <v>2084</v>
      </c>
      <c r="X169" s="157">
        <v>21005</v>
      </c>
      <c r="Y169" s="157" t="s">
        <v>992</v>
      </c>
      <c r="Z169" s="157">
        <v>32</v>
      </c>
      <c r="AA169" s="157">
        <v>2107</v>
      </c>
      <c r="AB169" s="157">
        <v>21007</v>
      </c>
      <c r="AC169" s="157" t="s">
        <v>689</v>
      </c>
      <c r="AD169" s="157">
        <v>31.44</v>
      </c>
      <c r="AE169" s="157">
        <v>2082</v>
      </c>
      <c r="AF169" s="157">
        <v>20684</v>
      </c>
      <c r="AG169" s="157" t="s">
        <v>950</v>
      </c>
      <c r="AH169" s="157">
        <v>30.89</v>
      </c>
      <c r="AI169" s="157">
        <v>2019</v>
      </c>
      <c r="AJ169" s="157">
        <v>20905</v>
      </c>
      <c r="AK169" s="157" t="s">
        <v>819</v>
      </c>
      <c r="AL169" s="157">
        <v>30.85</v>
      </c>
      <c r="AM169" s="157">
        <v>1810</v>
      </c>
      <c r="AN169" s="157">
        <v>20835</v>
      </c>
      <c r="AO169" s="157" t="s">
        <v>716</v>
      </c>
      <c r="AP169" s="157">
        <v>30.7</v>
      </c>
      <c r="AQ169" s="157">
        <v>1819</v>
      </c>
      <c r="AR169" s="157">
        <v>20698</v>
      </c>
      <c r="AS169" s="157" t="s">
        <v>817</v>
      </c>
      <c r="AT169" s="157">
        <v>32.04</v>
      </c>
      <c r="AU169" s="157">
        <v>1865</v>
      </c>
      <c r="AV169" s="157">
        <v>20723</v>
      </c>
      <c r="AW169" s="157" t="s">
        <v>1057</v>
      </c>
      <c r="AX169" s="157">
        <v>30.76</v>
      </c>
      <c r="AY169" s="157">
        <v>1778</v>
      </c>
      <c r="AZ169" s="157">
        <v>21893</v>
      </c>
      <c r="BA169" s="157" t="s">
        <v>1032</v>
      </c>
      <c r="BB169" s="157">
        <v>30.11</v>
      </c>
      <c r="BC169" s="157">
        <v>1813</v>
      </c>
      <c r="BD169" s="157">
        <v>21225</v>
      </c>
      <c r="BE169" s="157" t="s">
        <v>943</v>
      </c>
    </row>
    <row r="170" spans="1:57" hidden="1">
      <c r="A170" s="157" t="s">
        <v>1430</v>
      </c>
      <c r="B170" s="157">
        <v>31.22</v>
      </c>
      <c r="C170" s="157">
        <v>1877</v>
      </c>
      <c r="D170" s="157">
        <v>22757</v>
      </c>
      <c r="E170" s="157" t="s">
        <v>846</v>
      </c>
      <c r="F170" s="157">
        <v>33.700000000000003</v>
      </c>
      <c r="G170" s="157">
        <v>1913</v>
      </c>
      <c r="H170" s="157">
        <v>21476</v>
      </c>
      <c r="I170" s="157" t="s">
        <v>1050</v>
      </c>
      <c r="J170" s="157">
        <v>34.97</v>
      </c>
      <c r="K170" s="157">
        <v>1878</v>
      </c>
      <c r="L170" s="157">
        <v>21446</v>
      </c>
      <c r="M170" s="157" t="s">
        <v>1269</v>
      </c>
      <c r="N170" s="157">
        <v>31.09</v>
      </c>
      <c r="O170" s="157">
        <v>1948</v>
      </c>
      <c r="P170" s="157">
        <v>21421</v>
      </c>
      <c r="Q170" s="157" t="s">
        <v>837</v>
      </c>
      <c r="R170" s="157">
        <v>30.1</v>
      </c>
      <c r="S170" s="157">
        <v>1864</v>
      </c>
      <c r="T170" s="157">
        <v>21920</v>
      </c>
      <c r="U170" s="157" t="s">
        <v>846</v>
      </c>
      <c r="V170" s="157">
        <v>34.549999999999997</v>
      </c>
      <c r="W170" s="157">
        <v>1886</v>
      </c>
      <c r="X170" s="157">
        <v>22125</v>
      </c>
      <c r="Y170" s="157" t="s">
        <v>696</v>
      </c>
      <c r="Z170" s="157">
        <v>36.83</v>
      </c>
      <c r="AA170" s="157">
        <v>1933</v>
      </c>
      <c r="AB170" s="157">
        <v>22188</v>
      </c>
      <c r="AC170" s="157" t="s">
        <v>1045</v>
      </c>
      <c r="AD170" s="157" t="s">
        <v>641</v>
      </c>
      <c r="AE170" s="157" t="s">
        <v>641</v>
      </c>
      <c r="AF170" s="157" t="s">
        <v>641</v>
      </c>
      <c r="AG170" s="157" t="s">
        <v>641</v>
      </c>
      <c r="AH170" s="157">
        <v>30.86</v>
      </c>
      <c r="AI170" s="157">
        <v>1844</v>
      </c>
      <c r="AJ170" s="157">
        <v>21815</v>
      </c>
      <c r="AK170" s="157" t="s">
        <v>929</v>
      </c>
      <c r="AL170" s="157" t="s">
        <v>641</v>
      </c>
      <c r="AM170" s="157" t="s">
        <v>641</v>
      </c>
      <c r="AN170" s="157" t="s">
        <v>641</v>
      </c>
      <c r="AO170" s="157" t="s">
        <v>641</v>
      </c>
      <c r="AP170" s="157" t="s">
        <v>641</v>
      </c>
      <c r="AQ170" s="157" t="s">
        <v>641</v>
      </c>
      <c r="AR170" s="157" t="s">
        <v>641</v>
      </c>
      <c r="AS170" s="157" t="s">
        <v>641</v>
      </c>
      <c r="AT170" s="157" t="s">
        <v>641</v>
      </c>
      <c r="AU170" s="157" t="s">
        <v>641</v>
      </c>
      <c r="AV170" s="157" t="s">
        <v>641</v>
      </c>
      <c r="AW170" s="157" t="s">
        <v>641</v>
      </c>
      <c r="AX170" s="157" t="s">
        <v>641</v>
      </c>
      <c r="AY170" s="157" t="s">
        <v>641</v>
      </c>
      <c r="AZ170" s="157" t="s">
        <v>641</v>
      </c>
      <c r="BA170" s="157" t="s">
        <v>641</v>
      </c>
      <c r="BB170" s="157" t="s">
        <v>641</v>
      </c>
      <c r="BC170" s="157" t="s">
        <v>641</v>
      </c>
      <c r="BD170" s="157" t="s">
        <v>641</v>
      </c>
      <c r="BE170" s="157" t="s">
        <v>641</v>
      </c>
    </row>
    <row r="171" spans="1:57" hidden="1">
      <c r="A171" s="157" t="s">
        <v>1431</v>
      </c>
      <c r="B171" s="157">
        <v>31.16</v>
      </c>
      <c r="C171" s="157">
        <v>3235</v>
      </c>
      <c r="D171" s="157">
        <v>22961</v>
      </c>
      <c r="E171" s="157" t="s">
        <v>804</v>
      </c>
      <c r="F171" s="157">
        <v>31.3</v>
      </c>
      <c r="G171" s="157">
        <v>3255</v>
      </c>
      <c r="H171" s="157">
        <v>23970</v>
      </c>
      <c r="I171" s="157" t="s">
        <v>688</v>
      </c>
      <c r="J171" s="157">
        <v>30.94</v>
      </c>
      <c r="K171" s="157">
        <v>3190</v>
      </c>
      <c r="L171" s="157">
        <v>24186</v>
      </c>
      <c r="M171" s="157" t="s">
        <v>797</v>
      </c>
      <c r="N171" s="157">
        <v>30.13</v>
      </c>
      <c r="O171" s="157">
        <v>3171</v>
      </c>
      <c r="P171" s="157">
        <v>24293</v>
      </c>
      <c r="Q171" s="157" t="s">
        <v>939</v>
      </c>
      <c r="R171" s="157">
        <v>30.67</v>
      </c>
      <c r="S171" s="157">
        <v>3168</v>
      </c>
      <c r="T171" s="157">
        <v>24682</v>
      </c>
      <c r="U171" s="157" t="s">
        <v>671</v>
      </c>
      <c r="V171" s="157">
        <v>31.27</v>
      </c>
      <c r="W171" s="157">
        <v>3123</v>
      </c>
      <c r="X171" s="157">
        <v>25356</v>
      </c>
      <c r="Y171" s="157" t="s">
        <v>729</v>
      </c>
      <c r="Z171" s="157">
        <v>32.049999999999997</v>
      </c>
      <c r="AA171" s="157">
        <v>3300</v>
      </c>
      <c r="AB171" s="157">
        <v>25622</v>
      </c>
      <c r="AC171" s="157" t="s">
        <v>798</v>
      </c>
      <c r="AD171" s="157">
        <v>32.01</v>
      </c>
      <c r="AE171" s="157">
        <v>3475</v>
      </c>
      <c r="AF171" s="157">
        <v>24784</v>
      </c>
      <c r="AG171" s="157" t="s">
        <v>1029</v>
      </c>
      <c r="AH171" s="157">
        <v>30.26</v>
      </c>
      <c r="AI171" s="157">
        <v>3067</v>
      </c>
      <c r="AJ171" s="157">
        <v>24951</v>
      </c>
      <c r="AK171" s="157" t="s">
        <v>732</v>
      </c>
      <c r="AL171" s="157">
        <v>29.92</v>
      </c>
      <c r="AM171" s="157">
        <v>2929</v>
      </c>
      <c r="AN171" s="157">
        <v>24526</v>
      </c>
      <c r="AO171" s="157" t="s">
        <v>708</v>
      </c>
      <c r="AP171" s="157">
        <v>29.33</v>
      </c>
      <c r="AQ171" s="157">
        <v>2945</v>
      </c>
      <c r="AR171" s="157">
        <v>24330</v>
      </c>
      <c r="AS171" s="157" t="s">
        <v>745</v>
      </c>
      <c r="AT171" s="157">
        <v>29.31</v>
      </c>
      <c r="AU171" s="157">
        <v>2948</v>
      </c>
      <c r="AV171" s="157">
        <v>24456</v>
      </c>
      <c r="AW171" s="157" t="s">
        <v>828</v>
      </c>
      <c r="AX171" s="157">
        <v>28.54</v>
      </c>
      <c r="AY171" s="157">
        <v>3020</v>
      </c>
      <c r="AZ171" s="157">
        <v>24428</v>
      </c>
      <c r="BA171" s="157" t="s">
        <v>1021</v>
      </c>
      <c r="BB171" s="157">
        <v>27.76</v>
      </c>
      <c r="BC171" s="157">
        <v>3156</v>
      </c>
      <c r="BD171" s="157">
        <v>24291</v>
      </c>
      <c r="BE171" s="157" t="s">
        <v>850</v>
      </c>
    </row>
    <row r="172" spans="1:57" hidden="1">
      <c r="A172" s="157" t="s">
        <v>1432</v>
      </c>
      <c r="B172" s="157">
        <v>30.97</v>
      </c>
      <c r="C172" s="157">
        <v>1900</v>
      </c>
      <c r="D172" s="157">
        <v>18552</v>
      </c>
      <c r="E172" s="157" t="s">
        <v>644</v>
      </c>
      <c r="F172" s="157">
        <v>31.13</v>
      </c>
      <c r="G172" s="157">
        <v>1885</v>
      </c>
      <c r="H172" s="157">
        <v>19622</v>
      </c>
      <c r="I172" s="157" t="s">
        <v>1094</v>
      </c>
      <c r="J172" s="157">
        <v>30.85</v>
      </c>
      <c r="K172" s="157">
        <v>1863</v>
      </c>
      <c r="L172" s="157">
        <v>19616</v>
      </c>
      <c r="M172" s="157" t="s">
        <v>820</v>
      </c>
      <c r="N172" s="157">
        <v>30.61</v>
      </c>
      <c r="O172" s="157">
        <v>1832</v>
      </c>
      <c r="P172" s="157">
        <v>19458</v>
      </c>
      <c r="Q172" s="157" t="s">
        <v>820</v>
      </c>
      <c r="R172" s="157">
        <v>29.78</v>
      </c>
      <c r="S172" s="157">
        <v>1851</v>
      </c>
      <c r="T172" s="157">
        <v>19706</v>
      </c>
      <c r="U172" s="157" t="s">
        <v>992</v>
      </c>
      <c r="V172" s="157">
        <v>29.37</v>
      </c>
      <c r="W172" s="157">
        <v>1821</v>
      </c>
      <c r="X172" s="157">
        <v>20272</v>
      </c>
      <c r="Y172" s="157" t="s">
        <v>1065</v>
      </c>
      <c r="Z172" s="157">
        <v>29.94</v>
      </c>
      <c r="AA172" s="157">
        <v>1811</v>
      </c>
      <c r="AB172" s="157">
        <v>20557</v>
      </c>
      <c r="AC172" s="157" t="s">
        <v>965</v>
      </c>
      <c r="AD172" s="157">
        <v>30.31</v>
      </c>
      <c r="AE172" s="157">
        <v>1896</v>
      </c>
      <c r="AF172" s="157">
        <v>20304</v>
      </c>
      <c r="AG172" s="157" t="s">
        <v>720</v>
      </c>
      <c r="AH172" s="157">
        <v>30.88</v>
      </c>
      <c r="AI172" s="157">
        <v>1903</v>
      </c>
      <c r="AJ172" s="157">
        <v>20467</v>
      </c>
      <c r="AK172" s="157" t="s">
        <v>698</v>
      </c>
      <c r="AL172" s="157">
        <v>31.11</v>
      </c>
      <c r="AM172" s="157">
        <v>1836</v>
      </c>
      <c r="AN172" s="157">
        <v>20531</v>
      </c>
      <c r="AO172" s="157" t="s">
        <v>718</v>
      </c>
      <c r="AP172" s="157">
        <v>30.27</v>
      </c>
      <c r="AQ172" s="157">
        <v>1841</v>
      </c>
      <c r="AR172" s="157">
        <v>20708</v>
      </c>
      <c r="AS172" s="157" t="s">
        <v>951</v>
      </c>
      <c r="AT172" s="157">
        <v>30.59</v>
      </c>
      <c r="AU172" s="157">
        <v>1869</v>
      </c>
      <c r="AV172" s="157">
        <v>20654</v>
      </c>
      <c r="AW172" s="157" t="s">
        <v>716</v>
      </c>
      <c r="AX172" s="157">
        <v>30.93</v>
      </c>
      <c r="AY172" s="157">
        <v>1906</v>
      </c>
      <c r="AZ172" s="157">
        <v>21174</v>
      </c>
      <c r="BA172" s="157" t="s">
        <v>951</v>
      </c>
      <c r="BB172" s="157">
        <v>29.76</v>
      </c>
      <c r="BC172" s="157">
        <v>1892</v>
      </c>
      <c r="BD172" s="157">
        <v>21183</v>
      </c>
      <c r="BE172" s="157" t="s">
        <v>1032</v>
      </c>
    </row>
    <row r="173" spans="1:57" hidden="1">
      <c r="A173" s="157" t="s">
        <v>1039</v>
      </c>
      <c r="B173" s="157">
        <v>30.97</v>
      </c>
      <c r="C173" s="157">
        <v>2791</v>
      </c>
      <c r="D173" s="157">
        <v>23479</v>
      </c>
      <c r="E173" s="157" t="s">
        <v>1017</v>
      </c>
      <c r="F173" s="157">
        <v>33.01</v>
      </c>
      <c r="G173" s="157">
        <v>2807</v>
      </c>
      <c r="H173" s="157">
        <v>24430</v>
      </c>
      <c r="I173" s="157" t="s">
        <v>983</v>
      </c>
      <c r="J173" s="157">
        <v>33.54</v>
      </c>
      <c r="K173" s="157">
        <v>2881</v>
      </c>
      <c r="L173" s="157">
        <v>24291</v>
      </c>
      <c r="M173" s="157" t="s">
        <v>993</v>
      </c>
      <c r="N173" s="157">
        <v>33.17</v>
      </c>
      <c r="O173" s="157">
        <v>2887</v>
      </c>
      <c r="P173" s="157">
        <v>24520</v>
      </c>
      <c r="Q173" s="157" t="s">
        <v>649</v>
      </c>
      <c r="R173" s="157">
        <v>32.520000000000003</v>
      </c>
      <c r="S173" s="157">
        <v>3014</v>
      </c>
      <c r="T173" s="157">
        <v>24782</v>
      </c>
      <c r="U173" s="157" t="s">
        <v>896</v>
      </c>
      <c r="V173" s="157">
        <v>32.130000000000003</v>
      </c>
      <c r="W173" s="157">
        <v>3105</v>
      </c>
      <c r="X173" s="157">
        <v>25426</v>
      </c>
      <c r="Y173" s="157" t="s">
        <v>890</v>
      </c>
      <c r="Z173" s="157">
        <v>31.18</v>
      </c>
      <c r="AA173" s="157">
        <v>3082</v>
      </c>
      <c r="AB173" s="157">
        <v>24870</v>
      </c>
      <c r="AC173" s="157" t="s">
        <v>905</v>
      </c>
      <c r="AD173" s="157">
        <v>30.66</v>
      </c>
      <c r="AE173" s="157">
        <v>3114</v>
      </c>
      <c r="AF173" s="157">
        <v>25191</v>
      </c>
      <c r="AG173" s="157" t="s">
        <v>891</v>
      </c>
      <c r="AH173" s="157">
        <v>30.68</v>
      </c>
      <c r="AI173" s="157">
        <v>3081</v>
      </c>
      <c r="AJ173" s="157">
        <v>24234</v>
      </c>
      <c r="AK173" s="157" t="s">
        <v>778</v>
      </c>
      <c r="AL173" s="157">
        <v>31.45</v>
      </c>
      <c r="AM173" s="157">
        <v>3019</v>
      </c>
      <c r="AN173" s="157">
        <v>24425</v>
      </c>
      <c r="AO173" s="157" t="s">
        <v>841</v>
      </c>
      <c r="AP173" s="157">
        <v>30.83</v>
      </c>
      <c r="AQ173" s="157">
        <v>2953</v>
      </c>
      <c r="AR173" s="157">
        <v>24434</v>
      </c>
      <c r="AS173" s="157" t="s">
        <v>806</v>
      </c>
      <c r="AT173" s="157">
        <v>30.22</v>
      </c>
      <c r="AU173" s="157">
        <v>2900</v>
      </c>
      <c r="AV173" s="157">
        <v>24151</v>
      </c>
      <c r="AW173" s="157" t="s">
        <v>798</v>
      </c>
      <c r="AX173" s="157">
        <v>31.3</v>
      </c>
      <c r="AY173" s="157">
        <v>2905</v>
      </c>
      <c r="AZ173" s="157">
        <v>24634</v>
      </c>
      <c r="BA173" s="157" t="s">
        <v>728</v>
      </c>
      <c r="BB173" s="157">
        <v>31.77</v>
      </c>
      <c r="BC173" s="157">
        <v>2927</v>
      </c>
      <c r="BD173" s="157">
        <v>24651</v>
      </c>
      <c r="BE173" s="157" t="s">
        <v>685</v>
      </c>
    </row>
    <row r="174" spans="1:57" hidden="1">
      <c r="A174" s="157" t="s">
        <v>1433</v>
      </c>
      <c r="B174" s="157">
        <v>30.88</v>
      </c>
      <c r="C174" s="157">
        <v>1675</v>
      </c>
      <c r="D174" s="157">
        <v>16340</v>
      </c>
      <c r="E174" s="157" t="s">
        <v>1331</v>
      </c>
      <c r="F174" s="157">
        <v>31.4</v>
      </c>
      <c r="G174" s="157">
        <v>1718</v>
      </c>
      <c r="H174" s="157">
        <v>16898</v>
      </c>
      <c r="I174" s="157" t="s">
        <v>1434</v>
      </c>
      <c r="J174" s="157">
        <v>32.57</v>
      </c>
      <c r="K174" s="157">
        <v>1772</v>
      </c>
      <c r="L174" s="157">
        <v>17062</v>
      </c>
      <c r="M174" s="157" t="s">
        <v>1435</v>
      </c>
      <c r="N174" s="157">
        <v>32.380000000000003</v>
      </c>
      <c r="O174" s="157">
        <v>1750</v>
      </c>
      <c r="P174" s="157">
        <v>17092</v>
      </c>
      <c r="Q174" s="157" t="s">
        <v>1118</v>
      </c>
      <c r="R174" s="157">
        <v>29.83</v>
      </c>
      <c r="S174" s="157">
        <v>1715</v>
      </c>
      <c r="T174" s="157">
        <v>17409</v>
      </c>
      <c r="U174" s="157" t="s">
        <v>1436</v>
      </c>
      <c r="V174" s="157">
        <v>29.81</v>
      </c>
      <c r="W174" s="157">
        <v>1742</v>
      </c>
      <c r="X174" s="157">
        <v>18237</v>
      </c>
      <c r="Y174" s="157" t="s">
        <v>1075</v>
      </c>
      <c r="Z174" s="157">
        <v>30.26</v>
      </c>
      <c r="AA174" s="157">
        <v>1725</v>
      </c>
      <c r="AB174" s="157">
        <v>18354</v>
      </c>
      <c r="AC174" s="157" t="s">
        <v>1096</v>
      </c>
      <c r="AD174" s="157">
        <v>30.8</v>
      </c>
      <c r="AE174" s="157">
        <v>1787</v>
      </c>
      <c r="AF174" s="157">
        <v>18177</v>
      </c>
      <c r="AG174" s="157" t="s">
        <v>930</v>
      </c>
      <c r="AH174" s="157">
        <v>30.71</v>
      </c>
      <c r="AI174" s="157">
        <v>1771</v>
      </c>
      <c r="AJ174" s="157">
        <v>17819</v>
      </c>
      <c r="AK174" s="157" t="s">
        <v>1106</v>
      </c>
      <c r="AL174" s="157">
        <v>31.94</v>
      </c>
      <c r="AM174" s="157">
        <v>1760</v>
      </c>
      <c r="AN174" s="157">
        <v>17802</v>
      </c>
      <c r="AO174" s="157" t="s">
        <v>1048</v>
      </c>
      <c r="AP174" s="157" t="s">
        <v>641</v>
      </c>
      <c r="AQ174" s="157" t="s">
        <v>641</v>
      </c>
      <c r="AR174" s="157" t="s">
        <v>641</v>
      </c>
      <c r="AS174" s="157" t="s">
        <v>641</v>
      </c>
      <c r="AT174" s="157">
        <v>32.659999999999997</v>
      </c>
      <c r="AU174" s="157">
        <v>1617</v>
      </c>
      <c r="AV174" s="157">
        <v>18091</v>
      </c>
      <c r="AW174" s="157" t="s">
        <v>1437</v>
      </c>
      <c r="AX174" s="157">
        <v>30.11</v>
      </c>
      <c r="AY174" s="157">
        <v>1656</v>
      </c>
      <c r="AZ174" s="157">
        <v>18327</v>
      </c>
      <c r="BA174" s="157" t="s">
        <v>1098</v>
      </c>
      <c r="BB174" s="157">
        <v>30.15</v>
      </c>
      <c r="BC174" s="157">
        <v>1661</v>
      </c>
      <c r="BD174" s="157">
        <v>18879</v>
      </c>
      <c r="BE174" s="157" t="s">
        <v>1046</v>
      </c>
    </row>
    <row r="175" spans="1:57" hidden="1">
      <c r="A175" s="157" t="s">
        <v>1438</v>
      </c>
      <c r="B175" s="157">
        <v>30.76</v>
      </c>
      <c r="C175" s="157">
        <v>1742</v>
      </c>
      <c r="D175" s="157">
        <v>16285</v>
      </c>
      <c r="E175" s="157" t="s">
        <v>1331</v>
      </c>
      <c r="F175" s="157">
        <v>30.62</v>
      </c>
      <c r="G175" s="157">
        <v>1723</v>
      </c>
      <c r="H175" s="157">
        <v>16532</v>
      </c>
      <c r="I175" s="157" t="s">
        <v>1439</v>
      </c>
      <c r="J175" s="157">
        <v>30.71</v>
      </c>
      <c r="K175" s="157">
        <v>1726</v>
      </c>
      <c r="L175" s="157">
        <v>16712</v>
      </c>
      <c r="M175" s="157" t="s">
        <v>1107</v>
      </c>
      <c r="N175" s="157">
        <v>31.5</v>
      </c>
      <c r="O175" s="157">
        <v>1756</v>
      </c>
      <c r="P175" s="157">
        <v>16980</v>
      </c>
      <c r="Q175" s="157" t="s">
        <v>1439</v>
      </c>
      <c r="R175" s="157">
        <v>31.53</v>
      </c>
      <c r="S175" s="157">
        <v>1732</v>
      </c>
      <c r="T175" s="157">
        <v>16836</v>
      </c>
      <c r="U175" s="157" t="s">
        <v>910</v>
      </c>
      <c r="V175" s="157">
        <v>30.69</v>
      </c>
      <c r="W175" s="157">
        <v>1695</v>
      </c>
      <c r="X175" s="157">
        <v>17943</v>
      </c>
      <c r="Y175" s="157" t="s">
        <v>1099</v>
      </c>
      <c r="Z175" s="157">
        <v>30.36</v>
      </c>
      <c r="AA175" s="157">
        <v>1687</v>
      </c>
      <c r="AB175" s="157">
        <v>18137</v>
      </c>
      <c r="AC175" s="157" t="s">
        <v>1052</v>
      </c>
      <c r="AD175" s="157">
        <v>30.36</v>
      </c>
      <c r="AE175" s="157">
        <v>1703</v>
      </c>
      <c r="AF175" s="157">
        <v>17654</v>
      </c>
      <c r="AG175" s="157" t="s">
        <v>1083</v>
      </c>
      <c r="AH175" s="157">
        <v>30.98</v>
      </c>
      <c r="AI175" s="157">
        <v>1745</v>
      </c>
      <c r="AJ175" s="157">
        <v>17573</v>
      </c>
      <c r="AK175" s="157" t="s">
        <v>1440</v>
      </c>
      <c r="AL175" s="157">
        <v>31.53</v>
      </c>
      <c r="AM175" s="157">
        <v>1736</v>
      </c>
      <c r="AN175" s="157">
        <v>17718</v>
      </c>
      <c r="AO175" s="157" t="s">
        <v>1114</v>
      </c>
      <c r="AP175" s="157">
        <v>30.68</v>
      </c>
      <c r="AQ175" s="157">
        <v>1712</v>
      </c>
      <c r="AR175" s="157">
        <v>17406</v>
      </c>
      <c r="AS175" s="157" t="s">
        <v>1440</v>
      </c>
      <c r="AT175" s="157">
        <v>31.2</v>
      </c>
      <c r="AU175" s="157">
        <v>1755</v>
      </c>
      <c r="AV175" s="157">
        <v>17731</v>
      </c>
      <c r="AW175" s="157" t="s">
        <v>1086</v>
      </c>
      <c r="AX175" s="157">
        <v>31.33</v>
      </c>
      <c r="AY175" s="157">
        <v>1787</v>
      </c>
      <c r="AZ175" s="157">
        <v>18218</v>
      </c>
      <c r="BA175" s="157" t="s">
        <v>1083</v>
      </c>
      <c r="BB175" s="157">
        <v>31.05</v>
      </c>
      <c r="BC175" s="157">
        <v>1769</v>
      </c>
      <c r="BD175" s="157">
        <v>16383</v>
      </c>
      <c r="BE175" s="157" t="s">
        <v>1118</v>
      </c>
    </row>
    <row r="176" spans="1:57" hidden="1">
      <c r="A176" s="157" t="s">
        <v>1441</v>
      </c>
      <c r="B176" s="157">
        <v>30.56</v>
      </c>
      <c r="C176" s="157">
        <v>1745</v>
      </c>
      <c r="D176" s="157">
        <v>18228</v>
      </c>
      <c r="E176" s="157" t="s">
        <v>1442</v>
      </c>
      <c r="F176" s="157">
        <v>33.51</v>
      </c>
      <c r="G176" s="157">
        <v>1717</v>
      </c>
      <c r="H176" s="157">
        <v>19484</v>
      </c>
      <c r="I176" s="157" t="s">
        <v>1083</v>
      </c>
      <c r="J176" s="157">
        <v>31.94</v>
      </c>
      <c r="K176" s="157">
        <v>1761</v>
      </c>
      <c r="L176" s="157">
        <v>19562</v>
      </c>
      <c r="M176" s="157" t="s">
        <v>876</v>
      </c>
      <c r="N176" s="157">
        <v>33.020000000000003</v>
      </c>
      <c r="O176" s="157">
        <v>1816</v>
      </c>
      <c r="P176" s="157">
        <v>19264</v>
      </c>
      <c r="Q176" s="157" t="s">
        <v>1436</v>
      </c>
      <c r="R176" s="157">
        <v>31.56</v>
      </c>
      <c r="S176" s="157">
        <v>1891</v>
      </c>
      <c r="T176" s="157">
        <v>19527</v>
      </c>
      <c r="U176" s="157" t="s">
        <v>640</v>
      </c>
      <c r="V176" s="157">
        <v>29.37</v>
      </c>
      <c r="W176" s="157">
        <v>1933</v>
      </c>
      <c r="X176" s="157">
        <v>20281</v>
      </c>
      <c r="Y176" s="157" t="s">
        <v>1065</v>
      </c>
      <c r="Z176" s="157">
        <v>31.94</v>
      </c>
      <c r="AA176" s="157">
        <v>1990</v>
      </c>
      <c r="AB176" s="157">
        <v>20146</v>
      </c>
      <c r="AC176" s="157" t="s">
        <v>1094</v>
      </c>
      <c r="AD176" s="157">
        <v>30.02</v>
      </c>
      <c r="AE176" s="157">
        <v>2078</v>
      </c>
      <c r="AF176" s="157">
        <v>19801</v>
      </c>
      <c r="AG176" s="157" t="s">
        <v>718</v>
      </c>
      <c r="AH176" s="157">
        <v>30.33</v>
      </c>
      <c r="AI176" s="157">
        <v>1993</v>
      </c>
      <c r="AJ176" s="157">
        <v>19853</v>
      </c>
      <c r="AK176" s="157" t="s">
        <v>877</v>
      </c>
      <c r="AL176" s="157">
        <v>32.299999999999997</v>
      </c>
      <c r="AM176" s="157">
        <v>1786</v>
      </c>
      <c r="AN176" s="157">
        <v>20081</v>
      </c>
      <c r="AO176" s="157" t="s">
        <v>1049</v>
      </c>
      <c r="AP176" s="157" t="s">
        <v>641</v>
      </c>
      <c r="AQ176" s="157" t="s">
        <v>641</v>
      </c>
      <c r="AR176" s="157" t="s">
        <v>641</v>
      </c>
      <c r="AS176" s="157" t="s">
        <v>641</v>
      </c>
      <c r="AT176" s="157">
        <v>39.07</v>
      </c>
      <c r="AU176" s="157">
        <v>1686</v>
      </c>
      <c r="AV176" s="157">
        <v>20450</v>
      </c>
      <c r="AW176" s="157" t="s">
        <v>1435</v>
      </c>
      <c r="AX176" s="157">
        <v>36.97</v>
      </c>
      <c r="AY176" s="157">
        <v>1738</v>
      </c>
      <c r="AZ176" s="157">
        <v>20676</v>
      </c>
      <c r="BA176" s="157" t="s">
        <v>1443</v>
      </c>
      <c r="BB176" s="157">
        <v>30.97</v>
      </c>
      <c r="BC176" s="157">
        <v>1817</v>
      </c>
      <c r="BD176" s="157">
        <v>20764</v>
      </c>
      <c r="BE176" s="157" t="s">
        <v>717</v>
      </c>
    </row>
    <row r="177" spans="1:57" hidden="1">
      <c r="A177" s="157" t="s">
        <v>1444</v>
      </c>
      <c r="B177" s="157">
        <v>30.52</v>
      </c>
      <c r="C177" s="157">
        <v>1763</v>
      </c>
      <c r="D177" s="157">
        <v>17938</v>
      </c>
      <c r="E177" s="157" t="s">
        <v>1112</v>
      </c>
      <c r="F177" s="157">
        <v>29.73</v>
      </c>
      <c r="G177" s="157">
        <v>1833</v>
      </c>
      <c r="H177" s="157">
        <v>18090</v>
      </c>
      <c r="I177" s="157" t="s">
        <v>1098</v>
      </c>
      <c r="J177" s="157" t="s">
        <v>641</v>
      </c>
      <c r="K177" s="157" t="s">
        <v>641</v>
      </c>
      <c r="L177" s="157" t="s">
        <v>641</v>
      </c>
      <c r="M177" s="157" t="s">
        <v>641</v>
      </c>
      <c r="N177" s="157">
        <v>29.68</v>
      </c>
      <c r="O177" s="157">
        <v>1743</v>
      </c>
      <c r="P177" s="157">
        <v>18169</v>
      </c>
      <c r="Q177" s="157" t="s">
        <v>876</v>
      </c>
      <c r="R177" s="157">
        <v>29.38</v>
      </c>
      <c r="S177" s="157">
        <v>1771</v>
      </c>
      <c r="T177" s="157">
        <v>18836</v>
      </c>
      <c r="U177" s="157" t="s">
        <v>654</v>
      </c>
      <c r="V177" s="157">
        <v>27.97</v>
      </c>
      <c r="W177" s="157">
        <v>1767</v>
      </c>
      <c r="X177" s="157">
        <v>19701</v>
      </c>
      <c r="Y177" s="157" t="s">
        <v>943</v>
      </c>
      <c r="Z177" s="157">
        <v>28.63</v>
      </c>
      <c r="AA177" s="157">
        <v>1775</v>
      </c>
      <c r="AB177" s="157">
        <v>19844</v>
      </c>
      <c r="AC177" s="157" t="s">
        <v>1097</v>
      </c>
      <c r="AD177" s="157">
        <v>28.73</v>
      </c>
      <c r="AE177" s="157">
        <v>1733</v>
      </c>
      <c r="AF177" s="157">
        <v>19532</v>
      </c>
      <c r="AG177" s="157" t="s">
        <v>1013</v>
      </c>
      <c r="AH177" s="157" t="s">
        <v>641</v>
      </c>
      <c r="AI177" s="157" t="s">
        <v>641</v>
      </c>
      <c r="AJ177" s="157" t="s">
        <v>641</v>
      </c>
      <c r="AK177" s="157" t="s">
        <v>641</v>
      </c>
      <c r="AL177" s="157" t="s">
        <v>641</v>
      </c>
      <c r="AM177" s="157" t="s">
        <v>641</v>
      </c>
      <c r="AN177" s="157" t="s">
        <v>641</v>
      </c>
      <c r="AO177" s="157" t="s">
        <v>641</v>
      </c>
      <c r="AP177" s="157" t="s">
        <v>641</v>
      </c>
      <c r="AQ177" s="157" t="s">
        <v>641</v>
      </c>
      <c r="AR177" s="157" t="s">
        <v>641</v>
      </c>
      <c r="AS177" s="157" t="s">
        <v>641</v>
      </c>
      <c r="AT177" s="157" t="s">
        <v>641</v>
      </c>
      <c r="AU177" s="157" t="s">
        <v>641</v>
      </c>
      <c r="AV177" s="157" t="s">
        <v>641</v>
      </c>
      <c r="AW177" s="157" t="s">
        <v>641</v>
      </c>
      <c r="AX177" s="157" t="s">
        <v>641</v>
      </c>
      <c r="AY177" s="157" t="s">
        <v>641</v>
      </c>
      <c r="AZ177" s="157" t="s">
        <v>641</v>
      </c>
      <c r="BA177" s="157" t="s">
        <v>641</v>
      </c>
      <c r="BB177" s="157" t="s">
        <v>641</v>
      </c>
      <c r="BC177" s="157" t="s">
        <v>641</v>
      </c>
      <c r="BD177" s="157" t="s">
        <v>641</v>
      </c>
      <c r="BE177" s="157" t="s">
        <v>641</v>
      </c>
    </row>
    <row r="178" spans="1:57" hidden="1">
      <c r="A178" s="157" t="s">
        <v>1445</v>
      </c>
      <c r="B178" s="157">
        <v>30.49</v>
      </c>
      <c r="C178" s="157">
        <v>2288</v>
      </c>
      <c r="D178" s="157" t="s">
        <v>641</v>
      </c>
      <c r="E178" s="157" t="s">
        <v>641</v>
      </c>
      <c r="F178" s="157">
        <v>31.67</v>
      </c>
      <c r="G178" s="157">
        <v>2377</v>
      </c>
      <c r="H178" s="157" t="s">
        <v>641</v>
      </c>
      <c r="I178" s="157" t="s">
        <v>641</v>
      </c>
      <c r="J178" s="157">
        <v>31.68</v>
      </c>
      <c r="K178" s="157">
        <v>2382</v>
      </c>
      <c r="L178" s="157" t="s">
        <v>641</v>
      </c>
      <c r="M178" s="157" t="s">
        <v>641</v>
      </c>
      <c r="N178" s="157">
        <v>30.99</v>
      </c>
      <c r="O178" s="157">
        <v>2342</v>
      </c>
      <c r="P178" s="157" t="s">
        <v>641</v>
      </c>
      <c r="Q178" s="157" t="s">
        <v>641</v>
      </c>
      <c r="R178" s="157">
        <v>29.95</v>
      </c>
      <c r="S178" s="157">
        <v>2421</v>
      </c>
      <c r="T178" s="157" t="s">
        <v>641</v>
      </c>
      <c r="U178" s="157" t="s">
        <v>641</v>
      </c>
      <c r="V178" s="157" t="s">
        <v>641</v>
      </c>
      <c r="W178" s="157" t="s">
        <v>641</v>
      </c>
      <c r="X178" s="157" t="s">
        <v>641</v>
      </c>
      <c r="Y178" s="157" t="s">
        <v>641</v>
      </c>
      <c r="Z178" s="157" t="s">
        <v>641</v>
      </c>
      <c r="AA178" s="157" t="s">
        <v>641</v>
      </c>
      <c r="AB178" s="157" t="s">
        <v>641</v>
      </c>
      <c r="AC178" s="157" t="s">
        <v>641</v>
      </c>
      <c r="AD178" s="157" t="s">
        <v>641</v>
      </c>
      <c r="AE178" s="157" t="s">
        <v>641</v>
      </c>
      <c r="AF178" s="157" t="s">
        <v>641</v>
      </c>
      <c r="AG178" s="157" t="s">
        <v>641</v>
      </c>
      <c r="AH178" s="157" t="s">
        <v>641</v>
      </c>
      <c r="AI178" s="157" t="s">
        <v>641</v>
      </c>
      <c r="AJ178" s="157" t="s">
        <v>641</v>
      </c>
      <c r="AK178" s="157" t="s">
        <v>641</v>
      </c>
      <c r="AL178" s="157" t="s">
        <v>641</v>
      </c>
      <c r="AM178" s="157" t="s">
        <v>641</v>
      </c>
      <c r="AN178" s="157" t="s">
        <v>641</v>
      </c>
      <c r="AO178" s="157" t="s">
        <v>641</v>
      </c>
      <c r="AP178" s="157" t="s">
        <v>641</v>
      </c>
      <c r="AQ178" s="157" t="s">
        <v>641</v>
      </c>
      <c r="AR178" s="157" t="s">
        <v>641</v>
      </c>
      <c r="AS178" s="157" t="s">
        <v>641</v>
      </c>
      <c r="AT178" s="157" t="s">
        <v>641</v>
      </c>
      <c r="AU178" s="157" t="s">
        <v>641</v>
      </c>
      <c r="AV178" s="157" t="s">
        <v>641</v>
      </c>
      <c r="AW178" s="157" t="s">
        <v>641</v>
      </c>
      <c r="AX178" s="157" t="s">
        <v>641</v>
      </c>
      <c r="AY178" s="157" t="s">
        <v>641</v>
      </c>
      <c r="AZ178" s="157" t="s">
        <v>641</v>
      </c>
      <c r="BA178" s="157" t="s">
        <v>641</v>
      </c>
      <c r="BB178" s="157" t="s">
        <v>641</v>
      </c>
      <c r="BC178" s="157" t="s">
        <v>641</v>
      </c>
      <c r="BD178" s="157" t="s">
        <v>641</v>
      </c>
      <c r="BE178" s="157" t="s">
        <v>641</v>
      </c>
    </row>
    <row r="179" spans="1:57" hidden="1">
      <c r="A179" s="157" t="s">
        <v>1446</v>
      </c>
      <c r="B179" s="157">
        <v>30.45</v>
      </c>
      <c r="C179" s="157">
        <v>1657</v>
      </c>
      <c r="D179" s="157">
        <v>18509</v>
      </c>
      <c r="E179" s="157" t="s">
        <v>1447</v>
      </c>
      <c r="F179" s="157" t="s">
        <v>641</v>
      </c>
      <c r="G179" s="157" t="s">
        <v>641</v>
      </c>
      <c r="H179" s="157" t="s">
        <v>641</v>
      </c>
      <c r="I179" s="157" t="s">
        <v>641</v>
      </c>
      <c r="J179" s="157" t="s">
        <v>641</v>
      </c>
      <c r="K179" s="157" t="s">
        <v>641</v>
      </c>
      <c r="L179" s="157" t="s">
        <v>641</v>
      </c>
      <c r="M179" s="157" t="s">
        <v>641</v>
      </c>
      <c r="N179" s="157">
        <v>31.64</v>
      </c>
      <c r="O179" s="157">
        <v>1686</v>
      </c>
      <c r="P179" s="157">
        <v>17721</v>
      </c>
      <c r="Q179" s="157" t="s">
        <v>920</v>
      </c>
      <c r="R179" s="157">
        <v>31.96</v>
      </c>
      <c r="S179" s="157">
        <v>1683</v>
      </c>
      <c r="T179" s="157">
        <v>19045</v>
      </c>
      <c r="U179" s="157" t="s">
        <v>1319</v>
      </c>
      <c r="V179" s="157">
        <v>32.11</v>
      </c>
      <c r="W179" s="157">
        <v>1694</v>
      </c>
      <c r="X179" s="157">
        <v>20026</v>
      </c>
      <c r="Y179" s="157" t="s">
        <v>947</v>
      </c>
      <c r="Z179" s="157">
        <v>32.04</v>
      </c>
      <c r="AA179" s="157">
        <v>1727</v>
      </c>
      <c r="AB179" s="157">
        <v>19435</v>
      </c>
      <c r="AC179" s="157" t="s">
        <v>1096</v>
      </c>
      <c r="AD179" s="157">
        <v>32.51</v>
      </c>
      <c r="AE179" s="157">
        <v>1693</v>
      </c>
      <c r="AF179" s="157">
        <v>19464</v>
      </c>
      <c r="AG179" s="157" t="s">
        <v>1103</v>
      </c>
      <c r="AH179" s="157">
        <v>32.9</v>
      </c>
      <c r="AI179" s="157">
        <v>1689</v>
      </c>
      <c r="AJ179" s="157">
        <v>20210</v>
      </c>
      <c r="AK179" s="157" t="s">
        <v>1066</v>
      </c>
      <c r="AL179" s="157" t="s">
        <v>641</v>
      </c>
      <c r="AM179" s="157" t="s">
        <v>641</v>
      </c>
      <c r="AN179" s="157" t="s">
        <v>641</v>
      </c>
      <c r="AO179" s="157" t="s">
        <v>641</v>
      </c>
      <c r="AP179" s="157" t="s">
        <v>641</v>
      </c>
      <c r="AQ179" s="157" t="s">
        <v>641</v>
      </c>
      <c r="AR179" s="157" t="s">
        <v>641</v>
      </c>
      <c r="AS179" s="157" t="s">
        <v>641</v>
      </c>
      <c r="AT179" s="157" t="s">
        <v>641</v>
      </c>
      <c r="AU179" s="157" t="s">
        <v>641</v>
      </c>
      <c r="AV179" s="157" t="s">
        <v>641</v>
      </c>
      <c r="AW179" s="157" t="s">
        <v>641</v>
      </c>
      <c r="AX179" s="157" t="s">
        <v>641</v>
      </c>
      <c r="AY179" s="157" t="s">
        <v>641</v>
      </c>
      <c r="AZ179" s="157" t="s">
        <v>641</v>
      </c>
      <c r="BA179" s="157" t="s">
        <v>641</v>
      </c>
      <c r="BB179" s="157" t="s">
        <v>641</v>
      </c>
      <c r="BC179" s="157" t="s">
        <v>641</v>
      </c>
      <c r="BD179" s="157" t="s">
        <v>641</v>
      </c>
      <c r="BE179" s="157" t="s">
        <v>641</v>
      </c>
    </row>
    <row r="180" spans="1:57" hidden="1">
      <c r="A180" s="157" t="s">
        <v>1448</v>
      </c>
      <c r="B180" s="157">
        <v>30.21</v>
      </c>
      <c r="C180" s="157">
        <v>2300</v>
      </c>
      <c r="D180" s="157">
        <v>19141</v>
      </c>
      <c r="E180" s="157" t="s">
        <v>964</v>
      </c>
      <c r="F180" s="157">
        <v>29.83</v>
      </c>
      <c r="G180" s="157">
        <v>2271</v>
      </c>
      <c r="H180" s="157">
        <v>18362</v>
      </c>
      <c r="I180" s="157" t="s">
        <v>1047</v>
      </c>
      <c r="J180" s="157" t="s">
        <v>641</v>
      </c>
      <c r="K180" s="157" t="s">
        <v>641</v>
      </c>
      <c r="L180" s="157" t="s">
        <v>641</v>
      </c>
      <c r="M180" s="157" t="s">
        <v>641</v>
      </c>
      <c r="N180" s="157">
        <v>28.43</v>
      </c>
      <c r="O180" s="157">
        <v>2291</v>
      </c>
      <c r="P180" s="157">
        <v>18507</v>
      </c>
      <c r="Q180" s="157" t="s">
        <v>715</v>
      </c>
      <c r="R180" s="157">
        <v>29.28</v>
      </c>
      <c r="S180" s="157">
        <v>2225</v>
      </c>
      <c r="T180" s="157">
        <v>18290</v>
      </c>
      <c r="U180" s="157" t="s">
        <v>723</v>
      </c>
      <c r="V180" s="157">
        <v>28.6</v>
      </c>
      <c r="W180" s="157">
        <v>2113</v>
      </c>
      <c r="X180" s="157">
        <v>18977</v>
      </c>
      <c r="Y180" s="157" t="s">
        <v>814</v>
      </c>
      <c r="Z180" s="157">
        <v>28.78</v>
      </c>
      <c r="AA180" s="157">
        <v>2257</v>
      </c>
      <c r="AB180" s="157">
        <v>19244</v>
      </c>
      <c r="AC180" s="157" t="s">
        <v>853</v>
      </c>
      <c r="AD180" s="157" t="s">
        <v>641</v>
      </c>
      <c r="AE180" s="157" t="s">
        <v>641</v>
      </c>
      <c r="AF180" s="157" t="s">
        <v>641</v>
      </c>
      <c r="AG180" s="157" t="s">
        <v>641</v>
      </c>
      <c r="AH180" s="157" t="s">
        <v>641</v>
      </c>
      <c r="AI180" s="157" t="s">
        <v>641</v>
      </c>
      <c r="AJ180" s="157" t="s">
        <v>641</v>
      </c>
      <c r="AK180" s="157" t="s">
        <v>641</v>
      </c>
      <c r="AL180" s="157" t="s">
        <v>641</v>
      </c>
      <c r="AM180" s="157" t="s">
        <v>641</v>
      </c>
      <c r="AN180" s="157" t="s">
        <v>641</v>
      </c>
      <c r="AO180" s="157" t="s">
        <v>641</v>
      </c>
      <c r="AP180" s="157" t="s">
        <v>641</v>
      </c>
      <c r="AQ180" s="157" t="s">
        <v>641</v>
      </c>
      <c r="AR180" s="157" t="s">
        <v>641</v>
      </c>
      <c r="AS180" s="157" t="s">
        <v>641</v>
      </c>
      <c r="AT180" s="157" t="s">
        <v>641</v>
      </c>
      <c r="AU180" s="157" t="s">
        <v>641</v>
      </c>
      <c r="AV180" s="157" t="s">
        <v>641</v>
      </c>
      <c r="AW180" s="157" t="s">
        <v>641</v>
      </c>
      <c r="AX180" s="157" t="s">
        <v>641</v>
      </c>
      <c r="AY180" s="157" t="s">
        <v>641</v>
      </c>
      <c r="AZ180" s="157" t="s">
        <v>641</v>
      </c>
      <c r="BA180" s="157" t="s">
        <v>641</v>
      </c>
      <c r="BB180" s="157" t="s">
        <v>641</v>
      </c>
      <c r="BC180" s="157" t="s">
        <v>641</v>
      </c>
      <c r="BD180" s="157" t="s">
        <v>641</v>
      </c>
      <c r="BE180" s="157" t="s">
        <v>641</v>
      </c>
    </row>
    <row r="181" spans="1:57" hidden="1">
      <c r="A181" s="157" t="s">
        <v>1449</v>
      </c>
      <c r="B181" s="157">
        <v>30.16</v>
      </c>
      <c r="C181" s="157">
        <v>1830</v>
      </c>
      <c r="D181" s="157">
        <v>14772</v>
      </c>
      <c r="E181" s="157" t="s">
        <v>1450</v>
      </c>
      <c r="F181" s="157" t="s">
        <v>641</v>
      </c>
      <c r="G181" s="157" t="s">
        <v>641</v>
      </c>
      <c r="H181" s="157" t="s">
        <v>641</v>
      </c>
      <c r="I181" s="157" t="s">
        <v>641</v>
      </c>
      <c r="J181" s="157" t="s">
        <v>641</v>
      </c>
      <c r="K181" s="157" t="s">
        <v>641</v>
      </c>
      <c r="L181" s="157" t="s">
        <v>641</v>
      </c>
      <c r="M181" s="157" t="s">
        <v>641</v>
      </c>
      <c r="N181" s="157" t="s">
        <v>641</v>
      </c>
      <c r="O181" s="157" t="s">
        <v>641</v>
      </c>
      <c r="P181" s="157" t="s">
        <v>641</v>
      </c>
      <c r="Q181" s="157" t="s">
        <v>641</v>
      </c>
      <c r="R181" s="157" t="s">
        <v>641</v>
      </c>
      <c r="S181" s="157" t="s">
        <v>641</v>
      </c>
      <c r="T181" s="157" t="s">
        <v>641</v>
      </c>
      <c r="U181" s="157" t="s">
        <v>641</v>
      </c>
      <c r="V181" s="157" t="s">
        <v>641</v>
      </c>
      <c r="W181" s="157" t="s">
        <v>641</v>
      </c>
      <c r="X181" s="157" t="s">
        <v>641</v>
      </c>
      <c r="Y181" s="157" t="s">
        <v>641</v>
      </c>
      <c r="Z181" s="157" t="s">
        <v>641</v>
      </c>
      <c r="AA181" s="157" t="s">
        <v>641</v>
      </c>
      <c r="AB181" s="157" t="s">
        <v>641</v>
      </c>
      <c r="AC181" s="157" t="s">
        <v>641</v>
      </c>
      <c r="AD181" s="157">
        <v>29.03</v>
      </c>
      <c r="AE181" s="157">
        <v>2057</v>
      </c>
      <c r="AF181" s="157">
        <v>16534</v>
      </c>
      <c r="AG181" s="157" t="s">
        <v>1004</v>
      </c>
      <c r="AH181" s="157">
        <v>28.93</v>
      </c>
      <c r="AI181" s="157">
        <v>2000</v>
      </c>
      <c r="AJ181" s="157">
        <v>16352</v>
      </c>
      <c r="AK181" s="157" t="s">
        <v>969</v>
      </c>
      <c r="AL181" s="157" t="s">
        <v>641</v>
      </c>
      <c r="AM181" s="157" t="s">
        <v>641</v>
      </c>
      <c r="AN181" s="157" t="s">
        <v>641</v>
      </c>
      <c r="AO181" s="157" t="s">
        <v>641</v>
      </c>
      <c r="AP181" s="157" t="s">
        <v>641</v>
      </c>
      <c r="AQ181" s="157" t="s">
        <v>641</v>
      </c>
      <c r="AR181" s="157" t="s">
        <v>641</v>
      </c>
      <c r="AS181" s="157" t="s">
        <v>641</v>
      </c>
      <c r="AT181" s="157" t="s">
        <v>641</v>
      </c>
      <c r="AU181" s="157" t="s">
        <v>641</v>
      </c>
      <c r="AV181" s="157" t="s">
        <v>641</v>
      </c>
      <c r="AW181" s="157" t="s">
        <v>641</v>
      </c>
      <c r="AX181" s="157" t="s">
        <v>641</v>
      </c>
      <c r="AY181" s="157" t="s">
        <v>641</v>
      </c>
      <c r="AZ181" s="157" t="s">
        <v>641</v>
      </c>
      <c r="BA181" s="157" t="s">
        <v>641</v>
      </c>
      <c r="BB181" s="157" t="s">
        <v>641</v>
      </c>
      <c r="BC181" s="157" t="s">
        <v>641</v>
      </c>
      <c r="BD181" s="157" t="s">
        <v>641</v>
      </c>
      <c r="BE181" s="157" t="s">
        <v>641</v>
      </c>
    </row>
    <row r="182" spans="1:57" hidden="1">
      <c r="A182" s="157" t="s">
        <v>1451</v>
      </c>
      <c r="B182" s="157">
        <v>30.15</v>
      </c>
      <c r="C182" s="157">
        <v>1636</v>
      </c>
      <c r="D182" s="157">
        <v>19662</v>
      </c>
      <c r="E182" s="157" t="s">
        <v>852</v>
      </c>
      <c r="F182" s="157">
        <v>29.69</v>
      </c>
      <c r="G182" s="157">
        <v>1660</v>
      </c>
      <c r="H182" s="157">
        <v>18906</v>
      </c>
      <c r="I182" s="157" t="s">
        <v>1330</v>
      </c>
      <c r="J182" s="157">
        <v>30.27</v>
      </c>
      <c r="K182" s="157">
        <v>1684</v>
      </c>
      <c r="L182" s="157">
        <v>19082</v>
      </c>
      <c r="M182" s="157" t="s">
        <v>1094</v>
      </c>
      <c r="N182" s="157">
        <v>30.36</v>
      </c>
      <c r="O182" s="157">
        <v>1709</v>
      </c>
      <c r="P182" s="157">
        <v>19417</v>
      </c>
      <c r="Q182" s="157" t="s">
        <v>702</v>
      </c>
      <c r="R182" s="157">
        <v>30.82</v>
      </c>
      <c r="S182" s="157">
        <v>1744</v>
      </c>
      <c r="T182" s="157">
        <v>19451</v>
      </c>
      <c r="U182" s="157" t="s">
        <v>1036</v>
      </c>
      <c r="V182" s="157">
        <v>31.8</v>
      </c>
      <c r="W182" s="157">
        <v>1766</v>
      </c>
      <c r="X182" s="157">
        <v>20055</v>
      </c>
      <c r="Y182" s="157" t="s">
        <v>1094</v>
      </c>
      <c r="Z182" s="157">
        <v>32.76</v>
      </c>
      <c r="AA182" s="157">
        <v>1786</v>
      </c>
      <c r="AB182" s="157">
        <v>20348</v>
      </c>
      <c r="AC182" s="157" t="s">
        <v>1049</v>
      </c>
      <c r="AD182" s="157">
        <v>31.94</v>
      </c>
      <c r="AE182" s="157">
        <v>1752</v>
      </c>
      <c r="AF182" s="157">
        <v>20001</v>
      </c>
      <c r="AG182" s="157" t="s">
        <v>1046</v>
      </c>
      <c r="AH182" s="157">
        <v>31.65</v>
      </c>
      <c r="AI182" s="157">
        <v>1694</v>
      </c>
      <c r="AJ182" s="157">
        <v>19800</v>
      </c>
      <c r="AK182" s="157" t="s">
        <v>722</v>
      </c>
      <c r="AL182" s="157">
        <v>31.51</v>
      </c>
      <c r="AM182" s="157">
        <v>1659</v>
      </c>
      <c r="AN182" s="157">
        <v>19983</v>
      </c>
      <c r="AO182" s="157" t="s">
        <v>911</v>
      </c>
      <c r="AP182" s="157">
        <v>30.82</v>
      </c>
      <c r="AQ182" s="157">
        <v>1684</v>
      </c>
      <c r="AR182" s="157">
        <v>20166</v>
      </c>
      <c r="AS182" s="157" t="s">
        <v>877</v>
      </c>
      <c r="AT182" s="157">
        <v>31.13</v>
      </c>
      <c r="AU182" s="157">
        <v>1724</v>
      </c>
      <c r="AV182" s="157">
        <v>20262</v>
      </c>
      <c r="AW182" s="157" t="s">
        <v>715</v>
      </c>
      <c r="AX182" s="157">
        <v>32.909999999999997</v>
      </c>
      <c r="AY182" s="157">
        <v>1758</v>
      </c>
      <c r="AZ182" s="157">
        <v>20692</v>
      </c>
      <c r="BA182" s="157" t="s">
        <v>1085</v>
      </c>
      <c r="BB182" s="157">
        <v>32.24</v>
      </c>
      <c r="BC182" s="157">
        <v>1793</v>
      </c>
      <c r="BD182" s="157">
        <v>21048</v>
      </c>
      <c r="BE182" s="157" t="s">
        <v>852</v>
      </c>
    </row>
    <row r="183" spans="1:57" hidden="1">
      <c r="A183" s="157" t="s">
        <v>1452</v>
      </c>
      <c r="B183" s="157">
        <v>29.83</v>
      </c>
      <c r="C183" s="157">
        <v>1743</v>
      </c>
      <c r="D183" s="157">
        <v>20586</v>
      </c>
      <c r="E183" s="157" t="s">
        <v>1065</v>
      </c>
      <c r="F183" s="157">
        <v>29.86</v>
      </c>
      <c r="G183" s="157">
        <v>1767</v>
      </c>
      <c r="H183" s="157">
        <v>21182</v>
      </c>
      <c r="I183" s="157" t="s">
        <v>996</v>
      </c>
      <c r="J183" s="157" t="s">
        <v>641</v>
      </c>
      <c r="K183" s="157" t="s">
        <v>641</v>
      </c>
      <c r="L183" s="157" t="s">
        <v>641</v>
      </c>
      <c r="M183" s="157" t="s">
        <v>641</v>
      </c>
      <c r="N183" s="157" t="s">
        <v>641</v>
      </c>
      <c r="O183" s="157" t="s">
        <v>641</v>
      </c>
      <c r="P183" s="157" t="s">
        <v>641</v>
      </c>
      <c r="Q183" s="157" t="s">
        <v>641</v>
      </c>
      <c r="R183" s="157">
        <v>29.53</v>
      </c>
      <c r="S183" s="157">
        <v>1721</v>
      </c>
      <c r="T183" s="157">
        <v>21860</v>
      </c>
      <c r="U183" s="157" t="s">
        <v>983</v>
      </c>
      <c r="V183" s="157" t="s">
        <v>641</v>
      </c>
      <c r="W183" s="157" t="s">
        <v>641</v>
      </c>
      <c r="X183" s="157" t="s">
        <v>641</v>
      </c>
      <c r="Y183" s="157" t="s">
        <v>641</v>
      </c>
      <c r="Z183" s="157">
        <v>28.79</v>
      </c>
      <c r="AA183" s="157">
        <v>1750</v>
      </c>
      <c r="AB183" s="157">
        <v>21300</v>
      </c>
      <c r="AC183" s="157" t="s">
        <v>649</v>
      </c>
      <c r="AD183" s="157">
        <v>30</v>
      </c>
      <c r="AE183" s="157">
        <v>1773</v>
      </c>
      <c r="AF183" s="157">
        <v>21648</v>
      </c>
      <c r="AG183" s="157" t="s">
        <v>838</v>
      </c>
      <c r="AH183" s="157">
        <v>30.55</v>
      </c>
      <c r="AI183" s="157">
        <v>1789</v>
      </c>
      <c r="AJ183" s="157">
        <v>21332</v>
      </c>
      <c r="AK183" s="157" t="s">
        <v>711</v>
      </c>
      <c r="AL183" s="157" t="s">
        <v>641</v>
      </c>
      <c r="AM183" s="157" t="s">
        <v>641</v>
      </c>
      <c r="AN183" s="157" t="s">
        <v>641</v>
      </c>
      <c r="AO183" s="157" t="s">
        <v>641</v>
      </c>
      <c r="AP183" s="157" t="s">
        <v>641</v>
      </c>
      <c r="AQ183" s="157" t="s">
        <v>641</v>
      </c>
      <c r="AR183" s="157" t="s">
        <v>641</v>
      </c>
      <c r="AS183" s="157" t="s">
        <v>641</v>
      </c>
      <c r="AT183" s="157" t="s">
        <v>641</v>
      </c>
      <c r="AU183" s="157" t="s">
        <v>641</v>
      </c>
      <c r="AV183" s="157" t="s">
        <v>641</v>
      </c>
      <c r="AW183" s="157" t="s">
        <v>641</v>
      </c>
      <c r="AX183" s="157" t="s">
        <v>641</v>
      </c>
      <c r="AY183" s="157" t="s">
        <v>641</v>
      </c>
      <c r="AZ183" s="157" t="s">
        <v>641</v>
      </c>
      <c r="BA183" s="157" t="s">
        <v>641</v>
      </c>
      <c r="BB183" s="157">
        <v>31.47</v>
      </c>
      <c r="BC183" s="157">
        <v>2006</v>
      </c>
      <c r="BD183" s="157">
        <v>20826</v>
      </c>
      <c r="BE183" s="157" t="s">
        <v>992</v>
      </c>
    </row>
    <row r="184" spans="1:57" hidden="1">
      <c r="A184" s="157" t="s">
        <v>1453</v>
      </c>
      <c r="B184" s="157">
        <v>29.65</v>
      </c>
      <c r="C184" s="157">
        <v>1742</v>
      </c>
      <c r="D184" s="157">
        <v>17988</v>
      </c>
      <c r="E184" s="157" t="s">
        <v>1096</v>
      </c>
      <c r="F184" s="157">
        <v>30</v>
      </c>
      <c r="G184" s="157">
        <v>1725</v>
      </c>
      <c r="H184" s="157">
        <v>19853</v>
      </c>
      <c r="I184" s="157" t="s">
        <v>992</v>
      </c>
      <c r="J184" s="157">
        <v>30.92</v>
      </c>
      <c r="K184" s="157">
        <v>1709</v>
      </c>
      <c r="L184" s="157">
        <v>20118</v>
      </c>
      <c r="M184" s="157" t="s">
        <v>715</v>
      </c>
      <c r="N184" s="157">
        <v>31.06</v>
      </c>
      <c r="O184" s="157">
        <v>1722</v>
      </c>
      <c r="P184" s="157">
        <v>19808</v>
      </c>
      <c r="Q184" s="157" t="s">
        <v>1050</v>
      </c>
      <c r="R184" s="157">
        <v>29.15</v>
      </c>
      <c r="S184" s="157">
        <v>1717</v>
      </c>
      <c r="T184" s="157">
        <v>19966</v>
      </c>
      <c r="U184" s="157" t="s">
        <v>951</v>
      </c>
      <c r="V184" s="157">
        <v>29.28</v>
      </c>
      <c r="W184" s="157">
        <v>1750</v>
      </c>
      <c r="X184" s="157">
        <v>20466</v>
      </c>
      <c r="Y184" s="157" t="s">
        <v>711</v>
      </c>
      <c r="Z184" s="157">
        <v>29.77</v>
      </c>
      <c r="AA184" s="157">
        <v>1775</v>
      </c>
      <c r="AB184" s="157">
        <v>20750</v>
      </c>
      <c r="AC184" s="157" t="s">
        <v>691</v>
      </c>
      <c r="AD184" s="157">
        <v>32.119999999999997</v>
      </c>
      <c r="AE184" s="157">
        <v>1867</v>
      </c>
      <c r="AF184" s="157">
        <v>20405</v>
      </c>
      <c r="AG184" s="157" t="s">
        <v>820</v>
      </c>
      <c r="AH184" s="157">
        <v>30.34</v>
      </c>
      <c r="AI184" s="157">
        <v>1792</v>
      </c>
      <c r="AJ184" s="157">
        <v>19996</v>
      </c>
      <c r="AK184" s="157" t="s">
        <v>718</v>
      </c>
      <c r="AL184" s="157">
        <v>28.28</v>
      </c>
      <c r="AM184" s="157">
        <v>1678</v>
      </c>
      <c r="AN184" s="157">
        <v>20653</v>
      </c>
      <c r="AO184" s="157" t="s">
        <v>648</v>
      </c>
      <c r="AP184" s="157" t="s">
        <v>641</v>
      </c>
      <c r="AQ184" s="157" t="s">
        <v>641</v>
      </c>
      <c r="AR184" s="157" t="s">
        <v>641</v>
      </c>
      <c r="AS184" s="157" t="s">
        <v>641</v>
      </c>
      <c r="AT184" s="157" t="s">
        <v>641</v>
      </c>
      <c r="AU184" s="157" t="s">
        <v>641</v>
      </c>
      <c r="AV184" s="157" t="s">
        <v>641</v>
      </c>
      <c r="AW184" s="157" t="s">
        <v>641</v>
      </c>
      <c r="AX184" s="157">
        <v>29.5</v>
      </c>
      <c r="AY184" s="157">
        <v>1817</v>
      </c>
      <c r="AZ184" s="157">
        <v>20367</v>
      </c>
      <c r="BA184" s="157" t="s">
        <v>1065</v>
      </c>
      <c r="BB184" s="157">
        <v>30.38</v>
      </c>
      <c r="BC184" s="157">
        <v>1807</v>
      </c>
      <c r="BD184" s="157">
        <v>19976</v>
      </c>
      <c r="BE184" s="157" t="s">
        <v>950</v>
      </c>
    </row>
    <row r="185" spans="1:57" hidden="1">
      <c r="A185" s="157" t="s">
        <v>1454</v>
      </c>
      <c r="B185" s="157">
        <v>29.56</v>
      </c>
      <c r="C185" s="157">
        <v>2456</v>
      </c>
      <c r="D185" s="157">
        <v>14059</v>
      </c>
      <c r="E185" s="157" t="s">
        <v>1455</v>
      </c>
      <c r="F185" s="157">
        <v>29.92</v>
      </c>
      <c r="G185" s="157">
        <v>2508</v>
      </c>
      <c r="H185" s="157">
        <v>16091</v>
      </c>
      <c r="I185" s="157" t="s">
        <v>917</v>
      </c>
      <c r="J185" s="157">
        <v>29.2</v>
      </c>
      <c r="K185" s="157">
        <v>2475</v>
      </c>
      <c r="L185" s="157">
        <v>16023</v>
      </c>
      <c r="M185" s="157" t="s">
        <v>1456</v>
      </c>
      <c r="N185" s="157">
        <v>30.21</v>
      </c>
      <c r="O185" s="157">
        <v>2447</v>
      </c>
      <c r="P185" s="157">
        <v>16172</v>
      </c>
      <c r="Q185" s="157" t="s">
        <v>1457</v>
      </c>
      <c r="R185" s="157">
        <v>30.14</v>
      </c>
      <c r="S185" s="157">
        <v>2482</v>
      </c>
      <c r="T185" s="157">
        <v>16468</v>
      </c>
      <c r="U185" s="157" t="s">
        <v>1108</v>
      </c>
      <c r="V185" s="157">
        <v>29.37</v>
      </c>
      <c r="W185" s="157">
        <v>2438</v>
      </c>
      <c r="X185" s="157">
        <v>16696</v>
      </c>
      <c r="Y185" s="157" t="s">
        <v>1086</v>
      </c>
      <c r="Z185" s="157">
        <v>28.85</v>
      </c>
      <c r="AA185" s="157">
        <v>2381</v>
      </c>
      <c r="AB185" s="157">
        <v>16768</v>
      </c>
      <c r="AC185" s="157" t="s">
        <v>1083</v>
      </c>
      <c r="AD185" s="157">
        <v>28.29</v>
      </c>
      <c r="AE185" s="157">
        <v>2329</v>
      </c>
      <c r="AF185" s="157">
        <v>16940</v>
      </c>
      <c r="AG185" s="157" t="s">
        <v>1103</v>
      </c>
      <c r="AH185" s="157">
        <v>27.48</v>
      </c>
      <c r="AI185" s="157">
        <v>2450</v>
      </c>
      <c r="AJ185" s="157">
        <v>16711</v>
      </c>
      <c r="AK185" s="157" t="s">
        <v>1098</v>
      </c>
      <c r="AL185" s="157">
        <v>27.57</v>
      </c>
      <c r="AM185" s="157">
        <v>2504</v>
      </c>
      <c r="AN185" s="157">
        <v>16677</v>
      </c>
      <c r="AO185" s="157" t="s">
        <v>1064</v>
      </c>
      <c r="AP185" s="157">
        <v>27.51</v>
      </c>
      <c r="AQ185" s="157">
        <v>2508</v>
      </c>
      <c r="AR185" s="157">
        <v>16768</v>
      </c>
      <c r="AS185" s="157" t="s">
        <v>948</v>
      </c>
      <c r="AT185" s="157">
        <v>28.17</v>
      </c>
      <c r="AU185" s="157">
        <v>2560</v>
      </c>
      <c r="AV185" s="157">
        <v>16883</v>
      </c>
      <c r="AW185" s="157" t="s">
        <v>644</v>
      </c>
      <c r="AX185" s="157">
        <v>29.3</v>
      </c>
      <c r="AY185" s="157">
        <v>2600</v>
      </c>
      <c r="AZ185" s="157">
        <v>17216</v>
      </c>
      <c r="BA185" s="157" t="s">
        <v>1112</v>
      </c>
      <c r="BB185" s="157">
        <v>29.67</v>
      </c>
      <c r="BC185" s="157">
        <v>2579</v>
      </c>
      <c r="BD185" s="157">
        <v>17459</v>
      </c>
      <c r="BE185" s="157" t="s">
        <v>1105</v>
      </c>
    </row>
    <row r="186" spans="1:57" hidden="1">
      <c r="A186" s="157" t="s">
        <v>1458</v>
      </c>
      <c r="B186" s="157">
        <v>29.53</v>
      </c>
      <c r="C186" s="157">
        <v>2346</v>
      </c>
      <c r="D186" s="157" t="s">
        <v>641</v>
      </c>
      <c r="E186" s="157" t="s">
        <v>641</v>
      </c>
      <c r="F186" s="157">
        <v>29.19</v>
      </c>
      <c r="G186" s="157">
        <v>2195</v>
      </c>
      <c r="H186" s="157" t="s">
        <v>641</v>
      </c>
      <c r="I186" s="157" t="s">
        <v>641</v>
      </c>
      <c r="J186" s="157">
        <v>29.45</v>
      </c>
      <c r="K186" s="157">
        <v>2193</v>
      </c>
      <c r="L186" s="157" t="s">
        <v>641</v>
      </c>
      <c r="M186" s="157" t="s">
        <v>641</v>
      </c>
      <c r="N186" s="157">
        <v>30.72</v>
      </c>
      <c r="O186" s="157">
        <v>2350</v>
      </c>
      <c r="P186" s="157" t="s">
        <v>641</v>
      </c>
      <c r="Q186" s="157" t="s">
        <v>641</v>
      </c>
      <c r="R186" s="157">
        <v>30.79</v>
      </c>
      <c r="S186" s="157">
        <v>2350</v>
      </c>
      <c r="T186" s="157" t="s">
        <v>641</v>
      </c>
      <c r="U186" s="157" t="s">
        <v>641</v>
      </c>
      <c r="V186" s="157" t="s">
        <v>641</v>
      </c>
      <c r="W186" s="157" t="s">
        <v>641</v>
      </c>
      <c r="X186" s="157" t="s">
        <v>641</v>
      </c>
      <c r="Y186" s="157" t="s">
        <v>641</v>
      </c>
      <c r="Z186" s="157" t="s">
        <v>641</v>
      </c>
      <c r="AA186" s="157" t="s">
        <v>641</v>
      </c>
      <c r="AB186" s="157" t="s">
        <v>641</v>
      </c>
      <c r="AC186" s="157" t="s">
        <v>641</v>
      </c>
      <c r="AD186" s="157" t="s">
        <v>641</v>
      </c>
      <c r="AE186" s="157" t="s">
        <v>641</v>
      </c>
      <c r="AF186" s="157" t="s">
        <v>641</v>
      </c>
      <c r="AG186" s="157" t="s">
        <v>641</v>
      </c>
      <c r="AH186" s="157" t="s">
        <v>641</v>
      </c>
      <c r="AI186" s="157" t="s">
        <v>641</v>
      </c>
      <c r="AJ186" s="157" t="s">
        <v>641</v>
      </c>
      <c r="AK186" s="157" t="s">
        <v>641</v>
      </c>
      <c r="AL186" s="157" t="s">
        <v>641</v>
      </c>
      <c r="AM186" s="157" t="s">
        <v>641</v>
      </c>
      <c r="AN186" s="157" t="s">
        <v>641</v>
      </c>
      <c r="AO186" s="157" t="s">
        <v>641</v>
      </c>
      <c r="AP186" s="157" t="s">
        <v>641</v>
      </c>
      <c r="AQ186" s="157" t="s">
        <v>641</v>
      </c>
      <c r="AR186" s="157" t="s">
        <v>641</v>
      </c>
      <c r="AS186" s="157" t="s">
        <v>641</v>
      </c>
      <c r="AT186" s="157" t="s">
        <v>641</v>
      </c>
      <c r="AU186" s="157" t="s">
        <v>641</v>
      </c>
      <c r="AV186" s="157" t="s">
        <v>641</v>
      </c>
      <c r="AW186" s="157" t="s">
        <v>641</v>
      </c>
      <c r="AX186" s="157" t="s">
        <v>641</v>
      </c>
      <c r="AY186" s="157" t="s">
        <v>641</v>
      </c>
      <c r="AZ186" s="157" t="s">
        <v>641</v>
      </c>
      <c r="BA186" s="157" t="s">
        <v>641</v>
      </c>
      <c r="BB186" s="157" t="s">
        <v>641</v>
      </c>
      <c r="BC186" s="157" t="s">
        <v>641</v>
      </c>
      <c r="BD186" s="157" t="s">
        <v>641</v>
      </c>
      <c r="BE186" s="157" t="s">
        <v>641</v>
      </c>
    </row>
    <row r="187" spans="1:57" hidden="1">
      <c r="A187" s="157" t="s">
        <v>1459</v>
      </c>
      <c r="B187" s="157">
        <v>29.52</v>
      </c>
      <c r="C187" s="157">
        <v>2275</v>
      </c>
      <c r="D187" s="157" t="s">
        <v>641</v>
      </c>
      <c r="E187" s="157" t="s">
        <v>641</v>
      </c>
      <c r="F187" s="157">
        <v>29.85</v>
      </c>
      <c r="G187" s="157">
        <v>2250</v>
      </c>
      <c r="H187" s="157" t="s">
        <v>641</v>
      </c>
      <c r="I187" s="157" t="s">
        <v>641</v>
      </c>
      <c r="J187" s="157" t="s">
        <v>641</v>
      </c>
      <c r="K187" s="157" t="s">
        <v>641</v>
      </c>
      <c r="L187" s="157" t="s">
        <v>641</v>
      </c>
      <c r="M187" s="157" t="s">
        <v>641</v>
      </c>
      <c r="N187" s="157" t="s">
        <v>641</v>
      </c>
      <c r="O187" s="157" t="s">
        <v>641</v>
      </c>
      <c r="P187" s="157" t="s">
        <v>641</v>
      </c>
      <c r="Q187" s="157" t="s">
        <v>641</v>
      </c>
      <c r="R187" s="157" t="s">
        <v>641</v>
      </c>
      <c r="S187" s="157" t="s">
        <v>641</v>
      </c>
      <c r="T187" s="157" t="s">
        <v>641</v>
      </c>
      <c r="U187" s="157" t="s">
        <v>641</v>
      </c>
      <c r="V187" s="157" t="s">
        <v>641</v>
      </c>
      <c r="W187" s="157" t="s">
        <v>641</v>
      </c>
      <c r="X187" s="157" t="s">
        <v>641</v>
      </c>
      <c r="Y187" s="157" t="s">
        <v>641</v>
      </c>
      <c r="Z187" s="157" t="s">
        <v>641</v>
      </c>
      <c r="AA187" s="157" t="s">
        <v>641</v>
      </c>
      <c r="AB187" s="157" t="s">
        <v>641</v>
      </c>
      <c r="AC187" s="157" t="s">
        <v>641</v>
      </c>
      <c r="AD187" s="157" t="s">
        <v>641</v>
      </c>
      <c r="AE187" s="157" t="s">
        <v>641</v>
      </c>
      <c r="AF187" s="157" t="s">
        <v>641</v>
      </c>
      <c r="AG187" s="157" t="s">
        <v>641</v>
      </c>
      <c r="AH187" s="157" t="s">
        <v>641</v>
      </c>
      <c r="AI187" s="157" t="s">
        <v>641</v>
      </c>
      <c r="AJ187" s="157" t="s">
        <v>641</v>
      </c>
      <c r="AK187" s="157" t="s">
        <v>641</v>
      </c>
      <c r="AL187" s="157" t="s">
        <v>641</v>
      </c>
      <c r="AM187" s="157" t="s">
        <v>641</v>
      </c>
      <c r="AN187" s="157" t="s">
        <v>641</v>
      </c>
      <c r="AO187" s="157" t="s">
        <v>641</v>
      </c>
      <c r="AP187" s="157" t="s">
        <v>641</v>
      </c>
      <c r="AQ187" s="157" t="s">
        <v>641</v>
      </c>
      <c r="AR187" s="157" t="s">
        <v>641</v>
      </c>
      <c r="AS187" s="157" t="s">
        <v>641</v>
      </c>
      <c r="AT187" s="157" t="s">
        <v>641</v>
      </c>
      <c r="AU187" s="157" t="s">
        <v>641</v>
      </c>
      <c r="AV187" s="157" t="s">
        <v>641</v>
      </c>
      <c r="AW187" s="157" t="s">
        <v>641</v>
      </c>
      <c r="AX187" s="157" t="s">
        <v>641</v>
      </c>
      <c r="AY187" s="157" t="s">
        <v>641</v>
      </c>
      <c r="AZ187" s="157" t="s">
        <v>641</v>
      </c>
      <c r="BA187" s="157" t="s">
        <v>641</v>
      </c>
      <c r="BB187" s="157" t="s">
        <v>641</v>
      </c>
      <c r="BC187" s="157" t="s">
        <v>641</v>
      </c>
      <c r="BD187" s="157" t="s">
        <v>641</v>
      </c>
      <c r="BE187" s="157" t="s">
        <v>641</v>
      </c>
    </row>
    <row r="188" spans="1:57" hidden="1">
      <c r="A188" s="157" t="s">
        <v>1460</v>
      </c>
      <c r="B188" s="157">
        <v>29.16</v>
      </c>
      <c r="C188" s="157">
        <v>2352</v>
      </c>
      <c r="D188" s="157">
        <v>19844</v>
      </c>
      <c r="E188" s="157" t="s">
        <v>1011</v>
      </c>
      <c r="F188" s="157">
        <v>29.46</v>
      </c>
      <c r="G188" s="157">
        <v>2367</v>
      </c>
      <c r="H188" s="157">
        <v>20591</v>
      </c>
      <c r="I188" s="157" t="s">
        <v>711</v>
      </c>
      <c r="J188" s="157">
        <v>29.14</v>
      </c>
      <c r="K188" s="157">
        <v>2368</v>
      </c>
      <c r="L188" s="157">
        <v>20655</v>
      </c>
      <c r="M188" s="157" t="s">
        <v>898</v>
      </c>
      <c r="N188" s="157">
        <v>29.68</v>
      </c>
      <c r="O188" s="157">
        <v>2375</v>
      </c>
      <c r="P188" s="157">
        <v>20825</v>
      </c>
      <c r="Q188" s="157" t="s">
        <v>952</v>
      </c>
      <c r="R188" s="157">
        <v>28.81</v>
      </c>
      <c r="S188" s="157">
        <v>2292</v>
      </c>
      <c r="T188" s="157">
        <v>21135</v>
      </c>
      <c r="U188" s="157" t="s">
        <v>973</v>
      </c>
      <c r="V188" s="157">
        <v>27.18</v>
      </c>
      <c r="W188" s="157">
        <v>2133</v>
      </c>
      <c r="X188" s="157">
        <v>21593</v>
      </c>
      <c r="Y188" s="157" t="s">
        <v>726</v>
      </c>
      <c r="Z188" s="157">
        <v>27.19</v>
      </c>
      <c r="AA188" s="157">
        <v>2100</v>
      </c>
      <c r="AB188" s="157">
        <v>21365</v>
      </c>
      <c r="AC188" s="157" t="s">
        <v>902</v>
      </c>
      <c r="AD188" s="157">
        <v>30.3</v>
      </c>
      <c r="AE188" s="157">
        <v>2367</v>
      </c>
      <c r="AF188" s="157">
        <v>21185</v>
      </c>
      <c r="AG188" s="157" t="s">
        <v>879</v>
      </c>
      <c r="AH188" s="157">
        <v>31.16</v>
      </c>
      <c r="AI188" s="157">
        <v>2529</v>
      </c>
      <c r="AJ188" s="157">
        <v>21028</v>
      </c>
      <c r="AK188" s="157" t="s">
        <v>817</v>
      </c>
      <c r="AL188" s="157">
        <v>30.27</v>
      </c>
      <c r="AM188" s="157">
        <v>2508</v>
      </c>
      <c r="AN188" s="157">
        <v>20953</v>
      </c>
      <c r="AO188" s="157" t="s">
        <v>822</v>
      </c>
      <c r="AP188" s="157">
        <v>29.14</v>
      </c>
      <c r="AQ188" s="157">
        <v>2386</v>
      </c>
      <c r="AR188" s="157">
        <v>20819</v>
      </c>
      <c r="AS188" s="157" t="s">
        <v>1027</v>
      </c>
      <c r="AT188" s="157">
        <v>29.49</v>
      </c>
      <c r="AU188" s="157">
        <v>2400</v>
      </c>
      <c r="AV188" s="157">
        <v>20835</v>
      </c>
      <c r="AW188" s="157" t="s">
        <v>929</v>
      </c>
      <c r="AX188" s="157">
        <v>29.73</v>
      </c>
      <c r="AY188" s="157">
        <v>2392</v>
      </c>
      <c r="AZ188" s="157">
        <v>20929</v>
      </c>
      <c r="BA188" s="157" t="s">
        <v>821</v>
      </c>
      <c r="BB188" s="157">
        <v>28.68</v>
      </c>
      <c r="BC188" s="157">
        <v>2148</v>
      </c>
      <c r="BD188" s="157">
        <v>20933</v>
      </c>
      <c r="BE188" s="157" t="s">
        <v>710</v>
      </c>
    </row>
    <row r="189" spans="1:57" hidden="1">
      <c r="A189" s="157" t="s">
        <v>1461</v>
      </c>
      <c r="B189" s="157">
        <v>29.06</v>
      </c>
      <c r="C189" s="157">
        <v>2716</v>
      </c>
      <c r="D189" s="157">
        <v>22093</v>
      </c>
      <c r="E189" s="157" t="s">
        <v>680</v>
      </c>
      <c r="F189" s="157">
        <v>29.08</v>
      </c>
      <c r="G189" s="157">
        <v>2707</v>
      </c>
      <c r="H189" s="157">
        <v>22237</v>
      </c>
      <c r="I189" s="157" t="s">
        <v>893</v>
      </c>
      <c r="J189" s="157">
        <v>29.43</v>
      </c>
      <c r="K189" s="157">
        <v>2722</v>
      </c>
      <c r="L189" s="157">
        <v>22584</v>
      </c>
      <c r="M189" s="157" t="s">
        <v>957</v>
      </c>
      <c r="N189" s="157">
        <v>29.68</v>
      </c>
      <c r="O189" s="157">
        <v>2732</v>
      </c>
      <c r="P189" s="157">
        <v>22782</v>
      </c>
      <c r="Q189" s="157" t="s">
        <v>957</v>
      </c>
      <c r="R189" s="157">
        <v>29.87</v>
      </c>
      <c r="S189" s="157">
        <v>2695</v>
      </c>
      <c r="T189" s="157">
        <v>22935</v>
      </c>
      <c r="U189" s="157" t="s">
        <v>957</v>
      </c>
      <c r="V189" s="157">
        <v>30.12</v>
      </c>
      <c r="W189" s="157">
        <v>2678</v>
      </c>
      <c r="X189" s="157">
        <v>23092</v>
      </c>
      <c r="Y189" s="157" t="s">
        <v>777</v>
      </c>
      <c r="Z189" s="157">
        <v>30.03</v>
      </c>
      <c r="AA189" s="157">
        <v>2654</v>
      </c>
      <c r="AB189" s="157">
        <v>23223</v>
      </c>
      <c r="AC189" s="157" t="s">
        <v>1026</v>
      </c>
      <c r="AD189" s="157">
        <v>30.31</v>
      </c>
      <c r="AE189" s="157">
        <v>2653</v>
      </c>
      <c r="AF189" s="157">
        <v>23301</v>
      </c>
      <c r="AG189" s="157" t="s">
        <v>901</v>
      </c>
      <c r="AH189" s="157">
        <v>30.16</v>
      </c>
      <c r="AI189" s="157">
        <v>2711</v>
      </c>
      <c r="AJ189" s="157">
        <v>23097</v>
      </c>
      <c r="AK189" s="157" t="s">
        <v>688</v>
      </c>
      <c r="AL189" s="157">
        <v>30.2</v>
      </c>
      <c r="AM189" s="157">
        <v>2834</v>
      </c>
      <c r="AN189" s="157">
        <v>23005</v>
      </c>
      <c r="AO189" s="157" t="s">
        <v>645</v>
      </c>
      <c r="AP189" s="157">
        <v>30.3</v>
      </c>
      <c r="AQ189" s="157">
        <v>2851</v>
      </c>
      <c r="AR189" s="157">
        <v>23117</v>
      </c>
      <c r="AS189" s="157" t="s">
        <v>896</v>
      </c>
      <c r="AT189" s="157">
        <v>30.4</v>
      </c>
      <c r="AU189" s="157">
        <v>2790</v>
      </c>
      <c r="AV189" s="157">
        <v>23190</v>
      </c>
      <c r="AW189" s="157" t="s">
        <v>896</v>
      </c>
      <c r="AX189" s="157">
        <v>30.21</v>
      </c>
      <c r="AY189" s="157">
        <v>2765</v>
      </c>
      <c r="AZ189" s="157">
        <v>23314</v>
      </c>
      <c r="BA189" s="157" t="s">
        <v>682</v>
      </c>
      <c r="BB189" s="157">
        <v>29.97</v>
      </c>
      <c r="BC189" s="157">
        <v>2734</v>
      </c>
      <c r="BD189" s="157">
        <v>23670</v>
      </c>
      <c r="BE189" s="157" t="s">
        <v>778</v>
      </c>
    </row>
    <row r="190" spans="1:57" hidden="1">
      <c r="A190" s="157" t="s">
        <v>1462</v>
      </c>
      <c r="B190" s="157">
        <v>29.05</v>
      </c>
      <c r="C190" s="157">
        <v>1681</v>
      </c>
      <c r="D190" s="157">
        <v>17596</v>
      </c>
      <c r="E190" s="157" t="s">
        <v>1080</v>
      </c>
      <c r="F190" s="157">
        <v>29.01</v>
      </c>
      <c r="G190" s="157">
        <v>1689</v>
      </c>
      <c r="H190" s="157">
        <v>17734</v>
      </c>
      <c r="I190" s="157" t="s">
        <v>1075</v>
      </c>
      <c r="J190" s="157">
        <v>30.3</v>
      </c>
      <c r="K190" s="157">
        <v>1714</v>
      </c>
      <c r="L190" s="157">
        <v>17892</v>
      </c>
      <c r="M190" s="157" t="s">
        <v>930</v>
      </c>
      <c r="N190" s="157">
        <v>29.67</v>
      </c>
      <c r="O190" s="157">
        <v>1694</v>
      </c>
      <c r="P190" s="157">
        <v>17963</v>
      </c>
      <c r="Q190" s="157" t="s">
        <v>1080</v>
      </c>
      <c r="R190" s="157">
        <v>28.53</v>
      </c>
      <c r="S190" s="157">
        <v>1661</v>
      </c>
      <c r="T190" s="157">
        <v>17627</v>
      </c>
      <c r="U190" s="157" t="s">
        <v>1074</v>
      </c>
      <c r="V190" s="157" t="s">
        <v>641</v>
      </c>
      <c r="W190" s="157" t="s">
        <v>641</v>
      </c>
      <c r="X190" s="157" t="s">
        <v>641</v>
      </c>
      <c r="Y190" s="157" t="s">
        <v>641</v>
      </c>
      <c r="Z190" s="157">
        <v>29.39</v>
      </c>
      <c r="AA190" s="157">
        <v>1700</v>
      </c>
      <c r="AB190" s="157">
        <v>19937</v>
      </c>
      <c r="AC190" s="157" t="s">
        <v>854</v>
      </c>
      <c r="AD190" s="157">
        <v>29.25</v>
      </c>
      <c r="AE190" s="157">
        <v>1633</v>
      </c>
      <c r="AF190" s="157">
        <v>19163</v>
      </c>
      <c r="AG190" s="157" t="s">
        <v>1009</v>
      </c>
      <c r="AH190" s="157" t="s">
        <v>641</v>
      </c>
      <c r="AI190" s="157" t="s">
        <v>641</v>
      </c>
      <c r="AJ190" s="157" t="s">
        <v>641</v>
      </c>
      <c r="AK190" s="157" t="s">
        <v>641</v>
      </c>
      <c r="AL190" s="157">
        <v>30.98</v>
      </c>
      <c r="AM190" s="157">
        <v>1683</v>
      </c>
      <c r="AN190" s="157">
        <v>18982</v>
      </c>
      <c r="AO190" s="157" t="s">
        <v>876</v>
      </c>
      <c r="AP190" s="157">
        <v>30.34</v>
      </c>
      <c r="AQ190" s="157">
        <v>1688</v>
      </c>
      <c r="AR190" s="157">
        <v>18950</v>
      </c>
      <c r="AS190" s="157" t="s">
        <v>723</v>
      </c>
      <c r="AT190" s="157">
        <v>31.49</v>
      </c>
      <c r="AU190" s="157">
        <v>1850</v>
      </c>
      <c r="AV190" s="157">
        <v>19749</v>
      </c>
      <c r="AW190" s="157" t="s">
        <v>1051</v>
      </c>
      <c r="AX190" s="157">
        <v>31.4</v>
      </c>
      <c r="AY190" s="157">
        <v>1818</v>
      </c>
      <c r="AZ190" s="157">
        <v>19468</v>
      </c>
      <c r="BA190" s="157" t="s">
        <v>1095</v>
      </c>
      <c r="BB190" s="157">
        <v>32.17</v>
      </c>
      <c r="BC190" s="157">
        <v>1838</v>
      </c>
      <c r="BD190" s="157">
        <v>19279</v>
      </c>
      <c r="BE190" s="157" t="s">
        <v>644</v>
      </c>
    </row>
    <row r="191" spans="1:57" hidden="1">
      <c r="A191" s="157" t="s">
        <v>1463</v>
      </c>
      <c r="B191" s="157">
        <v>28.96</v>
      </c>
      <c r="C191" s="157">
        <v>2283</v>
      </c>
      <c r="D191" s="157">
        <v>18971</v>
      </c>
      <c r="E191" s="157" t="s">
        <v>1009</v>
      </c>
      <c r="F191" s="157">
        <v>26.91</v>
      </c>
      <c r="G191" s="157">
        <v>2114</v>
      </c>
      <c r="H191" s="157">
        <v>18584</v>
      </c>
      <c r="I191" s="157" t="s">
        <v>1065</v>
      </c>
      <c r="J191" s="157">
        <v>26.89</v>
      </c>
      <c r="K191" s="157">
        <v>2009</v>
      </c>
      <c r="L191" s="157">
        <v>18610</v>
      </c>
      <c r="M191" s="157" t="s">
        <v>822</v>
      </c>
      <c r="N191" s="157">
        <v>25.86</v>
      </c>
      <c r="O191" s="157">
        <v>2133</v>
      </c>
      <c r="P191" s="157">
        <v>18802</v>
      </c>
      <c r="Q191" s="157" t="s">
        <v>972</v>
      </c>
      <c r="R191" s="157" t="s">
        <v>641</v>
      </c>
      <c r="S191" s="157" t="s">
        <v>641</v>
      </c>
      <c r="T191" s="157" t="s">
        <v>641</v>
      </c>
      <c r="U191" s="157" t="s">
        <v>641</v>
      </c>
      <c r="V191" s="157" t="s">
        <v>641</v>
      </c>
      <c r="W191" s="157" t="s">
        <v>641</v>
      </c>
      <c r="X191" s="157" t="s">
        <v>641</v>
      </c>
      <c r="Y191" s="157" t="s">
        <v>641</v>
      </c>
      <c r="Z191" s="157" t="s">
        <v>641</v>
      </c>
      <c r="AA191" s="157" t="s">
        <v>641</v>
      </c>
      <c r="AB191" s="157" t="s">
        <v>641</v>
      </c>
      <c r="AC191" s="157" t="s">
        <v>641</v>
      </c>
      <c r="AD191" s="157">
        <v>26.56</v>
      </c>
      <c r="AE191" s="157">
        <v>2188</v>
      </c>
      <c r="AF191" s="157">
        <v>18930</v>
      </c>
      <c r="AG191" s="157" t="s">
        <v>942</v>
      </c>
      <c r="AH191" s="157">
        <v>26.65</v>
      </c>
      <c r="AI191" s="157">
        <v>2217</v>
      </c>
      <c r="AJ191" s="157">
        <v>18742</v>
      </c>
      <c r="AK191" s="157" t="s">
        <v>821</v>
      </c>
      <c r="AL191" s="157" t="s">
        <v>641</v>
      </c>
      <c r="AM191" s="157" t="s">
        <v>641</v>
      </c>
      <c r="AN191" s="157" t="s">
        <v>641</v>
      </c>
      <c r="AO191" s="157" t="s">
        <v>641</v>
      </c>
      <c r="AP191" s="157" t="s">
        <v>641</v>
      </c>
      <c r="AQ191" s="157" t="s">
        <v>641</v>
      </c>
      <c r="AR191" s="157" t="s">
        <v>641</v>
      </c>
      <c r="AS191" s="157" t="s">
        <v>641</v>
      </c>
      <c r="AT191" s="157" t="s">
        <v>641</v>
      </c>
      <c r="AU191" s="157" t="s">
        <v>641</v>
      </c>
      <c r="AV191" s="157" t="s">
        <v>641</v>
      </c>
      <c r="AW191" s="157" t="s">
        <v>641</v>
      </c>
      <c r="AX191" s="157">
        <v>26.45</v>
      </c>
      <c r="AY191" s="157">
        <v>2200</v>
      </c>
      <c r="AZ191" s="157">
        <v>18664</v>
      </c>
      <c r="BA191" s="157" t="s">
        <v>811</v>
      </c>
      <c r="BB191" s="157">
        <v>26.31</v>
      </c>
      <c r="BC191" s="157">
        <v>2157</v>
      </c>
      <c r="BD191" s="157">
        <v>19437</v>
      </c>
      <c r="BE191" s="157" t="s">
        <v>686</v>
      </c>
    </row>
    <row r="192" spans="1:57" hidden="1">
      <c r="A192" s="157" t="s">
        <v>1464</v>
      </c>
      <c r="B192" s="157">
        <v>28.91</v>
      </c>
      <c r="C192" s="157">
        <v>2745</v>
      </c>
      <c r="D192" s="157">
        <v>23265</v>
      </c>
      <c r="E192" s="157" t="s">
        <v>671</v>
      </c>
      <c r="F192" s="157">
        <v>28.59</v>
      </c>
      <c r="G192" s="157">
        <v>2704</v>
      </c>
      <c r="H192" s="157">
        <v>23470</v>
      </c>
      <c r="I192" s="157" t="s">
        <v>808</v>
      </c>
      <c r="J192" s="157">
        <v>28.95</v>
      </c>
      <c r="K192" s="157">
        <v>2728</v>
      </c>
      <c r="L192" s="157">
        <v>23865</v>
      </c>
      <c r="M192" s="157" t="s">
        <v>732</v>
      </c>
      <c r="N192" s="157">
        <v>29.46</v>
      </c>
      <c r="O192" s="157">
        <v>2845</v>
      </c>
      <c r="P192" s="157">
        <v>23948</v>
      </c>
      <c r="Q192" s="157" t="s">
        <v>749</v>
      </c>
      <c r="R192" s="157">
        <v>29.43</v>
      </c>
      <c r="S192" s="157">
        <v>2935</v>
      </c>
      <c r="T192" s="157">
        <v>23804</v>
      </c>
      <c r="U192" s="157" t="s">
        <v>1068</v>
      </c>
      <c r="V192" s="157">
        <v>29.74</v>
      </c>
      <c r="W192" s="157">
        <v>2984</v>
      </c>
      <c r="X192" s="157">
        <v>24376</v>
      </c>
      <c r="Y192" s="157" t="s">
        <v>708</v>
      </c>
      <c r="Z192" s="157">
        <v>30.29</v>
      </c>
      <c r="AA192" s="157">
        <v>3000</v>
      </c>
      <c r="AB192" s="157">
        <v>24417</v>
      </c>
      <c r="AC192" s="157" t="s">
        <v>939</v>
      </c>
      <c r="AD192" s="157">
        <v>30.55</v>
      </c>
      <c r="AE192" s="157">
        <v>2960</v>
      </c>
      <c r="AF192" s="157">
        <v>24142</v>
      </c>
      <c r="AG192" s="157" t="s">
        <v>867</v>
      </c>
      <c r="AH192" s="157">
        <v>29.86</v>
      </c>
      <c r="AI192" s="157">
        <v>2869</v>
      </c>
      <c r="AJ192" s="157">
        <v>24312</v>
      </c>
      <c r="AK192" s="157" t="s">
        <v>866</v>
      </c>
      <c r="AL192" s="157">
        <v>29.53</v>
      </c>
      <c r="AM192" s="157">
        <v>2864</v>
      </c>
      <c r="AN192" s="157">
        <v>24213</v>
      </c>
      <c r="AO192" s="157" t="s">
        <v>708</v>
      </c>
      <c r="AP192" s="157">
        <v>29.51</v>
      </c>
      <c r="AQ192" s="157">
        <v>2947</v>
      </c>
      <c r="AR192" s="157">
        <v>24249</v>
      </c>
      <c r="AS192" s="157" t="s">
        <v>891</v>
      </c>
      <c r="AT192" s="157">
        <v>28.75</v>
      </c>
      <c r="AU192" s="157">
        <v>2811</v>
      </c>
      <c r="AV192" s="157">
        <v>24276</v>
      </c>
      <c r="AW192" s="157" t="s">
        <v>776</v>
      </c>
      <c r="AX192" s="157">
        <v>29.61</v>
      </c>
      <c r="AY192" s="157">
        <v>2909</v>
      </c>
      <c r="AZ192" s="157">
        <v>24390</v>
      </c>
      <c r="BA192" s="157" t="s">
        <v>775</v>
      </c>
      <c r="BB192" s="157">
        <v>30.54</v>
      </c>
      <c r="BC192" s="157">
        <v>2955</v>
      </c>
      <c r="BD192" s="157">
        <v>24433</v>
      </c>
      <c r="BE192" s="157" t="s">
        <v>670</v>
      </c>
    </row>
    <row r="193" spans="1:57" hidden="1">
      <c r="A193" s="157" t="s">
        <v>1465</v>
      </c>
      <c r="B193" s="157">
        <v>28.76</v>
      </c>
      <c r="C193" s="157">
        <v>2409</v>
      </c>
      <c r="D193" s="157">
        <v>16092</v>
      </c>
      <c r="E193" s="157" t="s">
        <v>1443</v>
      </c>
      <c r="F193" s="157">
        <v>28.66</v>
      </c>
      <c r="G193" s="157">
        <v>2441</v>
      </c>
      <c r="H193" s="157">
        <v>15649</v>
      </c>
      <c r="I193" s="157" t="s">
        <v>1108</v>
      </c>
      <c r="J193" s="157">
        <v>27.85</v>
      </c>
      <c r="K193" s="157">
        <v>2279</v>
      </c>
      <c r="L193" s="157">
        <v>16111</v>
      </c>
      <c r="M193" s="157" t="s">
        <v>913</v>
      </c>
      <c r="N193" s="157">
        <v>27.83</v>
      </c>
      <c r="O193" s="157">
        <v>2299</v>
      </c>
      <c r="P193" s="157">
        <v>16118</v>
      </c>
      <c r="Q193" s="157" t="s">
        <v>1089</v>
      </c>
      <c r="R193" s="157">
        <v>28.2</v>
      </c>
      <c r="S193" s="157">
        <v>2382</v>
      </c>
      <c r="T193" s="157">
        <v>15928</v>
      </c>
      <c r="U193" s="157" t="s">
        <v>1091</v>
      </c>
      <c r="V193" s="157">
        <v>27.47</v>
      </c>
      <c r="W193" s="157">
        <v>2526</v>
      </c>
      <c r="X193" s="157">
        <v>16055</v>
      </c>
      <c r="Y193" s="157" t="s">
        <v>1099</v>
      </c>
      <c r="Z193" s="157">
        <v>27.28</v>
      </c>
      <c r="AA193" s="157">
        <v>2449</v>
      </c>
      <c r="AB193" s="157">
        <v>16693</v>
      </c>
      <c r="AC193" s="157" t="s">
        <v>1075</v>
      </c>
      <c r="AD193" s="157">
        <v>28.73</v>
      </c>
      <c r="AE193" s="157">
        <v>2490</v>
      </c>
      <c r="AF193" s="157">
        <v>17087</v>
      </c>
      <c r="AG193" s="157" t="s">
        <v>916</v>
      </c>
      <c r="AH193" s="157">
        <v>28.01</v>
      </c>
      <c r="AI193" s="157">
        <v>2305</v>
      </c>
      <c r="AJ193" s="157">
        <v>20447</v>
      </c>
      <c r="AK193" s="157" t="s">
        <v>710</v>
      </c>
      <c r="AL193" s="157" t="s">
        <v>641</v>
      </c>
      <c r="AM193" s="157" t="s">
        <v>641</v>
      </c>
      <c r="AN193" s="157" t="s">
        <v>641</v>
      </c>
      <c r="AO193" s="157" t="s">
        <v>641</v>
      </c>
      <c r="AP193" s="157" t="s">
        <v>641</v>
      </c>
      <c r="AQ193" s="157" t="s">
        <v>641</v>
      </c>
      <c r="AR193" s="157" t="s">
        <v>641</v>
      </c>
      <c r="AS193" s="157" t="s">
        <v>641</v>
      </c>
      <c r="AT193" s="157">
        <v>27.01</v>
      </c>
      <c r="AU193" s="157">
        <v>2525</v>
      </c>
      <c r="AV193" s="157">
        <v>20467</v>
      </c>
      <c r="AW193" s="157" t="s">
        <v>769</v>
      </c>
      <c r="AX193" s="157">
        <v>27.25</v>
      </c>
      <c r="AY193" s="157">
        <v>2550</v>
      </c>
      <c r="AZ193" s="157">
        <v>20674</v>
      </c>
      <c r="BA193" s="157" t="s">
        <v>1017</v>
      </c>
      <c r="BB193" s="157">
        <v>27.82</v>
      </c>
      <c r="BC193" s="157">
        <v>2521</v>
      </c>
      <c r="BD193" s="157">
        <v>21096</v>
      </c>
      <c r="BE193" s="157" t="s">
        <v>1017</v>
      </c>
    </row>
    <row r="194" spans="1:57" hidden="1">
      <c r="A194" s="157" t="s">
        <v>1466</v>
      </c>
      <c r="B194" s="157">
        <v>28.66</v>
      </c>
      <c r="C194" s="157">
        <v>2234</v>
      </c>
      <c r="D194" s="157">
        <v>18737</v>
      </c>
      <c r="E194" s="157" t="s">
        <v>1053</v>
      </c>
      <c r="F194" s="157">
        <v>28.66</v>
      </c>
      <c r="G194" s="157">
        <v>2122</v>
      </c>
      <c r="H194" s="157">
        <v>18547</v>
      </c>
      <c r="I194" s="157" t="s">
        <v>697</v>
      </c>
      <c r="J194" s="157">
        <v>28.51</v>
      </c>
      <c r="K194" s="157">
        <v>2173</v>
      </c>
      <c r="L194" s="157">
        <v>18353</v>
      </c>
      <c r="M194" s="157" t="s">
        <v>962</v>
      </c>
      <c r="N194" s="157">
        <v>28.2</v>
      </c>
      <c r="O194" s="157">
        <v>2204</v>
      </c>
      <c r="P194" s="157">
        <v>18563</v>
      </c>
      <c r="Q194" s="157" t="s">
        <v>694</v>
      </c>
      <c r="R194" s="157">
        <v>27.75</v>
      </c>
      <c r="S194" s="157">
        <v>2185</v>
      </c>
      <c r="T194" s="157">
        <v>18644</v>
      </c>
      <c r="U194" s="157" t="s">
        <v>699</v>
      </c>
      <c r="V194" s="157">
        <v>28.18</v>
      </c>
      <c r="W194" s="157">
        <v>2178</v>
      </c>
      <c r="X194" s="157">
        <v>20159</v>
      </c>
      <c r="Y194" s="157" t="s">
        <v>1078</v>
      </c>
      <c r="Z194" s="157">
        <v>29</v>
      </c>
      <c r="AA194" s="157">
        <v>2139</v>
      </c>
      <c r="AB194" s="157">
        <v>19904</v>
      </c>
      <c r="AC194" s="157" t="s">
        <v>965</v>
      </c>
      <c r="AD194" s="157">
        <v>28.28</v>
      </c>
      <c r="AE194" s="157">
        <v>2151</v>
      </c>
      <c r="AF194" s="157">
        <v>19183</v>
      </c>
      <c r="AG194" s="157" t="s">
        <v>854</v>
      </c>
      <c r="AH194" s="157">
        <v>27.37</v>
      </c>
      <c r="AI194" s="157">
        <v>2145</v>
      </c>
      <c r="AJ194" s="157">
        <v>19223</v>
      </c>
      <c r="AK194" s="157" t="s">
        <v>1019</v>
      </c>
      <c r="AL194" s="157">
        <v>28.15</v>
      </c>
      <c r="AM194" s="157">
        <v>1985</v>
      </c>
      <c r="AN194" s="157">
        <v>19251</v>
      </c>
      <c r="AO194" s="157" t="s">
        <v>724</v>
      </c>
      <c r="AP194" s="157">
        <v>29.17</v>
      </c>
      <c r="AQ194" s="157">
        <v>2063</v>
      </c>
      <c r="AR194" s="157">
        <v>19208</v>
      </c>
      <c r="AS194" s="157" t="s">
        <v>694</v>
      </c>
      <c r="AT194" s="157">
        <v>29.45</v>
      </c>
      <c r="AU194" s="157">
        <v>1986</v>
      </c>
      <c r="AV194" s="157">
        <v>19764</v>
      </c>
      <c r="AW194" s="157" t="s">
        <v>699</v>
      </c>
      <c r="AX194" s="157">
        <v>28.89</v>
      </c>
      <c r="AY194" s="157">
        <v>1869</v>
      </c>
      <c r="AZ194" s="157">
        <v>19290</v>
      </c>
      <c r="BA194" s="157" t="s">
        <v>1054</v>
      </c>
      <c r="BB194" s="157">
        <v>30.65</v>
      </c>
      <c r="BC194" s="157">
        <v>2114</v>
      </c>
      <c r="BD194" s="157">
        <v>19708</v>
      </c>
      <c r="BE194" s="157" t="s">
        <v>962</v>
      </c>
    </row>
    <row r="195" spans="1:57" hidden="1">
      <c r="A195" s="157" t="s">
        <v>1040</v>
      </c>
      <c r="B195" s="157">
        <v>28.55</v>
      </c>
      <c r="C195" s="157">
        <v>3164</v>
      </c>
      <c r="D195" s="157">
        <v>20720</v>
      </c>
      <c r="E195" s="157" t="s">
        <v>647</v>
      </c>
      <c r="F195" s="157" t="s">
        <v>641</v>
      </c>
      <c r="G195" s="157" t="s">
        <v>641</v>
      </c>
      <c r="H195" s="157" t="s">
        <v>641</v>
      </c>
      <c r="I195" s="157" t="s">
        <v>641</v>
      </c>
      <c r="J195" s="157">
        <v>27.49</v>
      </c>
      <c r="K195" s="157">
        <v>3138</v>
      </c>
      <c r="L195" s="157">
        <v>21556</v>
      </c>
      <c r="M195" s="157" t="s">
        <v>889</v>
      </c>
      <c r="N195" s="157">
        <v>28.23</v>
      </c>
      <c r="O195" s="157">
        <v>3123</v>
      </c>
      <c r="P195" s="157">
        <v>21228</v>
      </c>
      <c r="Q195" s="157" t="s">
        <v>928</v>
      </c>
      <c r="R195" s="157">
        <v>28.34</v>
      </c>
      <c r="S195" s="157">
        <v>3164</v>
      </c>
      <c r="T195" s="157">
        <v>22134</v>
      </c>
      <c r="U195" s="157" t="s">
        <v>797</v>
      </c>
      <c r="V195" s="157">
        <v>29</v>
      </c>
      <c r="W195" s="157">
        <v>3182</v>
      </c>
      <c r="X195" s="157">
        <v>22597</v>
      </c>
      <c r="Y195" s="157" t="s">
        <v>768</v>
      </c>
      <c r="Z195" s="157">
        <v>29.93</v>
      </c>
      <c r="AA195" s="157">
        <v>3255</v>
      </c>
      <c r="AB195" s="157">
        <v>22751</v>
      </c>
      <c r="AC195" s="157" t="s">
        <v>680</v>
      </c>
      <c r="AD195" s="157">
        <v>28.87</v>
      </c>
      <c r="AE195" s="157">
        <v>3280</v>
      </c>
      <c r="AF195" s="157">
        <v>22967</v>
      </c>
      <c r="AG195" s="157" t="s">
        <v>650</v>
      </c>
      <c r="AH195" s="157">
        <v>27.5</v>
      </c>
      <c r="AI195" s="157">
        <v>3160</v>
      </c>
      <c r="AJ195" s="157">
        <v>22534</v>
      </c>
      <c r="AK195" s="157" t="s">
        <v>708</v>
      </c>
      <c r="AL195" s="157">
        <v>28.54</v>
      </c>
      <c r="AM195" s="157">
        <v>3075</v>
      </c>
      <c r="AN195" s="157">
        <v>22700</v>
      </c>
      <c r="AO195" s="157" t="s">
        <v>650</v>
      </c>
      <c r="AP195" s="157" t="s">
        <v>641</v>
      </c>
      <c r="AQ195" s="157" t="s">
        <v>641</v>
      </c>
      <c r="AR195" s="157" t="s">
        <v>641</v>
      </c>
      <c r="AS195" s="157" t="s">
        <v>641</v>
      </c>
      <c r="AT195" s="157" t="s">
        <v>641</v>
      </c>
      <c r="AU195" s="157" t="s">
        <v>641</v>
      </c>
      <c r="AV195" s="157" t="s">
        <v>641</v>
      </c>
      <c r="AW195" s="157" t="s">
        <v>641</v>
      </c>
      <c r="AX195" s="157">
        <v>28.72</v>
      </c>
      <c r="AY195" s="157">
        <v>2843</v>
      </c>
      <c r="AZ195" s="157">
        <v>22857</v>
      </c>
      <c r="BA195" s="157" t="s">
        <v>650</v>
      </c>
      <c r="BB195" s="157">
        <v>27.68</v>
      </c>
      <c r="BC195" s="157">
        <v>2870</v>
      </c>
      <c r="BD195" s="157">
        <v>23041</v>
      </c>
      <c r="BE195" s="157" t="s">
        <v>646</v>
      </c>
    </row>
    <row r="196" spans="1:57" hidden="1">
      <c r="A196" s="157" t="s">
        <v>1467</v>
      </c>
      <c r="B196" s="157">
        <v>28.46</v>
      </c>
      <c r="C196" s="157">
        <v>2493</v>
      </c>
      <c r="D196" s="157">
        <v>18642</v>
      </c>
      <c r="E196" s="157" t="s">
        <v>1009</v>
      </c>
      <c r="F196" s="157">
        <v>27.48</v>
      </c>
      <c r="G196" s="157">
        <v>2601</v>
      </c>
      <c r="H196" s="157">
        <v>18566</v>
      </c>
      <c r="I196" s="157" t="s">
        <v>716</v>
      </c>
      <c r="J196" s="157">
        <v>28.1</v>
      </c>
      <c r="K196" s="157">
        <v>2635</v>
      </c>
      <c r="L196" s="157">
        <v>18800</v>
      </c>
      <c r="M196" s="157" t="s">
        <v>720</v>
      </c>
      <c r="N196" s="157">
        <v>28.45</v>
      </c>
      <c r="O196" s="157">
        <v>2642</v>
      </c>
      <c r="P196" s="157">
        <v>18937</v>
      </c>
      <c r="Q196" s="157" t="s">
        <v>941</v>
      </c>
      <c r="R196" s="157">
        <v>28.72</v>
      </c>
      <c r="S196" s="157">
        <v>2799</v>
      </c>
      <c r="T196" s="157">
        <v>19028</v>
      </c>
      <c r="U196" s="157" t="s">
        <v>698</v>
      </c>
      <c r="V196" s="157">
        <v>28.63</v>
      </c>
      <c r="W196" s="157">
        <v>2865</v>
      </c>
      <c r="X196" s="157">
        <v>19552</v>
      </c>
      <c r="Y196" s="157" t="s">
        <v>813</v>
      </c>
      <c r="Z196" s="157">
        <v>28.19</v>
      </c>
      <c r="AA196" s="157">
        <v>2613</v>
      </c>
      <c r="AB196" s="157">
        <v>19619</v>
      </c>
      <c r="AC196" s="157" t="s">
        <v>816</v>
      </c>
      <c r="AD196" s="157">
        <v>28.47</v>
      </c>
      <c r="AE196" s="157">
        <v>2516</v>
      </c>
      <c r="AF196" s="157">
        <v>19156</v>
      </c>
      <c r="AG196" s="157" t="s">
        <v>700</v>
      </c>
      <c r="AH196" s="157">
        <v>28.43</v>
      </c>
      <c r="AI196" s="157">
        <v>2540</v>
      </c>
      <c r="AJ196" s="157">
        <v>19186</v>
      </c>
      <c r="AK196" s="157" t="s">
        <v>817</v>
      </c>
      <c r="AL196" s="157">
        <v>28.43</v>
      </c>
      <c r="AM196" s="157">
        <v>2444</v>
      </c>
      <c r="AN196" s="157">
        <v>19203</v>
      </c>
      <c r="AO196" s="157" t="s">
        <v>716</v>
      </c>
      <c r="AP196" s="157">
        <v>28.19</v>
      </c>
      <c r="AQ196" s="157">
        <v>2485</v>
      </c>
      <c r="AR196" s="157">
        <v>19182</v>
      </c>
      <c r="AS196" s="157" t="s">
        <v>1011</v>
      </c>
      <c r="AT196" s="157">
        <v>28.15</v>
      </c>
      <c r="AU196" s="157">
        <v>2515</v>
      </c>
      <c r="AV196" s="157">
        <v>19533</v>
      </c>
      <c r="AW196" s="157" t="s">
        <v>1097</v>
      </c>
      <c r="AX196" s="157">
        <v>28.53</v>
      </c>
      <c r="AY196" s="157">
        <v>2549</v>
      </c>
      <c r="AZ196" s="157">
        <v>19224</v>
      </c>
      <c r="BA196" s="157" t="s">
        <v>878</v>
      </c>
      <c r="BB196" s="157">
        <v>28.52</v>
      </c>
      <c r="BC196" s="157">
        <v>2581</v>
      </c>
      <c r="BD196" s="157">
        <v>19355</v>
      </c>
      <c r="BE196" s="157" t="s">
        <v>854</v>
      </c>
    </row>
    <row r="197" spans="1:57" hidden="1">
      <c r="A197" s="157" t="s">
        <v>1468</v>
      </c>
      <c r="B197" s="157">
        <v>28.44</v>
      </c>
      <c r="C197" s="157">
        <v>2242</v>
      </c>
      <c r="D197" s="157">
        <v>16786</v>
      </c>
      <c r="E197" s="157" t="s">
        <v>930</v>
      </c>
      <c r="F197" s="157">
        <v>28.59</v>
      </c>
      <c r="G197" s="157">
        <v>2244</v>
      </c>
      <c r="H197" s="157">
        <v>16642</v>
      </c>
      <c r="I197" s="157" t="s">
        <v>1469</v>
      </c>
      <c r="J197" s="157">
        <v>28.88</v>
      </c>
      <c r="K197" s="157">
        <v>2187</v>
      </c>
      <c r="L197" s="157">
        <v>16990</v>
      </c>
      <c r="M197" s="157" t="s">
        <v>1105</v>
      </c>
      <c r="N197" s="157">
        <v>28.77</v>
      </c>
      <c r="O197" s="157">
        <v>2146</v>
      </c>
      <c r="P197" s="157">
        <v>16981</v>
      </c>
      <c r="Q197" s="157" t="s">
        <v>930</v>
      </c>
      <c r="R197" s="157">
        <v>28.68</v>
      </c>
      <c r="S197" s="157">
        <v>2115</v>
      </c>
      <c r="T197" s="157">
        <v>17143</v>
      </c>
      <c r="U197" s="157" t="s">
        <v>1052</v>
      </c>
      <c r="V197" s="157">
        <v>27.37</v>
      </c>
      <c r="W197" s="157">
        <v>2377</v>
      </c>
      <c r="X197" s="157">
        <v>18107</v>
      </c>
      <c r="Y197" s="157" t="s">
        <v>992</v>
      </c>
      <c r="Z197" s="157">
        <v>26.25</v>
      </c>
      <c r="AA197" s="157">
        <v>2214</v>
      </c>
      <c r="AB197" s="157">
        <v>18229</v>
      </c>
      <c r="AC197" s="157" t="s">
        <v>1003</v>
      </c>
      <c r="AD197" s="157">
        <v>27.7</v>
      </c>
      <c r="AE197" s="157">
        <v>2138</v>
      </c>
      <c r="AF197" s="157">
        <v>17702</v>
      </c>
      <c r="AG197" s="157" t="s">
        <v>702</v>
      </c>
      <c r="AH197" s="157">
        <v>27.82</v>
      </c>
      <c r="AI197" s="157">
        <v>2118</v>
      </c>
      <c r="AJ197" s="157">
        <v>17818</v>
      </c>
      <c r="AK197" s="157" t="s">
        <v>696</v>
      </c>
      <c r="AL197" s="157">
        <v>26.89</v>
      </c>
      <c r="AM197" s="157">
        <v>2300</v>
      </c>
      <c r="AN197" s="157">
        <v>17546</v>
      </c>
      <c r="AO197" s="157" t="s">
        <v>852</v>
      </c>
      <c r="AP197" s="157">
        <v>26.8</v>
      </c>
      <c r="AQ197" s="157">
        <v>2167</v>
      </c>
      <c r="AR197" s="157">
        <v>17977</v>
      </c>
      <c r="AS197" s="157" t="s">
        <v>717</v>
      </c>
      <c r="AT197" s="157">
        <v>27.67</v>
      </c>
      <c r="AU197" s="157">
        <v>2254</v>
      </c>
      <c r="AV197" s="157">
        <v>17888</v>
      </c>
      <c r="AW197" s="157" t="s">
        <v>1057</v>
      </c>
      <c r="AX197" s="157">
        <v>28.36</v>
      </c>
      <c r="AY197" s="157">
        <v>2175</v>
      </c>
      <c r="AZ197" s="157">
        <v>18148</v>
      </c>
      <c r="BA197" s="157" t="s">
        <v>702</v>
      </c>
      <c r="BB197" s="157">
        <v>27.95</v>
      </c>
      <c r="BC197" s="157">
        <v>2195</v>
      </c>
      <c r="BD197" s="157">
        <v>18415</v>
      </c>
      <c r="BE197" s="157" t="s">
        <v>694</v>
      </c>
    </row>
    <row r="198" spans="1:57" hidden="1">
      <c r="A198" s="157" t="s">
        <v>1470</v>
      </c>
      <c r="B198" s="157">
        <v>28.44</v>
      </c>
      <c r="C198" s="157">
        <v>1771</v>
      </c>
      <c r="D198" s="157">
        <v>19604</v>
      </c>
      <c r="E198" s="157" t="s">
        <v>1002</v>
      </c>
      <c r="F198" s="157">
        <v>28.17</v>
      </c>
      <c r="G198" s="157">
        <v>1750</v>
      </c>
      <c r="H198" s="157">
        <v>19755</v>
      </c>
      <c r="I198" s="157" t="s">
        <v>952</v>
      </c>
      <c r="J198" s="157">
        <v>28.61</v>
      </c>
      <c r="K198" s="157">
        <v>1868</v>
      </c>
      <c r="L198" s="157">
        <v>19917</v>
      </c>
      <c r="M198" s="157" t="s">
        <v>961</v>
      </c>
      <c r="N198" s="157">
        <v>29.5</v>
      </c>
      <c r="O198" s="157">
        <v>1892</v>
      </c>
      <c r="P198" s="157">
        <v>19473</v>
      </c>
      <c r="Q198" s="157" t="s">
        <v>1081</v>
      </c>
      <c r="R198" s="157">
        <v>29.63</v>
      </c>
      <c r="S198" s="157">
        <v>1840</v>
      </c>
      <c r="T198" s="157">
        <v>19680</v>
      </c>
      <c r="U198" s="157" t="s">
        <v>1100</v>
      </c>
      <c r="V198" s="157">
        <v>32.36</v>
      </c>
      <c r="W198" s="157">
        <v>1900</v>
      </c>
      <c r="X198" s="157">
        <v>20108</v>
      </c>
      <c r="Y198" s="157" t="s">
        <v>1049</v>
      </c>
      <c r="Z198" s="157">
        <v>32.03</v>
      </c>
      <c r="AA198" s="157">
        <v>2050</v>
      </c>
      <c r="AB198" s="157">
        <v>20108</v>
      </c>
      <c r="AC198" s="157" t="s">
        <v>1051</v>
      </c>
      <c r="AD198" s="157">
        <v>32.04</v>
      </c>
      <c r="AE198" s="157">
        <v>2022</v>
      </c>
      <c r="AF198" s="157">
        <v>19868</v>
      </c>
      <c r="AG198" s="157" t="s">
        <v>1095</v>
      </c>
      <c r="AH198" s="157">
        <v>30.75</v>
      </c>
      <c r="AI198" s="157">
        <v>1983</v>
      </c>
      <c r="AJ198" s="157">
        <v>19908</v>
      </c>
      <c r="AK198" s="157" t="s">
        <v>697</v>
      </c>
      <c r="AL198" s="157" t="s">
        <v>641</v>
      </c>
      <c r="AM198" s="157" t="s">
        <v>641</v>
      </c>
      <c r="AN198" s="157" t="s">
        <v>641</v>
      </c>
      <c r="AO198" s="157" t="s">
        <v>641</v>
      </c>
      <c r="AP198" s="157" t="s">
        <v>641</v>
      </c>
      <c r="AQ198" s="157" t="s">
        <v>641</v>
      </c>
      <c r="AR198" s="157" t="s">
        <v>641</v>
      </c>
      <c r="AS198" s="157" t="s">
        <v>641</v>
      </c>
      <c r="AT198" s="157" t="s">
        <v>641</v>
      </c>
      <c r="AU198" s="157" t="s">
        <v>641</v>
      </c>
      <c r="AV198" s="157" t="s">
        <v>641</v>
      </c>
      <c r="AW198" s="157" t="s">
        <v>641</v>
      </c>
      <c r="AX198" s="157" t="s">
        <v>641</v>
      </c>
      <c r="AY198" s="157" t="s">
        <v>641</v>
      </c>
      <c r="AZ198" s="157" t="s">
        <v>641</v>
      </c>
      <c r="BA198" s="157" t="s">
        <v>641</v>
      </c>
      <c r="BB198" s="157" t="s">
        <v>641</v>
      </c>
      <c r="BC198" s="157" t="s">
        <v>641</v>
      </c>
      <c r="BD198" s="157" t="s">
        <v>641</v>
      </c>
      <c r="BE198" s="157" t="s">
        <v>641</v>
      </c>
    </row>
    <row r="199" spans="1:57" hidden="1">
      <c r="A199" s="157" t="s">
        <v>1471</v>
      </c>
      <c r="B199" s="157">
        <v>28.41</v>
      </c>
      <c r="C199" s="157">
        <v>1770</v>
      </c>
      <c r="D199" s="157">
        <v>19416</v>
      </c>
      <c r="E199" s="157" t="s">
        <v>724</v>
      </c>
      <c r="F199" s="157">
        <v>28.29</v>
      </c>
      <c r="G199" s="157">
        <v>1900</v>
      </c>
      <c r="H199" s="157">
        <v>18389</v>
      </c>
      <c r="I199" s="157" t="s">
        <v>715</v>
      </c>
      <c r="J199" s="157">
        <v>30.57</v>
      </c>
      <c r="K199" s="157">
        <v>1660</v>
      </c>
      <c r="L199" s="157">
        <v>19103</v>
      </c>
      <c r="M199" s="157" t="s">
        <v>723</v>
      </c>
      <c r="N199" s="157">
        <v>29.99</v>
      </c>
      <c r="O199" s="157">
        <v>1667</v>
      </c>
      <c r="P199" s="157">
        <v>19445</v>
      </c>
      <c r="Q199" s="157" t="s">
        <v>974</v>
      </c>
      <c r="R199" s="157">
        <v>30.83</v>
      </c>
      <c r="S199" s="157">
        <v>1727</v>
      </c>
      <c r="T199" s="157">
        <v>19432</v>
      </c>
      <c r="U199" s="157" t="s">
        <v>1094</v>
      </c>
      <c r="V199" s="157">
        <v>31.57</v>
      </c>
      <c r="W199" s="157">
        <v>1788</v>
      </c>
      <c r="X199" s="157">
        <v>19503</v>
      </c>
      <c r="Y199" s="157" t="s">
        <v>1074</v>
      </c>
      <c r="Z199" s="157">
        <v>31.73</v>
      </c>
      <c r="AA199" s="157">
        <v>1800</v>
      </c>
      <c r="AB199" s="157">
        <v>20292</v>
      </c>
      <c r="AC199" s="157" t="s">
        <v>702</v>
      </c>
      <c r="AD199" s="157">
        <v>33.26</v>
      </c>
      <c r="AE199" s="157">
        <v>1844</v>
      </c>
      <c r="AF199" s="157">
        <v>20310</v>
      </c>
      <c r="AG199" s="157" t="s">
        <v>1084</v>
      </c>
      <c r="AH199" s="157">
        <v>34.340000000000003</v>
      </c>
      <c r="AI199" s="157">
        <v>1941</v>
      </c>
      <c r="AJ199" s="157">
        <v>19932</v>
      </c>
      <c r="AK199" s="157" t="s">
        <v>1106</v>
      </c>
      <c r="AL199" s="157">
        <v>33.659999999999997</v>
      </c>
      <c r="AM199" s="157">
        <v>1855</v>
      </c>
      <c r="AN199" s="157">
        <v>19915</v>
      </c>
      <c r="AO199" s="157" t="s">
        <v>1102</v>
      </c>
      <c r="AP199" s="157">
        <v>29.77</v>
      </c>
      <c r="AQ199" s="157">
        <v>1629</v>
      </c>
      <c r="AR199" s="157">
        <v>20170</v>
      </c>
      <c r="AS199" s="157" t="s">
        <v>721</v>
      </c>
      <c r="AT199" s="157">
        <v>32.630000000000003</v>
      </c>
      <c r="AU199" s="157">
        <v>1757</v>
      </c>
      <c r="AV199" s="157">
        <v>20292</v>
      </c>
      <c r="AW199" s="157" t="s">
        <v>1049</v>
      </c>
      <c r="AX199" s="157">
        <v>31.72</v>
      </c>
      <c r="AY199" s="157">
        <v>1815</v>
      </c>
      <c r="AZ199" s="157">
        <v>20554</v>
      </c>
      <c r="BA199" s="157" t="s">
        <v>697</v>
      </c>
      <c r="BB199" s="157">
        <v>32.15</v>
      </c>
      <c r="BC199" s="157">
        <v>1767</v>
      </c>
      <c r="BD199" s="157">
        <v>21308</v>
      </c>
      <c r="BE199" s="157" t="s">
        <v>698</v>
      </c>
    </row>
    <row r="200" spans="1:57" hidden="1">
      <c r="A200" s="157" t="s">
        <v>1472</v>
      </c>
      <c r="B200" s="157">
        <v>28.38</v>
      </c>
      <c r="C200" s="157">
        <v>1950</v>
      </c>
      <c r="D200" s="157">
        <v>15031</v>
      </c>
      <c r="E200" s="157" t="s">
        <v>1331</v>
      </c>
      <c r="F200" s="157">
        <v>28.09</v>
      </c>
      <c r="G200" s="157">
        <v>2009</v>
      </c>
      <c r="H200" s="157">
        <v>15881</v>
      </c>
      <c r="I200" s="157" t="s">
        <v>969</v>
      </c>
      <c r="J200" s="157">
        <v>27.91</v>
      </c>
      <c r="K200" s="157">
        <v>1961</v>
      </c>
      <c r="L200" s="157">
        <v>15927</v>
      </c>
      <c r="M200" s="157" t="s">
        <v>1334</v>
      </c>
      <c r="N200" s="157">
        <v>27.59</v>
      </c>
      <c r="O200" s="157">
        <v>2168</v>
      </c>
      <c r="P200" s="157">
        <v>16322</v>
      </c>
      <c r="Q200" s="157" t="s">
        <v>1102</v>
      </c>
      <c r="R200" s="157">
        <v>27.36</v>
      </c>
      <c r="S200" s="157">
        <v>2267</v>
      </c>
      <c r="T200" s="157">
        <v>16155</v>
      </c>
      <c r="U200" s="157" t="s">
        <v>930</v>
      </c>
      <c r="V200" s="157">
        <v>27.59</v>
      </c>
      <c r="W200" s="157">
        <v>2061</v>
      </c>
      <c r="X200" s="157">
        <v>18273</v>
      </c>
      <c r="Y200" s="157" t="s">
        <v>698</v>
      </c>
      <c r="Z200" s="157">
        <v>27.86</v>
      </c>
      <c r="AA200" s="157">
        <v>1923</v>
      </c>
      <c r="AB200" s="157">
        <v>18736</v>
      </c>
      <c r="AC200" s="157" t="s">
        <v>700</v>
      </c>
      <c r="AD200" s="157">
        <v>27.51</v>
      </c>
      <c r="AE200" s="157">
        <v>2058</v>
      </c>
      <c r="AF200" s="157">
        <v>17666</v>
      </c>
      <c r="AG200" s="157" t="s">
        <v>701</v>
      </c>
      <c r="AH200" s="157">
        <v>27.93</v>
      </c>
      <c r="AI200" s="157">
        <v>1886</v>
      </c>
      <c r="AJ200" s="157">
        <v>17256</v>
      </c>
      <c r="AK200" s="157" t="s">
        <v>1074</v>
      </c>
      <c r="AL200" s="157">
        <v>27.56</v>
      </c>
      <c r="AM200" s="157">
        <v>1852</v>
      </c>
      <c r="AN200" s="157">
        <v>17879</v>
      </c>
      <c r="AO200" s="157" t="s">
        <v>974</v>
      </c>
      <c r="AP200" s="157">
        <v>27.09</v>
      </c>
      <c r="AQ200" s="157">
        <v>1900</v>
      </c>
      <c r="AR200" s="157">
        <v>16839</v>
      </c>
      <c r="AS200" s="157" t="s">
        <v>1049</v>
      </c>
      <c r="AT200" s="157">
        <v>27.45</v>
      </c>
      <c r="AU200" s="157">
        <v>1905</v>
      </c>
      <c r="AV200" s="157">
        <v>16988</v>
      </c>
      <c r="AW200" s="157" t="s">
        <v>640</v>
      </c>
      <c r="AX200" s="157">
        <v>27.28</v>
      </c>
      <c r="AY200" s="157">
        <v>1982</v>
      </c>
      <c r="AZ200" s="157">
        <v>16863</v>
      </c>
      <c r="BA200" s="157" t="s">
        <v>640</v>
      </c>
      <c r="BB200" s="157">
        <v>28.11</v>
      </c>
      <c r="BC200" s="157">
        <v>1954</v>
      </c>
      <c r="BD200" s="157">
        <v>17387</v>
      </c>
      <c r="BE200" s="157" t="s">
        <v>640</v>
      </c>
    </row>
    <row r="201" spans="1:57" hidden="1">
      <c r="A201" s="157" t="s">
        <v>1473</v>
      </c>
      <c r="B201" s="157">
        <v>28.24</v>
      </c>
      <c r="C201" s="157">
        <v>1825</v>
      </c>
      <c r="D201" s="157">
        <v>16245</v>
      </c>
      <c r="E201" s="157" t="s">
        <v>1474</v>
      </c>
      <c r="F201" s="157">
        <v>29.22</v>
      </c>
      <c r="G201" s="157">
        <v>1716</v>
      </c>
      <c r="H201" s="157">
        <v>16510</v>
      </c>
      <c r="I201" s="157" t="s">
        <v>969</v>
      </c>
      <c r="J201" s="157">
        <v>30.47</v>
      </c>
      <c r="K201" s="157">
        <v>1753</v>
      </c>
      <c r="L201" s="157">
        <v>16865</v>
      </c>
      <c r="M201" s="157" t="s">
        <v>1437</v>
      </c>
      <c r="N201" s="157">
        <v>30.32</v>
      </c>
      <c r="O201" s="157">
        <v>1871</v>
      </c>
      <c r="P201" s="157">
        <v>17068</v>
      </c>
      <c r="Q201" s="157" t="s">
        <v>1475</v>
      </c>
      <c r="R201" s="157">
        <v>30.18</v>
      </c>
      <c r="S201" s="157">
        <v>1785</v>
      </c>
      <c r="T201" s="157">
        <v>17190</v>
      </c>
      <c r="U201" s="157" t="s">
        <v>1004</v>
      </c>
      <c r="V201" s="157">
        <v>30.7</v>
      </c>
      <c r="W201" s="157">
        <v>1757</v>
      </c>
      <c r="X201" s="157">
        <v>18491</v>
      </c>
      <c r="Y201" s="157" t="s">
        <v>1045</v>
      </c>
      <c r="Z201" s="157">
        <v>30.37</v>
      </c>
      <c r="AA201" s="157">
        <v>1745</v>
      </c>
      <c r="AB201" s="157">
        <v>18491</v>
      </c>
      <c r="AC201" s="157" t="s">
        <v>1098</v>
      </c>
      <c r="AD201" s="157">
        <v>29.97</v>
      </c>
      <c r="AE201" s="157">
        <v>1817</v>
      </c>
      <c r="AF201" s="157">
        <v>17999</v>
      </c>
      <c r="AG201" s="157" t="s">
        <v>1318</v>
      </c>
      <c r="AH201" s="157">
        <v>28.49</v>
      </c>
      <c r="AI201" s="157">
        <v>1682</v>
      </c>
      <c r="AJ201" s="157">
        <v>17989</v>
      </c>
      <c r="AK201" s="157" t="s">
        <v>1036</v>
      </c>
      <c r="AL201" s="157">
        <v>27.44</v>
      </c>
      <c r="AM201" s="157">
        <v>1606</v>
      </c>
      <c r="AN201" s="157">
        <v>17853</v>
      </c>
      <c r="AO201" s="157" t="s">
        <v>715</v>
      </c>
      <c r="AP201" s="157">
        <v>28.17</v>
      </c>
      <c r="AQ201" s="157">
        <v>1649</v>
      </c>
      <c r="AR201" s="157">
        <v>18044</v>
      </c>
      <c r="AS201" s="157" t="s">
        <v>696</v>
      </c>
      <c r="AT201" s="157">
        <v>28.67</v>
      </c>
      <c r="AU201" s="157">
        <v>1708</v>
      </c>
      <c r="AV201" s="157">
        <v>18074</v>
      </c>
      <c r="AW201" s="157" t="s">
        <v>1094</v>
      </c>
      <c r="AX201" s="157">
        <v>28.71</v>
      </c>
      <c r="AY201" s="157">
        <v>1718</v>
      </c>
      <c r="AZ201" s="157">
        <v>18301</v>
      </c>
      <c r="BA201" s="157" t="s">
        <v>1050</v>
      </c>
      <c r="BB201" s="157">
        <v>29.14</v>
      </c>
      <c r="BC201" s="157">
        <v>1764</v>
      </c>
      <c r="BD201" s="157">
        <v>18607</v>
      </c>
      <c r="BE201" s="157" t="s">
        <v>1076</v>
      </c>
    </row>
    <row r="202" spans="1:57" hidden="1">
      <c r="A202" s="157" t="s">
        <v>1476</v>
      </c>
      <c r="B202" s="157">
        <v>28.19</v>
      </c>
      <c r="C202" s="157">
        <v>3470</v>
      </c>
      <c r="D202" s="157">
        <v>17429</v>
      </c>
      <c r="E202" s="157" t="s">
        <v>640</v>
      </c>
      <c r="F202" s="157">
        <v>28.21</v>
      </c>
      <c r="G202" s="157">
        <v>3527</v>
      </c>
      <c r="H202" s="157">
        <v>17479</v>
      </c>
      <c r="I202" s="157" t="s">
        <v>1113</v>
      </c>
      <c r="J202" s="157">
        <v>29.11</v>
      </c>
      <c r="K202" s="157">
        <v>3647</v>
      </c>
      <c r="L202" s="157">
        <v>17506</v>
      </c>
      <c r="M202" s="157" t="s">
        <v>1340</v>
      </c>
      <c r="N202" s="157">
        <v>32.090000000000003</v>
      </c>
      <c r="O202" s="157">
        <v>3929</v>
      </c>
      <c r="P202" s="157">
        <v>17692</v>
      </c>
      <c r="Q202" s="157" t="s">
        <v>921</v>
      </c>
      <c r="R202" s="157">
        <v>29.84</v>
      </c>
      <c r="S202" s="157">
        <v>3518</v>
      </c>
      <c r="T202" s="157">
        <v>17570</v>
      </c>
      <c r="U202" s="157" t="s">
        <v>1105</v>
      </c>
      <c r="V202" s="157">
        <v>31.26</v>
      </c>
      <c r="W202" s="157">
        <v>3514</v>
      </c>
      <c r="X202" s="157">
        <v>18286</v>
      </c>
      <c r="Y202" s="157" t="s">
        <v>1099</v>
      </c>
      <c r="Z202" s="157">
        <v>31.14</v>
      </c>
      <c r="AA202" s="157">
        <v>3386</v>
      </c>
      <c r="AB202" s="157">
        <v>18124</v>
      </c>
      <c r="AC202" s="157" t="s">
        <v>1469</v>
      </c>
      <c r="AD202" s="157">
        <v>31.58</v>
      </c>
      <c r="AE202" s="157">
        <v>3429</v>
      </c>
      <c r="AF202" s="157">
        <v>18146</v>
      </c>
      <c r="AG202" s="157" t="s">
        <v>1005</v>
      </c>
      <c r="AH202" s="157">
        <v>31.35</v>
      </c>
      <c r="AI202" s="157">
        <v>3350</v>
      </c>
      <c r="AJ202" s="157">
        <v>18142</v>
      </c>
      <c r="AK202" s="157" t="s">
        <v>913</v>
      </c>
      <c r="AL202" s="157">
        <v>31.04</v>
      </c>
      <c r="AM202" s="157">
        <v>3163</v>
      </c>
      <c r="AN202" s="157">
        <v>18212</v>
      </c>
      <c r="AO202" s="157" t="s">
        <v>914</v>
      </c>
      <c r="AP202" s="157" t="s">
        <v>641</v>
      </c>
      <c r="AQ202" s="157" t="s">
        <v>641</v>
      </c>
      <c r="AR202" s="157" t="s">
        <v>641</v>
      </c>
      <c r="AS202" s="157" t="s">
        <v>641</v>
      </c>
      <c r="AT202" s="157">
        <v>29.96</v>
      </c>
      <c r="AU202" s="157">
        <v>3400</v>
      </c>
      <c r="AV202" s="157">
        <v>17789</v>
      </c>
      <c r="AW202" s="157" t="s">
        <v>703</v>
      </c>
      <c r="AX202" s="157">
        <v>29.06</v>
      </c>
      <c r="AY202" s="157">
        <v>3073</v>
      </c>
      <c r="AZ202" s="157">
        <v>17995</v>
      </c>
      <c r="BA202" s="157" t="s">
        <v>1113</v>
      </c>
      <c r="BB202" s="157">
        <v>28.49</v>
      </c>
      <c r="BC202" s="157">
        <v>3148</v>
      </c>
      <c r="BD202" s="157">
        <v>18260</v>
      </c>
      <c r="BE202" s="157" t="s">
        <v>696</v>
      </c>
    </row>
    <row r="203" spans="1:57" hidden="1">
      <c r="A203" s="157" t="s">
        <v>1477</v>
      </c>
      <c r="B203" s="157">
        <v>28.15</v>
      </c>
      <c r="C203" s="157">
        <v>2429</v>
      </c>
      <c r="D203" s="157">
        <v>18504</v>
      </c>
      <c r="E203" s="157" t="s">
        <v>950</v>
      </c>
      <c r="F203" s="157" t="s">
        <v>641</v>
      </c>
      <c r="G203" s="157" t="s">
        <v>641</v>
      </c>
      <c r="H203" s="157" t="s">
        <v>641</v>
      </c>
      <c r="I203" s="157" t="s">
        <v>641</v>
      </c>
      <c r="J203" s="157">
        <v>27.76</v>
      </c>
      <c r="K203" s="157">
        <v>2450</v>
      </c>
      <c r="L203" s="157">
        <v>19114</v>
      </c>
      <c r="M203" s="157" t="s">
        <v>837</v>
      </c>
      <c r="N203" s="157">
        <v>26.69</v>
      </c>
      <c r="O203" s="157">
        <v>2367</v>
      </c>
      <c r="P203" s="157">
        <v>19501</v>
      </c>
      <c r="Q203" s="157" t="s">
        <v>648</v>
      </c>
      <c r="R203" s="157">
        <v>25.96</v>
      </c>
      <c r="S203" s="157">
        <v>2250</v>
      </c>
      <c r="T203" s="157">
        <v>19281</v>
      </c>
      <c r="U203" s="157" t="s">
        <v>796</v>
      </c>
      <c r="V203" s="157">
        <v>26.06</v>
      </c>
      <c r="W203" s="157">
        <v>2200</v>
      </c>
      <c r="X203" s="157">
        <v>20063</v>
      </c>
      <c r="Y203" s="157" t="s">
        <v>1033</v>
      </c>
      <c r="Z203" s="157">
        <v>26.63</v>
      </c>
      <c r="AA203" s="157">
        <v>2250</v>
      </c>
      <c r="AB203" s="157">
        <v>19910</v>
      </c>
      <c r="AC203" s="157" t="s">
        <v>780</v>
      </c>
      <c r="AD203" s="157">
        <v>27.7</v>
      </c>
      <c r="AE203" s="157">
        <v>2343</v>
      </c>
      <c r="AF203" s="157">
        <v>19990</v>
      </c>
      <c r="AG203" s="157" t="s">
        <v>838</v>
      </c>
      <c r="AH203" s="157">
        <v>26.12</v>
      </c>
      <c r="AI203" s="157">
        <v>2333</v>
      </c>
      <c r="AJ203" s="157">
        <v>19774</v>
      </c>
      <c r="AK203" s="157" t="s">
        <v>769</v>
      </c>
      <c r="AL203" s="157" t="s">
        <v>641</v>
      </c>
      <c r="AM203" s="157" t="s">
        <v>641</v>
      </c>
      <c r="AN203" s="157" t="s">
        <v>641</v>
      </c>
      <c r="AO203" s="157" t="s">
        <v>641</v>
      </c>
      <c r="AP203" s="157" t="s">
        <v>641</v>
      </c>
      <c r="AQ203" s="157" t="s">
        <v>641</v>
      </c>
      <c r="AR203" s="157" t="s">
        <v>641</v>
      </c>
      <c r="AS203" s="157" t="s">
        <v>641</v>
      </c>
      <c r="AT203" s="157" t="s">
        <v>641</v>
      </c>
      <c r="AU203" s="157" t="s">
        <v>641</v>
      </c>
      <c r="AV203" s="157" t="s">
        <v>641</v>
      </c>
      <c r="AW203" s="157" t="s">
        <v>641</v>
      </c>
      <c r="AX203" s="157">
        <v>26.41</v>
      </c>
      <c r="AY203" s="157">
        <v>2415</v>
      </c>
      <c r="AZ203" s="157">
        <v>20100</v>
      </c>
      <c r="BA203" s="157" t="s">
        <v>645</v>
      </c>
      <c r="BB203" s="157">
        <v>26.5</v>
      </c>
      <c r="BC203" s="157">
        <v>2305</v>
      </c>
      <c r="BD203" s="157">
        <v>20217</v>
      </c>
      <c r="BE203" s="157" t="s">
        <v>896</v>
      </c>
    </row>
    <row r="204" spans="1:57" hidden="1">
      <c r="A204" s="157" t="s">
        <v>1478</v>
      </c>
      <c r="B204" s="157">
        <v>28.09</v>
      </c>
      <c r="C204" s="157">
        <v>2075</v>
      </c>
      <c r="D204" s="157">
        <v>19086</v>
      </c>
      <c r="E204" s="157" t="s">
        <v>1013</v>
      </c>
      <c r="F204" s="157">
        <v>27.91</v>
      </c>
      <c r="G204" s="157">
        <v>1768</v>
      </c>
      <c r="H204" s="157">
        <v>19017</v>
      </c>
      <c r="I204" s="157" t="s">
        <v>931</v>
      </c>
      <c r="J204" s="157">
        <v>27.63</v>
      </c>
      <c r="K204" s="157">
        <v>1761</v>
      </c>
      <c r="L204" s="157">
        <v>19078</v>
      </c>
      <c r="M204" s="157" t="s">
        <v>1065</v>
      </c>
      <c r="N204" s="157">
        <v>26.54</v>
      </c>
      <c r="O204" s="157">
        <v>1727</v>
      </c>
      <c r="P204" s="157">
        <v>19342</v>
      </c>
      <c r="Q204" s="157" t="s">
        <v>846</v>
      </c>
      <c r="R204" s="157">
        <v>27.41</v>
      </c>
      <c r="S204" s="157">
        <v>1760</v>
      </c>
      <c r="T204" s="157">
        <v>19510</v>
      </c>
      <c r="U204" s="157" t="s">
        <v>1032</v>
      </c>
      <c r="V204" s="157">
        <v>27.34</v>
      </c>
      <c r="W204" s="157">
        <v>1800</v>
      </c>
      <c r="X204" s="157">
        <v>20244</v>
      </c>
      <c r="Y204" s="157" t="s">
        <v>983</v>
      </c>
      <c r="Z204" s="157">
        <v>27.54</v>
      </c>
      <c r="AA204" s="157">
        <v>1763</v>
      </c>
      <c r="AB204" s="157">
        <v>20114</v>
      </c>
      <c r="AC204" s="157" t="s">
        <v>648</v>
      </c>
      <c r="AD204" s="157">
        <v>27.47</v>
      </c>
      <c r="AE204" s="157">
        <v>1758</v>
      </c>
      <c r="AF204" s="157">
        <v>20025</v>
      </c>
      <c r="AG204" s="157" t="s">
        <v>846</v>
      </c>
      <c r="AH204" s="157">
        <v>27.53</v>
      </c>
      <c r="AI204" s="157">
        <v>1731</v>
      </c>
      <c r="AJ204" s="157">
        <v>20184</v>
      </c>
      <c r="AK204" s="157" t="s">
        <v>973</v>
      </c>
      <c r="AL204" s="157">
        <v>27.67</v>
      </c>
      <c r="AM204" s="157">
        <v>1708</v>
      </c>
      <c r="AN204" s="157">
        <v>20257</v>
      </c>
      <c r="AO204" s="157" t="s">
        <v>1063</v>
      </c>
      <c r="AP204" s="157">
        <v>27.16</v>
      </c>
      <c r="AQ204" s="157">
        <v>1678</v>
      </c>
      <c r="AR204" s="157">
        <v>20418</v>
      </c>
      <c r="AS204" s="157" t="s">
        <v>928</v>
      </c>
      <c r="AT204" s="157">
        <v>27.24</v>
      </c>
      <c r="AU204" s="157">
        <v>1685</v>
      </c>
      <c r="AV204" s="157">
        <v>20127</v>
      </c>
      <c r="AW204" s="157" t="s">
        <v>686</v>
      </c>
      <c r="AX204" s="157">
        <v>27.69</v>
      </c>
      <c r="AY204" s="157">
        <v>1717</v>
      </c>
      <c r="AZ204" s="157">
        <v>20277</v>
      </c>
      <c r="BA204" s="157" t="s">
        <v>1063</v>
      </c>
      <c r="BB204" s="157">
        <v>27.98</v>
      </c>
      <c r="BC204" s="157">
        <v>1712</v>
      </c>
      <c r="BD204" s="157">
        <v>20550</v>
      </c>
      <c r="BE204" s="157" t="s">
        <v>681</v>
      </c>
    </row>
    <row r="205" spans="1:57" hidden="1">
      <c r="A205" s="157" t="s">
        <v>1479</v>
      </c>
      <c r="B205" s="157">
        <v>27.85</v>
      </c>
      <c r="C205" s="157">
        <v>2075</v>
      </c>
      <c r="D205" s="157">
        <v>21428</v>
      </c>
      <c r="E205" s="157" t="s">
        <v>1033</v>
      </c>
      <c r="F205" s="157">
        <v>29.75</v>
      </c>
      <c r="G205" s="157">
        <v>2113</v>
      </c>
      <c r="H205" s="157">
        <v>19074</v>
      </c>
      <c r="I205" s="157" t="s">
        <v>654</v>
      </c>
      <c r="J205" s="157">
        <v>29.85</v>
      </c>
      <c r="K205" s="157">
        <v>2217</v>
      </c>
      <c r="L205" s="157">
        <v>19382</v>
      </c>
      <c r="M205" s="157" t="s">
        <v>945</v>
      </c>
      <c r="N205" s="157">
        <v>30.11</v>
      </c>
      <c r="O205" s="157">
        <v>2231</v>
      </c>
      <c r="P205" s="157">
        <v>19669</v>
      </c>
      <c r="Q205" s="157" t="s">
        <v>1053</v>
      </c>
      <c r="R205" s="157">
        <v>29.42</v>
      </c>
      <c r="S205" s="157">
        <v>2217</v>
      </c>
      <c r="T205" s="157">
        <v>19650</v>
      </c>
      <c r="U205" s="157" t="s">
        <v>1054</v>
      </c>
      <c r="V205" s="157" t="s">
        <v>641</v>
      </c>
      <c r="W205" s="157" t="s">
        <v>641</v>
      </c>
      <c r="X205" s="157" t="s">
        <v>641</v>
      </c>
      <c r="Y205" s="157" t="s">
        <v>641</v>
      </c>
      <c r="Z205" s="157" t="s">
        <v>641</v>
      </c>
      <c r="AA205" s="157" t="s">
        <v>641</v>
      </c>
      <c r="AB205" s="157" t="s">
        <v>641</v>
      </c>
      <c r="AC205" s="157" t="s">
        <v>641</v>
      </c>
      <c r="AD205" s="157" t="s">
        <v>641</v>
      </c>
      <c r="AE205" s="157" t="s">
        <v>641</v>
      </c>
      <c r="AF205" s="157" t="s">
        <v>641</v>
      </c>
      <c r="AG205" s="157" t="s">
        <v>641</v>
      </c>
      <c r="AH205" s="157" t="s">
        <v>641</v>
      </c>
      <c r="AI205" s="157" t="s">
        <v>641</v>
      </c>
      <c r="AJ205" s="157" t="s">
        <v>641</v>
      </c>
      <c r="AK205" s="157" t="s">
        <v>641</v>
      </c>
      <c r="AL205" s="157" t="s">
        <v>641</v>
      </c>
      <c r="AM205" s="157" t="s">
        <v>641</v>
      </c>
      <c r="AN205" s="157" t="s">
        <v>641</v>
      </c>
      <c r="AO205" s="157" t="s">
        <v>641</v>
      </c>
      <c r="AP205" s="157" t="s">
        <v>641</v>
      </c>
      <c r="AQ205" s="157" t="s">
        <v>641</v>
      </c>
      <c r="AR205" s="157" t="s">
        <v>641</v>
      </c>
      <c r="AS205" s="157" t="s">
        <v>641</v>
      </c>
      <c r="AT205" s="157" t="s">
        <v>641</v>
      </c>
      <c r="AU205" s="157" t="s">
        <v>641</v>
      </c>
      <c r="AV205" s="157" t="s">
        <v>641</v>
      </c>
      <c r="AW205" s="157" t="s">
        <v>641</v>
      </c>
      <c r="AX205" s="157" t="s">
        <v>641</v>
      </c>
      <c r="AY205" s="157" t="s">
        <v>641</v>
      </c>
      <c r="AZ205" s="157" t="s">
        <v>641</v>
      </c>
      <c r="BA205" s="157" t="s">
        <v>641</v>
      </c>
      <c r="BB205" s="157">
        <v>28.53</v>
      </c>
      <c r="BC205" s="157">
        <v>2465</v>
      </c>
      <c r="BD205" s="157">
        <v>19467</v>
      </c>
      <c r="BE205" s="157" t="s">
        <v>813</v>
      </c>
    </row>
    <row r="206" spans="1:57" hidden="1">
      <c r="A206" s="157" t="s">
        <v>1480</v>
      </c>
      <c r="B206" s="157">
        <v>27.81</v>
      </c>
      <c r="C206" s="157">
        <v>2433</v>
      </c>
      <c r="D206" s="157">
        <v>15083</v>
      </c>
      <c r="E206" s="157" t="s">
        <v>1120</v>
      </c>
      <c r="F206" s="157" t="s">
        <v>641</v>
      </c>
      <c r="G206" s="157" t="s">
        <v>641</v>
      </c>
      <c r="H206" s="157" t="s">
        <v>641</v>
      </c>
      <c r="I206" s="157" t="s">
        <v>641</v>
      </c>
      <c r="J206" s="157" t="s">
        <v>641</v>
      </c>
      <c r="K206" s="157" t="s">
        <v>641</v>
      </c>
      <c r="L206" s="157" t="s">
        <v>641</v>
      </c>
      <c r="M206" s="157" t="s">
        <v>641</v>
      </c>
      <c r="N206" s="157" t="s">
        <v>641</v>
      </c>
      <c r="O206" s="157" t="s">
        <v>641</v>
      </c>
      <c r="P206" s="157" t="s">
        <v>641</v>
      </c>
      <c r="Q206" s="157" t="s">
        <v>641</v>
      </c>
      <c r="R206" s="157" t="s">
        <v>641</v>
      </c>
      <c r="S206" s="157" t="s">
        <v>641</v>
      </c>
      <c r="T206" s="157" t="s">
        <v>641</v>
      </c>
      <c r="U206" s="157" t="s">
        <v>641</v>
      </c>
      <c r="V206" s="157">
        <v>26.69</v>
      </c>
      <c r="W206" s="157">
        <v>2314</v>
      </c>
      <c r="X206" s="157">
        <v>16427</v>
      </c>
      <c r="Y206" s="157" t="s">
        <v>1047</v>
      </c>
      <c r="Z206" s="157">
        <v>26.85</v>
      </c>
      <c r="AA206" s="157">
        <v>2390</v>
      </c>
      <c r="AB206" s="157">
        <v>16866</v>
      </c>
      <c r="AC206" s="157" t="s">
        <v>1085</v>
      </c>
      <c r="AD206" s="157">
        <v>27.06</v>
      </c>
      <c r="AE206" s="157">
        <v>2425</v>
      </c>
      <c r="AF206" s="157">
        <v>16984</v>
      </c>
      <c r="AG206" s="157" t="s">
        <v>1051</v>
      </c>
      <c r="AH206" s="157" t="s">
        <v>641</v>
      </c>
      <c r="AI206" s="157" t="s">
        <v>641</v>
      </c>
      <c r="AJ206" s="157" t="s">
        <v>641</v>
      </c>
      <c r="AK206" s="157" t="s">
        <v>641</v>
      </c>
      <c r="AL206" s="157" t="s">
        <v>641</v>
      </c>
      <c r="AM206" s="157" t="s">
        <v>641</v>
      </c>
      <c r="AN206" s="157" t="s">
        <v>641</v>
      </c>
      <c r="AO206" s="157" t="s">
        <v>641</v>
      </c>
      <c r="AP206" s="157" t="s">
        <v>641</v>
      </c>
      <c r="AQ206" s="157" t="s">
        <v>641</v>
      </c>
      <c r="AR206" s="157" t="s">
        <v>641</v>
      </c>
      <c r="AS206" s="157" t="s">
        <v>641</v>
      </c>
      <c r="AT206" s="157" t="s">
        <v>641</v>
      </c>
      <c r="AU206" s="157" t="s">
        <v>641</v>
      </c>
      <c r="AV206" s="157" t="s">
        <v>641</v>
      </c>
      <c r="AW206" s="157" t="s">
        <v>641</v>
      </c>
      <c r="AX206" s="157" t="s">
        <v>641</v>
      </c>
      <c r="AY206" s="157" t="s">
        <v>641</v>
      </c>
      <c r="AZ206" s="157" t="s">
        <v>641</v>
      </c>
      <c r="BA206" s="157" t="s">
        <v>641</v>
      </c>
      <c r="BB206" s="157" t="s">
        <v>641</v>
      </c>
      <c r="BC206" s="157" t="s">
        <v>641</v>
      </c>
      <c r="BD206" s="157" t="s">
        <v>641</v>
      </c>
      <c r="BE206" s="157" t="s">
        <v>641</v>
      </c>
    </row>
    <row r="207" spans="1:57" hidden="1">
      <c r="A207" s="157" t="s">
        <v>1481</v>
      </c>
      <c r="B207" s="157">
        <v>27.68</v>
      </c>
      <c r="C207" s="157">
        <v>2031</v>
      </c>
      <c r="D207" s="157">
        <v>20886</v>
      </c>
      <c r="E207" s="157" t="s">
        <v>733</v>
      </c>
      <c r="F207" s="157">
        <v>28.08</v>
      </c>
      <c r="G207" s="157">
        <v>2069</v>
      </c>
      <c r="H207" s="157">
        <v>20896</v>
      </c>
      <c r="I207" s="157" t="s">
        <v>1069</v>
      </c>
      <c r="J207" s="157">
        <v>28.71</v>
      </c>
      <c r="K207" s="157">
        <v>2000</v>
      </c>
      <c r="L207" s="157">
        <v>20567</v>
      </c>
      <c r="M207" s="157" t="s">
        <v>812</v>
      </c>
      <c r="N207" s="157">
        <v>27.67</v>
      </c>
      <c r="O207" s="157">
        <v>2329</v>
      </c>
      <c r="P207" s="157">
        <v>20837</v>
      </c>
      <c r="Q207" s="157" t="s">
        <v>687</v>
      </c>
      <c r="R207" s="157">
        <v>28.27</v>
      </c>
      <c r="S207" s="157">
        <v>1994</v>
      </c>
      <c r="T207" s="157">
        <v>20469</v>
      </c>
      <c r="U207" s="157" t="s">
        <v>993</v>
      </c>
      <c r="V207" s="157">
        <v>28.16</v>
      </c>
      <c r="W207" s="157">
        <v>1894</v>
      </c>
      <c r="X207" s="157">
        <v>20623</v>
      </c>
      <c r="Y207" s="157" t="s">
        <v>1063</v>
      </c>
      <c r="Z207" s="157">
        <v>29.15</v>
      </c>
      <c r="AA207" s="157">
        <v>1825</v>
      </c>
      <c r="AB207" s="157">
        <v>20674</v>
      </c>
      <c r="AC207" s="157" t="s">
        <v>996</v>
      </c>
      <c r="AD207" s="157">
        <v>30.29</v>
      </c>
      <c r="AE207" s="157">
        <v>1972</v>
      </c>
      <c r="AF207" s="157">
        <v>21034</v>
      </c>
      <c r="AG207" s="157" t="s">
        <v>1003</v>
      </c>
      <c r="AH207" s="157">
        <v>28.1</v>
      </c>
      <c r="AI207" s="157">
        <v>2071</v>
      </c>
      <c r="AJ207" s="157">
        <v>20963</v>
      </c>
      <c r="AK207" s="157" t="s">
        <v>897</v>
      </c>
      <c r="AL207" s="157">
        <v>28.2</v>
      </c>
      <c r="AM207" s="157">
        <v>2033</v>
      </c>
      <c r="AN207" s="157">
        <v>20924</v>
      </c>
      <c r="AO207" s="157" t="s">
        <v>865</v>
      </c>
      <c r="AP207" s="157">
        <v>28.11</v>
      </c>
      <c r="AQ207" s="157">
        <v>2033</v>
      </c>
      <c r="AR207" s="157">
        <v>21066</v>
      </c>
      <c r="AS207" s="157" t="s">
        <v>894</v>
      </c>
      <c r="AT207" s="157">
        <v>26.35</v>
      </c>
      <c r="AU207" s="157">
        <v>1888</v>
      </c>
      <c r="AV207" s="157">
        <v>21007</v>
      </c>
      <c r="AW207" s="157" t="s">
        <v>905</v>
      </c>
      <c r="AX207" s="157">
        <v>27.48</v>
      </c>
      <c r="AY207" s="157">
        <v>1921</v>
      </c>
      <c r="AZ207" s="157">
        <v>21057</v>
      </c>
      <c r="BA207" s="157" t="s">
        <v>777</v>
      </c>
      <c r="BB207" s="157">
        <v>27.38</v>
      </c>
      <c r="BC207" s="157">
        <v>1948</v>
      </c>
      <c r="BD207" s="157">
        <v>21587</v>
      </c>
      <c r="BE207" s="157" t="s">
        <v>849</v>
      </c>
    </row>
    <row r="208" spans="1:57" hidden="1">
      <c r="A208" s="157" t="s">
        <v>1482</v>
      </c>
      <c r="B208" s="157">
        <v>27.39</v>
      </c>
      <c r="C208" s="157">
        <v>1844</v>
      </c>
      <c r="D208" s="157">
        <v>18972</v>
      </c>
      <c r="E208" s="157" t="s">
        <v>822</v>
      </c>
      <c r="F208" s="157">
        <v>28.23</v>
      </c>
      <c r="G208" s="157">
        <v>1700</v>
      </c>
      <c r="H208" s="157">
        <v>18290</v>
      </c>
      <c r="I208" s="157" t="s">
        <v>697</v>
      </c>
      <c r="J208" s="157">
        <v>28.25</v>
      </c>
      <c r="K208" s="157">
        <v>1700</v>
      </c>
      <c r="L208" s="157">
        <v>18195</v>
      </c>
      <c r="M208" s="157" t="s">
        <v>926</v>
      </c>
      <c r="N208" s="157">
        <v>28.7</v>
      </c>
      <c r="O208" s="157">
        <v>1722</v>
      </c>
      <c r="P208" s="157">
        <v>18362</v>
      </c>
      <c r="Q208" s="157" t="s">
        <v>702</v>
      </c>
      <c r="R208" s="157">
        <v>28.81</v>
      </c>
      <c r="S208" s="157">
        <v>1750</v>
      </c>
      <c r="T208" s="157">
        <v>18381</v>
      </c>
      <c r="U208" s="157" t="s">
        <v>1076</v>
      </c>
      <c r="V208" s="157">
        <v>29.58</v>
      </c>
      <c r="W208" s="157">
        <v>1791</v>
      </c>
      <c r="X208" s="157">
        <v>18905</v>
      </c>
      <c r="Y208" s="157" t="s">
        <v>702</v>
      </c>
      <c r="Z208" s="157">
        <v>28.77</v>
      </c>
      <c r="AA208" s="157">
        <v>1728</v>
      </c>
      <c r="AB208" s="157">
        <v>19251</v>
      </c>
      <c r="AC208" s="157" t="s">
        <v>720</v>
      </c>
      <c r="AD208" s="157">
        <v>28.11</v>
      </c>
      <c r="AE208" s="157">
        <v>1750</v>
      </c>
      <c r="AF208" s="157">
        <v>19331</v>
      </c>
      <c r="AG208" s="157" t="s">
        <v>815</v>
      </c>
      <c r="AH208" s="157">
        <v>28.63</v>
      </c>
      <c r="AI208" s="157">
        <v>1809</v>
      </c>
      <c r="AJ208" s="157">
        <v>19143</v>
      </c>
      <c r="AK208" s="157" t="s">
        <v>853</v>
      </c>
      <c r="AL208" s="157" t="s">
        <v>641</v>
      </c>
      <c r="AM208" s="157" t="s">
        <v>641</v>
      </c>
      <c r="AN208" s="157" t="s">
        <v>641</v>
      </c>
      <c r="AO208" s="157" t="s">
        <v>641</v>
      </c>
      <c r="AP208" s="157" t="s">
        <v>641</v>
      </c>
      <c r="AQ208" s="157" t="s">
        <v>641</v>
      </c>
      <c r="AR208" s="157" t="s">
        <v>641</v>
      </c>
      <c r="AS208" s="157" t="s">
        <v>641</v>
      </c>
      <c r="AT208" s="157" t="s">
        <v>641</v>
      </c>
      <c r="AU208" s="157" t="s">
        <v>641</v>
      </c>
      <c r="AV208" s="157" t="s">
        <v>641</v>
      </c>
      <c r="AW208" s="157" t="s">
        <v>641</v>
      </c>
      <c r="AX208" s="157" t="s">
        <v>641</v>
      </c>
      <c r="AY208" s="157" t="s">
        <v>641</v>
      </c>
      <c r="AZ208" s="157" t="s">
        <v>641</v>
      </c>
      <c r="BA208" s="157" t="s">
        <v>641</v>
      </c>
      <c r="BB208" s="157" t="s">
        <v>641</v>
      </c>
      <c r="BC208" s="157" t="s">
        <v>641</v>
      </c>
      <c r="BD208" s="157" t="s">
        <v>641</v>
      </c>
      <c r="BE208" s="157" t="s">
        <v>641</v>
      </c>
    </row>
    <row r="209" spans="1:57" hidden="1">
      <c r="A209" s="157" t="s">
        <v>1483</v>
      </c>
      <c r="B209" s="157">
        <v>27.34</v>
      </c>
      <c r="C209" s="157">
        <v>2250</v>
      </c>
      <c r="D209" s="157">
        <v>16078</v>
      </c>
      <c r="E209" s="157" t="s">
        <v>1105</v>
      </c>
      <c r="F209" s="157">
        <v>27.03</v>
      </c>
      <c r="G209" s="157">
        <v>2167</v>
      </c>
      <c r="H209" s="157">
        <v>17855</v>
      </c>
      <c r="I209" s="157" t="s">
        <v>1081</v>
      </c>
      <c r="J209" s="157" t="s">
        <v>641</v>
      </c>
      <c r="K209" s="157" t="s">
        <v>641</v>
      </c>
      <c r="L209" s="157" t="s">
        <v>641</v>
      </c>
      <c r="M209" s="157" t="s">
        <v>641</v>
      </c>
      <c r="N209" s="157" t="s">
        <v>641</v>
      </c>
      <c r="O209" s="157" t="s">
        <v>641</v>
      </c>
      <c r="P209" s="157" t="s">
        <v>641</v>
      </c>
      <c r="Q209" s="157" t="s">
        <v>641</v>
      </c>
      <c r="R209" s="157" t="s">
        <v>641</v>
      </c>
      <c r="S209" s="157" t="s">
        <v>641</v>
      </c>
      <c r="T209" s="157" t="s">
        <v>641</v>
      </c>
      <c r="U209" s="157" t="s">
        <v>641</v>
      </c>
      <c r="V209" s="157" t="s">
        <v>641</v>
      </c>
      <c r="W209" s="157" t="s">
        <v>641</v>
      </c>
      <c r="X209" s="157" t="s">
        <v>641</v>
      </c>
      <c r="Y209" s="157" t="s">
        <v>641</v>
      </c>
      <c r="Z209" s="157" t="s">
        <v>641</v>
      </c>
      <c r="AA209" s="157" t="s">
        <v>641</v>
      </c>
      <c r="AB209" s="157" t="s">
        <v>641</v>
      </c>
      <c r="AC209" s="157" t="s">
        <v>641</v>
      </c>
      <c r="AD209" s="157" t="s">
        <v>641</v>
      </c>
      <c r="AE209" s="157" t="s">
        <v>641</v>
      </c>
      <c r="AF209" s="157" t="s">
        <v>641</v>
      </c>
      <c r="AG209" s="157" t="s">
        <v>641</v>
      </c>
      <c r="AH209" s="157" t="s">
        <v>641</v>
      </c>
      <c r="AI209" s="157" t="s">
        <v>641</v>
      </c>
      <c r="AJ209" s="157" t="s">
        <v>641</v>
      </c>
      <c r="AK209" s="157" t="s">
        <v>641</v>
      </c>
      <c r="AL209" s="157" t="s">
        <v>641</v>
      </c>
      <c r="AM209" s="157" t="s">
        <v>641</v>
      </c>
      <c r="AN209" s="157" t="s">
        <v>641</v>
      </c>
      <c r="AO209" s="157" t="s">
        <v>641</v>
      </c>
      <c r="AP209" s="157" t="s">
        <v>641</v>
      </c>
      <c r="AQ209" s="157" t="s">
        <v>641</v>
      </c>
      <c r="AR209" s="157" t="s">
        <v>641</v>
      </c>
      <c r="AS209" s="157" t="s">
        <v>641</v>
      </c>
      <c r="AT209" s="157" t="s">
        <v>641</v>
      </c>
      <c r="AU209" s="157" t="s">
        <v>641</v>
      </c>
      <c r="AV209" s="157" t="s">
        <v>641</v>
      </c>
      <c r="AW209" s="157" t="s">
        <v>641</v>
      </c>
      <c r="AX209" s="157" t="s">
        <v>641</v>
      </c>
      <c r="AY209" s="157" t="s">
        <v>641</v>
      </c>
      <c r="AZ209" s="157" t="s">
        <v>641</v>
      </c>
      <c r="BA209" s="157" t="s">
        <v>641</v>
      </c>
      <c r="BB209" s="157" t="s">
        <v>641</v>
      </c>
      <c r="BC209" s="157" t="s">
        <v>641</v>
      </c>
      <c r="BD209" s="157" t="s">
        <v>641</v>
      </c>
      <c r="BE209" s="157" t="s">
        <v>641</v>
      </c>
    </row>
    <row r="210" spans="1:57" hidden="1">
      <c r="A210" s="157" t="s">
        <v>1484</v>
      </c>
      <c r="B210" s="157">
        <v>27.25</v>
      </c>
      <c r="C210" s="157">
        <v>1641</v>
      </c>
      <c r="D210" s="157">
        <v>13246</v>
      </c>
      <c r="E210" s="157" t="s">
        <v>1485</v>
      </c>
      <c r="F210" s="157">
        <v>27.97</v>
      </c>
      <c r="G210" s="157">
        <v>1648</v>
      </c>
      <c r="H210" s="157">
        <v>13965</v>
      </c>
      <c r="I210" s="157" t="s">
        <v>1296</v>
      </c>
      <c r="J210" s="157">
        <v>27.93</v>
      </c>
      <c r="K210" s="157">
        <v>1708</v>
      </c>
      <c r="L210" s="157">
        <v>14193</v>
      </c>
      <c r="M210" s="157" t="s">
        <v>1486</v>
      </c>
      <c r="N210" s="157">
        <v>27.8</v>
      </c>
      <c r="O210" s="157">
        <v>1721</v>
      </c>
      <c r="P210" s="157">
        <v>14171</v>
      </c>
      <c r="Q210" s="157" t="s">
        <v>1487</v>
      </c>
      <c r="R210" s="157">
        <v>27.48</v>
      </c>
      <c r="S210" s="157">
        <v>1694</v>
      </c>
      <c r="T210" s="157">
        <v>14112</v>
      </c>
      <c r="U210" s="157" t="s">
        <v>1488</v>
      </c>
      <c r="V210" s="157">
        <v>28.11</v>
      </c>
      <c r="W210" s="157">
        <v>1753</v>
      </c>
      <c r="X210" s="157">
        <v>15418</v>
      </c>
      <c r="Y210" s="157" t="s">
        <v>1456</v>
      </c>
      <c r="Z210" s="157">
        <v>28.91</v>
      </c>
      <c r="AA210" s="157">
        <v>1731</v>
      </c>
      <c r="AB210" s="157">
        <v>15487</v>
      </c>
      <c r="AC210" s="157" t="s">
        <v>1457</v>
      </c>
      <c r="AD210" s="157">
        <v>27.75</v>
      </c>
      <c r="AE210" s="157">
        <v>1617</v>
      </c>
      <c r="AF210" s="157">
        <v>14928</v>
      </c>
      <c r="AG210" s="157" t="s">
        <v>917</v>
      </c>
      <c r="AH210" s="157">
        <v>28.35</v>
      </c>
      <c r="AI210" s="157">
        <v>1675</v>
      </c>
      <c r="AJ210" s="157">
        <v>14948</v>
      </c>
      <c r="AK210" s="157" t="s">
        <v>1118</v>
      </c>
      <c r="AL210" s="157">
        <v>27.94</v>
      </c>
      <c r="AM210" s="157">
        <v>1689</v>
      </c>
      <c r="AN210" s="157">
        <v>15024</v>
      </c>
      <c r="AO210" s="157" t="s">
        <v>917</v>
      </c>
      <c r="AP210" s="157">
        <v>27.9</v>
      </c>
      <c r="AQ210" s="157">
        <v>1686</v>
      </c>
      <c r="AR210" s="157">
        <v>15092</v>
      </c>
      <c r="AS210" s="157" t="s">
        <v>1087</v>
      </c>
      <c r="AT210" s="157">
        <v>29.23</v>
      </c>
      <c r="AU210" s="157">
        <v>1742</v>
      </c>
      <c r="AV210" s="157">
        <v>15175</v>
      </c>
      <c r="AW210" s="157" t="s">
        <v>1489</v>
      </c>
      <c r="AX210" s="157">
        <v>29.82</v>
      </c>
      <c r="AY210" s="157">
        <v>1779</v>
      </c>
      <c r="AZ210" s="157">
        <v>15589</v>
      </c>
      <c r="BA210" s="157" t="s">
        <v>1490</v>
      </c>
      <c r="BB210" s="157">
        <v>29.92</v>
      </c>
      <c r="BC210" s="157">
        <v>1813</v>
      </c>
      <c r="BD210" s="157">
        <v>15969</v>
      </c>
      <c r="BE210" s="157" t="s">
        <v>910</v>
      </c>
    </row>
    <row r="211" spans="1:57" hidden="1">
      <c r="A211" s="157" t="s">
        <v>1491</v>
      </c>
      <c r="B211" s="157">
        <v>27.19</v>
      </c>
      <c r="C211" s="157">
        <v>2169</v>
      </c>
      <c r="D211" s="157">
        <v>20769</v>
      </c>
      <c r="E211" s="157" t="s">
        <v>845</v>
      </c>
      <c r="F211" s="157">
        <v>27.54</v>
      </c>
      <c r="G211" s="157">
        <v>2283</v>
      </c>
      <c r="H211" s="157">
        <v>21005</v>
      </c>
      <c r="I211" s="157" t="s">
        <v>896</v>
      </c>
      <c r="J211" s="157">
        <v>27.44</v>
      </c>
      <c r="K211" s="157">
        <v>2358</v>
      </c>
      <c r="L211" s="157">
        <v>21018</v>
      </c>
      <c r="M211" s="157" t="s">
        <v>688</v>
      </c>
      <c r="N211" s="157">
        <v>27.5</v>
      </c>
      <c r="O211" s="157">
        <v>2270</v>
      </c>
      <c r="P211" s="157">
        <v>21486</v>
      </c>
      <c r="Q211" s="157" t="s">
        <v>797</v>
      </c>
      <c r="R211" s="157">
        <v>27.34</v>
      </c>
      <c r="S211" s="157">
        <v>2158</v>
      </c>
      <c r="T211" s="157">
        <v>21545</v>
      </c>
      <c r="U211" s="157" t="s">
        <v>849</v>
      </c>
      <c r="V211" s="157">
        <v>27.44</v>
      </c>
      <c r="W211" s="157">
        <v>2192</v>
      </c>
      <c r="X211" s="157">
        <v>21451</v>
      </c>
      <c r="Y211" s="157" t="s">
        <v>797</v>
      </c>
      <c r="Z211" s="157">
        <v>27.54</v>
      </c>
      <c r="AA211" s="157">
        <v>2252</v>
      </c>
      <c r="AB211" s="157">
        <v>21875</v>
      </c>
      <c r="AC211" s="157" t="s">
        <v>726</v>
      </c>
      <c r="AD211" s="157">
        <v>27.49</v>
      </c>
      <c r="AE211" s="157">
        <v>2343</v>
      </c>
      <c r="AF211" s="157">
        <v>22294</v>
      </c>
      <c r="AG211" s="157" t="s">
        <v>729</v>
      </c>
      <c r="AH211" s="157">
        <v>27.75</v>
      </c>
      <c r="AI211" s="157">
        <v>2500</v>
      </c>
      <c r="AJ211" s="157">
        <v>21967</v>
      </c>
      <c r="AK211" s="157" t="s">
        <v>890</v>
      </c>
      <c r="AL211" s="157">
        <v>27.41</v>
      </c>
      <c r="AM211" s="157">
        <v>2479</v>
      </c>
      <c r="AN211" s="157">
        <v>21503</v>
      </c>
      <c r="AO211" s="157" t="s">
        <v>889</v>
      </c>
      <c r="AP211" s="157">
        <v>26.74</v>
      </c>
      <c r="AQ211" s="157">
        <v>2332</v>
      </c>
      <c r="AR211" s="157">
        <v>21967</v>
      </c>
      <c r="AS211" s="157" t="s">
        <v>891</v>
      </c>
      <c r="AT211" s="157">
        <v>26.69</v>
      </c>
      <c r="AU211" s="157">
        <v>2237</v>
      </c>
      <c r="AV211" s="157">
        <v>21658</v>
      </c>
      <c r="AW211" s="157" t="s">
        <v>995</v>
      </c>
      <c r="AX211" s="157">
        <v>27.14</v>
      </c>
      <c r="AY211" s="157">
        <v>2261</v>
      </c>
      <c r="AZ211" s="157">
        <v>21888</v>
      </c>
      <c r="BA211" s="157" t="s">
        <v>939</v>
      </c>
      <c r="BB211" s="157">
        <v>27.98</v>
      </c>
      <c r="BC211" s="157">
        <v>2252</v>
      </c>
      <c r="BD211" s="157">
        <v>21914</v>
      </c>
      <c r="BE211" s="157" t="s">
        <v>731</v>
      </c>
    </row>
    <row r="212" spans="1:57" hidden="1">
      <c r="A212" s="157" t="s">
        <v>1492</v>
      </c>
      <c r="B212" s="157">
        <v>27.15</v>
      </c>
      <c r="C212" s="157">
        <v>2267</v>
      </c>
      <c r="D212" s="157">
        <v>18380</v>
      </c>
      <c r="E212" s="157" t="s">
        <v>819</v>
      </c>
      <c r="F212" s="157" t="s">
        <v>641</v>
      </c>
      <c r="G212" s="157" t="s">
        <v>641</v>
      </c>
      <c r="H212" s="157" t="s">
        <v>641</v>
      </c>
      <c r="I212" s="157" t="s">
        <v>641</v>
      </c>
      <c r="J212" s="157" t="s">
        <v>641</v>
      </c>
      <c r="K212" s="157" t="s">
        <v>641</v>
      </c>
      <c r="L212" s="157" t="s">
        <v>641</v>
      </c>
      <c r="M212" s="157" t="s">
        <v>641</v>
      </c>
      <c r="N212" s="157" t="s">
        <v>641</v>
      </c>
      <c r="O212" s="157" t="s">
        <v>641</v>
      </c>
      <c r="P212" s="157" t="s">
        <v>641</v>
      </c>
      <c r="Q212" s="157" t="s">
        <v>641</v>
      </c>
      <c r="R212" s="157">
        <v>28.36</v>
      </c>
      <c r="S212" s="157">
        <v>2300</v>
      </c>
      <c r="T212" s="157">
        <v>18335</v>
      </c>
      <c r="U212" s="157" t="s">
        <v>1057</v>
      </c>
      <c r="V212" s="157">
        <v>28.62</v>
      </c>
      <c r="W212" s="157">
        <v>2310</v>
      </c>
      <c r="X212" s="157">
        <v>18886</v>
      </c>
      <c r="Y212" s="157" t="s">
        <v>718</v>
      </c>
      <c r="Z212" s="157">
        <v>29.15</v>
      </c>
      <c r="AA212" s="157">
        <v>2357</v>
      </c>
      <c r="AB212" s="157">
        <v>19047</v>
      </c>
      <c r="AC212" s="157" t="s">
        <v>1053</v>
      </c>
      <c r="AD212" s="157" t="s">
        <v>641</v>
      </c>
      <c r="AE212" s="157" t="s">
        <v>641</v>
      </c>
      <c r="AF212" s="157" t="s">
        <v>641</v>
      </c>
      <c r="AG212" s="157" t="s">
        <v>641</v>
      </c>
      <c r="AH212" s="157" t="s">
        <v>641</v>
      </c>
      <c r="AI212" s="157" t="s">
        <v>641</v>
      </c>
      <c r="AJ212" s="157" t="s">
        <v>641</v>
      </c>
      <c r="AK212" s="157" t="s">
        <v>641</v>
      </c>
      <c r="AL212" s="157" t="s">
        <v>641</v>
      </c>
      <c r="AM212" s="157" t="s">
        <v>641</v>
      </c>
      <c r="AN212" s="157" t="s">
        <v>641</v>
      </c>
      <c r="AO212" s="157" t="s">
        <v>641</v>
      </c>
      <c r="AP212" s="157" t="s">
        <v>641</v>
      </c>
      <c r="AQ212" s="157" t="s">
        <v>641</v>
      </c>
      <c r="AR212" s="157" t="s">
        <v>641</v>
      </c>
      <c r="AS212" s="157" t="s">
        <v>641</v>
      </c>
      <c r="AT212" s="157" t="s">
        <v>641</v>
      </c>
      <c r="AU212" s="157" t="s">
        <v>641</v>
      </c>
      <c r="AV212" s="157" t="s">
        <v>641</v>
      </c>
      <c r="AW212" s="157" t="s">
        <v>641</v>
      </c>
      <c r="AX212" s="157" t="s">
        <v>641</v>
      </c>
      <c r="AY212" s="157" t="s">
        <v>641</v>
      </c>
      <c r="AZ212" s="157" t="s">
        <v>641</v>
      </c>
      <c r="BA212" s="157" t="s">
        <v>641</v>
      </c>
      <c r="BB212" s="157" t="s">
        <v>641</v>
      </c>
      <c r="BC212" s="157" t="s">
        <v>641</v>
      </c>
      <c r="BD212" s="157" t="s">
        <v>641</v>
      </c>
      <c r="BE212" s="157" t="s">
        <v>641</v>
      </c>
    </row>
    <row r="213" spans="1:57" hidden="1">
      <c r="A213" s="157" t="s">
        <v>1493</v>
      </c>
      <c r="B213" s="157">
        <v>27.11</v>
      </c>
      <c r="C213" s="157">
        <v>2333</v>
      </c>
      <c r="D213" s="157">
        <v>20478</v>
      </c>
      <c r="E213" s="157" t="s">
        <v>734</v>
      </c>
      <c r="F213" s="157">
        <v>27.14</v>
      </c>
      <c r="G213" s="157">
        <v>2433</v>
      </c>
      <c r="H213" s="157">
        <v>20696</v>
      </c>
      <c r="I213" s="157" t="s">
        <v>896</v>
      </c>
      <c r="J213" s="157" t="s">
        <v>641</v>
      </c>
      <c r="K213" s="157" t="s">
        <v>641</v>
      </c>
      <c r="L213" s="157" t="s">
        <v>641</v>
      </c>
      <c r="M213" s="157" t="s">
        <v>641</v>
      </c>
      <c r="N213" s="157">
        <v>27.08</v>
      </c>
      <c r="O213" s="157">
        <v>2422</v>
      </c>
      <c r="P213" s="157">
        <v>21020</v>
      </c>
      <c r="Q213" s="157" t="s">
        <v>841</v>
      </c>
      <c r="R213" s="157">
        <v>28</v>
      </c>
      <c r="S213" s="157">
        <v>2537</v>
      </c>
      <c r="T213" s="157">
        <v>20915</v>
      </c>
      <c r="U213" s="157" t="s">
        <v>897</v>
      </c>
      <c r="V213" s="157">
        <v>28.3</v>
      </c>
      <c r="W213" s="157">
        <v>2447</v>
      </c>
      <c r="X213" s="157">
        <v>21375</v>
      </c>
      <c r="Y213" s="157" t="s">
        <v>734</v>
      </c>
      <c r="Z213" s="157">
        <v>29.52</v>
      </c>
      <c r="AA213" s="157">
        <v>2256</v>
      </c>
      <c r="AB213" s="157">
        <v>21695</v>
      </c>
      <c r="AC213" s="157" t="s">
        <v>681</v>
      </c>
      <c r="AD213" s="157">
        <v>29.38</v>
      </c>
      <c r="AE213" s="157">
        <v>2260</v>
      </c>
      <c r="AF213" s="157">
        <v>22036</v>
      </c>
      <c r="AG213" s="157" t="s">
        <v>1015</v>
      </c>
      <c r="AH213" s="157">
        <v>29.3</v>
      </c>
      <c r="AI213" s="157">
        <v>2302</v>
      </c>
      <c r="AJ213" s="157">
        <v>21862</v>
      </c>
      <c r="AK213" s="157" t="s">
        <v>897</v>
      </c>
      <c r="AL213" s="157">
        <v>29.12</v>
      </c>
      <c r="AM213" s="157">
        <v>2184</v>
      </c>
      <c r="AN213" s="157">
        <v>21884</v>
      </c>
      <c r="AO213" s="157" t="s">
        <v>928</v>
      </c>
      <c r="AP213" s="157">
        <v>28.8</v>
      </c>
      <c r="AQ213" s="157">
        <v>2193</v>
      </c>
      <c r="AR213" s="157">
        <v>21599</v>
      </c>
      <c r="AS213" s="157" t="s">
        <v>894</v>
      </c>
      <c r="AT213" s="157" t="s">
        <v>641</v>
      </c>
      <c r="AU213" s="157" t="s">
        <v>641</v>
      </c>
      <c r="AV213" s="157" t="s">
        <v>641</v>
      </c>
      <c r="AW213" s="157" t="s">
        <v>641</v>
      </c>
      <c r="AX213" s="157">
        <v>27.22</v>
      </c>
      <c r="AY213" s="157">
        <v>2057</v>
      </c>
      <c r="AZ213" s="157">
        <v>21602</v>
      </c>
      <c r="BA213" s="157" t="s">
        <v>956</v>
      </c>
      <c r="BB213" s="157">
        <v>27.67</v>
      </c>
      <c r="BC213" s="157">
        <v>2020</v>
      </c>
      <c r="BD213" s="157">
        <v>21917</v>
      </c>
      <c r="BE213" s="157" t="s">
        <v>806</v>
      </c>
    </row>
    <row r="214" spans="1:57" hidden="1">
      <c r="A214" s="157" t="s">
        <v>1494</v>
      </c>
      <c r="B214" s="157">
        <v>27.02</v>
      </c>
      <c r="C214" s="157">
        <v>2362</v>
      </c>
      <c r="D214" s="157">
        <v>17292</v>
      </c>
      <c r="E214" s="157" t="s">
        <v>702</v>
      </c>
      <c r="F214" s="157">
        <v>27.06</v>
      </c>
      <c r="G214" s="157">
        <v>2406</v>
      </c>
      <c r="H214" s="157">
        <v>17349</v>
      </c>
      <c r="I214" s="157" t="s">
        <v>654</v>
      </c>
      <c r="J214" s="157">
        <v>26.49</v>
      </c>
      <c r="K214" s="157">
        <v>2331</v>
      </c>
      <c r="L214" s="157">
        <v>17387</v>
      </c>
      <c r="M214" s="157" t="s">
        <v>689</v>
      </c>
      <c r="N214" s="157">
        <v>26.71</v>
      </c>
      <c r="O214" s="157">
        <v>2319</v>
      </c>
      <c r="P214" s="157">
        <v>17412</v>
      </c>
      <c r="Q214" s="157" t="s">
        <v>880</v>
      </c>
      <c r="R214" s="157">
        <v>27.3</v>
      </c>
      <c r="S214" s="157">
        <v>2357</v>
      </c>
      <c r="T214" s="157">
        <v>17647</v>
      </c>
      <c r="U214" s="157" t="s">
        <v>1057</v>
      </c>
      <c r="V214" s="157">
        <v>27.07</v>
      </c>
      <c r="W214" s="157">
        <v>2405</v>
      </c>
      <c r="X214" s="157">
        <v>18766</v>
      </c>
      <c r="Y214" s="157" t="s">
        <v>1097</v>
      </c>
      <c r="Z214" s="157">
        <v>26.7</v>
      </c>
      <c r="AA214" s="157">
        <v>2417</v>
      </c>
      <c r="AB214" s="157">
        <v>18705</v>
      </c>
      <c r="AC214" s="157" t="s">
        <v>1042</v>
      </c>
      <c r="AD214" s="157">
        <v>27.08</v>
      </c>
      <c r="AE214" s="157">
        <v>2456</v>
      </c>
      <c r="AF214" s="157">
        <v>18288</v>
      </c>
      <c r="AG214" s="157" t="s">
        <v>716</v>
      </c>
      <c r="AH214" s="157">
        <v>26.57</v>
      </c>
      <c r="AI214" s="157">
        <v>2423</v>
      </c>
      <c r="AJ214" s="157">
        <v>18268</v>
      </c>
      <c r="AK214" s="157" t="s">
        <v>815</v>
      </c>
      <c r="AL214" s="157">
        <v>26.43</v>
      </c>
      <c r="AM214" s="157">
        <v>2353</v>
      </c>
      <c r="AN214" s="157">
        <v>18384</v>
      </c>
      <c r="AO214" s="157" t="s">
        <v>816</v>
      </c>
      <c r="AP214" s="157">
        <v>26.09</v>
      </c>
      <c r="AQ214" s="157">
        <v>2417</v>
      </c>
      <c r="AR214" s="157">
        <v>18049</v>
      </c>
      <c r="AS214" s="157" t="s">
        <v>970</v>
      </c>
      <c r="AT214" s="157">
        <v>26.1</v>
      </c>
      <c r="AU214" s="157">
        <v>2318</v>
      </c>
      <c r="AV214" s="157">
        <v>18381</v>
      </c>
      <c r="AW214" s="157" t="s">
        <v>943</v>
      </c>
      <c r="AX214" s="157">
        <v>26.51</v>
      </c>
      <c r="AY214" s="157">
        <v>2352</v>
      </c>
      <c r="AZ214" s="157">
        <v>18243</v>
      </c>
      <c r="BA214" s="157" t="s">
        <v>837</v>
      </c>
      <c r="BB214" s="157">
        <v>27.02</v>
      </c>
      <c r="BC214" s="157">
        <v>2387</v>
      </c>
      <c r="BD214" s="157">
        <v>18517</v>
      </c>
      <c r="BE214" s="157" t="s">
        <v>719</v>
      </c>
    </row>
    <row r="215" spans="1:57" hidden="1">
      <c r="A215" s="157" t="s">
        <v>1495</v>
      </c>
      <c r="B215" s="157">
        <v>27.01</v>
      </c>
      <c r="C215" s="157">
        <v>2188</v>
      </c>
      <c r="D215" s="157">
        <v>16839</v>
      </c>
      <c r="E215" s="157" t="s">
        <v>947</v>
      </c>
      <c r="F215" s="157">
        <v>26.4</v>
      </c>
      <c r="G215" s="157">
        <v>2210</v>
      </c>
      <c r="H215" s="157">
        <v>17907</v>
      </c>
      <c r="I215" s="157" t="s">
        <v>854</v>
      </c>
      <c r="J215" s="157" t="s">
        <v>641</v>
      </c>
      <c r="K215" s="157" t="s">
        <v>641</v>
      </c>
      <c r="L215" s="157" t="s">
        <v>641</v>
      </c>
      <c r="M215" s="157" t="s">
        <v>641</v>
      </c>
      <c r="N215" s="157">
        <v>27.33</v>
      </c>
      <c r="O215" s="157">
        <v>2125</v>
      </c>
      <c r="P215" s="157">
        <v>17798</v>
      </c>
      <c r="Q215" s="157" t="s">
        <v>880</v>
      </c>
      <c r="R215" s="157">
        <v>27.71</v>
      </c>
      <c r="S215" s="157">
        <v>2100</v>
      </c>
      <c r="T215" s="157">
        <v>17319</v>
      </c>
      <c r="U215" s="157" t="s">
        <v>722</v>
      </c>
      <c r="V215" s="157" t="s">
        <v>641</v>
      </c>
      <c r="W215" s="157" t="s">
        <v>641</v>
      </c>
      <c r="X215" s="157" t="s">
        <v>641</v>
      </c>
      <c r="Y215" s="157" t="s">
        <v>641</v>
      </c>
      <c r="Z215" s="157">
        <v>27.1</v>
      </c>
      <c r="AA215" s="157">
        <v>2130</v>
      </c>
      <c r="AB215" s="157">
        <v>17841</v>
      </c>
      <c r="AC215" s="157" t="s">
        <v>694</v>
      </c>
      <c r="AD215" s="157">
        <v>27.72</v>
      </c>
      <c r="AE215" s="157">
        <v>2123</v>
      </c>
      <c r="AF215" s="157">
        <v>17537</v>
      </c>
      <c r="AG215" s="157" t="s">
        <v>912</v>
      </c>
      <c r="AH215" s="157">
        <v>28.22</v>
      </c>
      <c r="AI215" s="157">
        <v>2244</v>
      </c>
      <c r="AJ215" s="157">
        <v>18453</v>
      </c>
      <c r="AK215" s="157" t="s">
        <v>1053</v>
      </c>
      <c r="AL215" s="157" t="s">
        <v>641</v>
      </c>
      <c r="AM215" s="157" t="s">
        <v>641</v>
      </c>
      <c r="AN215" s="157" t="s">
        <v>641</v>
      </c>
      <c r="AO215" s="157" t="s">
        <v>641</v>
      </c>
      <c r="AP215" s="157" t="s">
        <v>641</v>
      </c>
      <c r="AQ215" s="157" t="s">
        <v>641</v>
      </c>
      <c r="AR215" s="157" t="s">
        <v>641</v>
      </c>
      <c r="AS215" s="157" t="s">
        <v>641</v>
      </c>
      <c r="AT215" s="157" t="s">
        <v>641</v>
      </c>
      <c r="AU215" s="157" t="s">
        <v>641</v>
      </c>
      <c r="AV215" s="157" t="s">
        <v>641</v>
      </c>
      <c r="AW215" s="157" t="s">
        <v>641</v>
      </c>
      <c r="AX215" s="157" t="s">
        <v>641</v>
      </c>
      <c r="AY215" s="157" t="s">
        <v>641</v>
      </c>
      <c r="AZ215" s="157" t="s">
        <v>641</v>
      </c>
      <c r="BA215" s="157" t="s">
        <v>641</v>
      </c>
      <c r="BB215" s="157" t="s">
        <v>641</v>
      </c>
      <c r="BC215" s="157" t="s">
        <v>641</v>
      </c>
      <c r="BD215" s="157" t="s">
        <v>641</v>
      </c>
      <c r="BE215" s="157" t="s">
        <v>641</v>
      </c>
    </row>
    <row r="216" spans="1:57" hidden="1">
      <c r="A216" s="157" t="s">
        <v>1496</v>
      </c>
      <c r="B216" s="157">
        <v>26.92</v>
      </c>
      <c r="C216" s="157">
        <v>2450</v>
      </c>
      <c r="D216" s="157">
        <v>15054</v>
      </c>
      <c r="E216" s="157" t="s">
        <v>1443</v>
      </c>
      <c r="F216" s="157">
        <v>28.61</v>
      </c>
      <c r="G216" s="157">
        <v>2017</v>
      </c>
      <c r="H216" s="157">
        <v>15643</v>
      </c>
      <c r="I216" s="157" t="s">
        <v>1108</v>
      </c>
      <c r="J216" s="157">
        <v>29.3</v>
      </c>
      <c r="K216" s="157">
        <v>1900</v>
      </c>
      <c r="L216" s="157">
        <v>16209</v>
      </c>
      <c r="M216" s="157" t="s">
        <v>1437</v>
      </c>
      <c r="N216" s="157" t="s">
        <v>641</v>
      </c>
      <c r="O216" s="157" t="s">
        <v>641</v>
      </c>
      <c r="P216" s="157" t="s">
        <v>641</v>
      </c>
      <c r="Q216" s="157" t="s">
        <v>641</v>
      </c>
      <c r="R216" s="157" t="s">
        <v>641</v>
      </c>
      <c r="S216" s="157" t="s">
        <v>641</v>
      </c>
      <c r="T216" s="157" t="s">
        <v>641</v>
      </c>
      <c r="U216" s="157" t="s">
        <v>641</v>
      </c>
      <c r="V216" s="157" t="s">
        <v>641</v>
      </c>
      <c r="W216" s="157" t="s">
        <v>641</v>
      </c>
      <c r="X216" s="157" t="s">
        <v>641</v>
      </c>
      <c r="Y216" s="157" t="s">
        <v>641</v>
      </c>
      <c r="Z216" s="157" t="s">
        <v>641</v>
      </c>
      <c r="AA216" s="157" t="s">
        <v>641</v>
      </c>
      <c r="AB216" s="157" t="s">
        <v>641</v>
      </c>
      <c r="AC216" s="157" t="s">
        <v>641</v>
      </c>
      <c r="AD216" s="157" t="s">
        <v>641</v>
      </c>
      <c r="AE216" s="157" t="s">
        <v>641</v>
      </c>
      <c r="AF216" s="157" t="s">
        <v>641</v>
      </c>
      <c r="AG216" s="157" t="s">
        <v>641</v>
      </c>
      <c r="AH216" s="157" t="s">
        <v>641</v>
      </c>
      <c r="AI216" s="157" t="s">
        <v>641</v>
      </c>
      <c r="AJ216" s="157" t="s">
        <v>641</v>
      </c>
      <c r="AK216" s="157" t="s">
        <v>641</v>
      </c>
      <c r="AL216" s="157" t="s">
        <v>641</v>
      </c>
      <c r="AM216" s="157" t="s">
        <v>641</v>
      </c>
      <c r="AN216" s="157" t="s">
        <v>641</v>
      </c>
      <c r="AO216" s="157" t="s">
        <v>641</v>
      </c>
      <c r="AP216" s="157" t="s">
        <v>641</v>
      </c>
      <c r="AQ216" s="157" t="s">
        <v>641</v>
      </c>
      <c r="AR216" s="157" t="s">
        <v>641</v>
      </c>
      <c r="AS216" s="157" t="s">
        <v>641</v>
      </c>
      <c r="AT216" s="157" t="s">
        <v>641</v>
      </c>
      <c r="AU216" s="157" t="s">
        <v>641</v>
      </c>
      <c r="AV216" s="157" t="s">
        <v>641</v>
      </c>
      <c r="AW216" s="157" t="s">
        <v>641</v>
      </c>
      <c r="AX216" s="157" t="s">
        <v>641</v>
      </c>
      <c r="AY216" s="157" t="s">
        <v>641</v>
      </c>
      <c r="AZ216" s="157" t="s">
        <v>641</v>
      </c>
      <c r="BA216" s="157" t="s">
        <v>641</v>
      </c>
      <c r="BB216" s="157" t="s">
        <v>641</v>
      </c>
      <c r="BC216" s="157" t="s">
        <v>641</v>
      </c>
      <c r="BD216" s="157" t="s">
        <v>641</v>
      </c>
      <c r="BE216" s="157" t="s">
        <v>641</v>
      </c>
    </row>
    <row r="217" spans="1:57" hidden="1">
      <c r="A217" s="157" t="s">
        <v>1497</v>
      </c>
      <c r="B217" s="157">
        <v>26.91</v>
      </c>
      <c r="C217" s="157">
        <v>2680</v>
      </c>
      <c r="D217" s="157">
        <v>22427</v>
      </c>
      <c r="E217" s="157" t="s">
        <v>651</v>
      </c>
      <c r="F217" s="157">
        <v>27.63</v>
      </c>
      <c r="G217" s="157">
        <v>2738</v>
      </c>
      <c r="H217" s="157">
        <v>22709</v>
      </c>
      <c r="I217" s="157" t="s">
        <v>891</v>
      </c>
      <c r="J217" s="157">
        <v>28.54</v>
      </c>
      <c r="K217" s="157">
        <v>2713</v>
      </c>
      <c r="L217" s="157">
        <v>22682</v>
      </c>
      <c r="M217" s="157" t="s">
        <v>726</v>
      </c>
      <c r="N217" s="157">
        <v>29.48</v>
      </c>
      <c r="O217" s="157">
        <v>2858</v>
      </c>
      <c r="P217" s="157">
        <v>23294</v>
      </c>
      <c r="Q217" s="157" t="s">
        <v>867</v>
      </c>
      <c r="R217" s="157">
        <v>29.52</v>
      </c>
      <c r="S217" s="157">
        <v>2883</v>
      </c>
      <c r="T217" s="157">
        <v>23129</v>
      </c>
      <c r="U217" s="157" t="s">
        <v>731</v>
      </c>
      <c r="V217" s="157">
        <v>30.21</v>
      </c>
      <c r="W217" s="157">
        <v>3043</v>
      </c>
      <c r="X217" s="157">
        <v>23555</v>
      </c>
      <c r="Y217" s="157" t="s">
        <v>768</v>
      </c>
      <c r="Z217" s="157">
        <v>30.82</v>
      </c>
      <c r="AA217" s="157">
        <v>3190</v>
      </c>
      <c r="AB217" s="157">
        <v>23584</v>
      </c>
      <c r="AC217" s="157" t="s">
        <v>688</v>
      </c>
      <c r="AD217" s="157" t="s">
        <v>641</v>
      </c>
      <c r="AE217" s="157" t="s">
        <v>641</v>
      </c>
      <c r="AF217" s="157" t="s">
        <v>641</v>
      </c>
      <c r="AG217" s="157" t="s">
        <v>641</v>
      </c>
      <c r="AH217" s="157" t="s">
        <v>641</v>
      </c>
      <c r="AI217" s="157" t="s">
        <v>641</v>
      </c>
      <c r="AJ217" s="157" t="s">
        <v>641</v>
      </c>
      <c r="AK217" s="157" t="s">
        <v>641</v>
      </c>
      <c r="AL217" s="157" t="s">
        <v>641</v>
      </c>
      <c r="AM217" s="157" t="s">
        <v>641</v>
      </c>
      <c r="AN217" s="157" t="s">
        <v>641</v>
      </c>
      <c r="AO217" s="157" t="s">
        <v>641</v>
      </c>
      <c r="AP217" s="157" t="s">
        <v>641</v>
      </c>
      <c r="AQ217" s="157" t="s">
        <v>641</v>
      </c>
      <c r="AR217" s="157" t="s">
        <v>641</v>
      </c>
      <c r="AS217" s="157" t="s">
        <v>641</v>
      </c>
      <c r="AT217" s="157">
        <v>28.71</v>
      </c>
      <c r="AU217" s="157">
        <v>2867</v>
      </c>
      <c r="AV217" s="157">
        <v>22001</v>
      </c>
      <c r="AW217" s="157" t="s">
        <v>777</v>
      </c>
      <c r="AX217" s="157">
        <v>28.83</v>
      </c>
      <c r="AY217" s="157">
        <v>2775</v>
      </c>
      <c r="AZ217" s="157">
        <v>21930</v>
      </c>
      <c r="BA217" s="157" t="s">
        <v>680</v>
      </c>
      <c r="BB217" s="157">
        <v>28.89</v>
      </c>
      <c r="BC217" s="157">
        <v>2767</v>
      </c>
      <c r="BD217" s="157">
        <v>21702</v>
      </c>
      <c r="BE217" s="157" t="s">
        <v>928</v>
      </c>
    </row>
    <row r="218" spans="1:57" hidden="1">
      <c r="A218" s="157" t="s">
        <v>1498</v>
      </c>
      <c r="B218" s="157">
        <v>26.75</v>
      </c>
      <c r="C218" s="157">
        <v>2523</v>
      </c>
      <c r="D218" s="157">
        <v>15530</v>
      </c>
      <c r="E218" s="157" t="s">
        <v>1106</v>
      </c>
      <c r="F218" s="157">
        <v>26.09</v>
      </c>
      <c r="G218" s="157">
        <v>2162</v>
      </c>
      <c r="H218" s="157">
        <v>15694</v>
      </c>
      <c r="I218" s="157" t="s">
        <v>1340</v>
      </c>
      <c r="J218" s="157">
        <v>26.99</v>
      </c>
      <c r="K218" s="157">
        <v>2269</v>
      </c>
      <c r="L218" s="157">
        <v>15657</v>
      </c>
      <c r="M218" s="157" t="s">
        <v>1106</v>
      </c>
      <c r="N218" s="157">
        <v>27.67</v>
      </c>
      <c r="O218" s="157">
        <v>2242</v>
      </c>
      <c r="P218" s="157">
        <v>15715</v>
      </c>
      <c r="Q218" s="157" t="s">
        <v>1440</v>
      </c>
      <c r="R218" s="157">
        <v>28.23</v>
      </c>
      <c r="S218" s="157">
        <v>2235</v>
      </c>
      <c r="T218" s="157">
        <v>16136</v>
      </c>
      <c r="U218" s="157" t="s">
        <v>1090</v>
      </c>
      <c r="V218" s="157">
        <v>28.9</v>
      </c>
      <c r="W218" s="157">
        <v>1940</v>
      </c>
      <c r="X218" s="157">
        <v>17173</v>
      </c>
      <c r="Y218" s="157" t="s">
        <v>916</v>
      </c>
      <c r="Z218" s="157">
        <v>29.33</v>
      </c>
      <c r="AA218" s="157">
        <v>1953</v>
      </c>
      <c r="AB218" s="157">
        <v>17040</v>
      </c>
      <c r="AC218" s="157" t="s">
        <v>1106</v>
      </c>
      <c r="AD218" s="157">
        <v>30.12</v>
      </c>
      <c r="AE218" s="157">
        <v>2189</v>
      </c>
      <c r="AF218" s="157">
        <v>16207</v>
      </c>
      <c r="AG218" s="157" t="s">
        <v>1434</v>
      </c>
      <c r="AH218" s="157">
        <v>33.56</v>
      </c>
      <c r="AI218" s="157">
        <v>1980</v>
      </c>
      <c r="AJ218" s="157">
        <v>16213</v>
      </c>
      <c r="AK218" s="157" t="s">
        <v>1499</v>
      </c>
      <c r="AL218" s="157">
        <v>35.65</v>
      </c>
      <c r="AM218" s="157">
        <v>1767</v>
      </c>
      <c r="AN218" s="157">
        <v>16577</v>
      </c>
      <c r="AO218" s="157" t="s">
        <v>1500</v>
      </c>
      <c r="AP218" s="157">
        <v>28.3</v>
      </c>
      <c r="AQ218" s="157">
        <v>3033</v>
      </c>
      <c r="AR218" s="157">
        <v>16392</v>
      </c>
      <c r="AS218" s="157" t="s">
        <v>1089</v>
      </c>
      <c r="AT218" s="157">
        <v>27.37</v>
      </c>
      <c r="AU218" s="157">
        <v>2770</v>
      </c>
      <c r="AV218" s="157">
        <v>16601</v>
      </c>
      <c r="AW218" s="157" t="s">
        <v>1096</v>
      </c>
      <c r="AX218" s="157">
        <v>27.71</v>
      </c>
      <c r="AY218" s="157">
        <v>2247</v>
      </c>
      <c r="AZ218" s="157">
        <v>16650</v>
      </c>
      <c r="BA218" s="157" t="s">
        <v>1318</v>
      </c>
      <c r="BB218" s="157">
        <v>27.61</v>
      </c>
      <c r="BC218" s="157">
        <v>2146</v>
      </c>
      <c r="BD218" s="157">
        <v>16906</v>
      </c>
      <c r="BE218" s="157" t="s">
        <v>876</v>
      </c>
    </row>
    <row r="219" spans="1:57" hidden="1">
      <c r="A219" s="157" t="s">
        <v>1501</v>
      </c>
      <c r="B219" s="157">
        <v>26.29</v>
      </c>
      <c r="C219" s="157">
        <v>2686</v>
      </c>
      <c r="D219" s="157">
        <v>18209</v>
      </c>
      <c r="E219" s="157" t="s">
        <v>822</v>
      </c>
      <c r="F219" s="157">
        <v>26.23</v>
      </c>
      <c r="G219" s="157">
        <v>2660</v>
      </c>
      <c r="H219" s="157">
        <v>17900</v>
      </c>
      <c r="I219" s="157" t="s">
        <v>813</v>
      </c>
      <c r="J219" s="157">
        <v>26.52</v>
      </c>
      <c r="K219" s="157">
        <v>2622</v>
      </c>
      <c r="L219" s="157">
        <v>17863</v>
      </c>
      <c r="M219" s="157" t="s">
        <v>878</v>
      </c>
      <c r="N219" s="157" t="s">
        <v>641</v>
      </c>
      <c r="O219" s="157" t="s">
        <v>641</v>
      </c>
      <c r="P219" s="157" t="s">
        <v>641</v>
      </c>
      <c r="Q219" s="157" t="s">
        <v>641</v>
      </c>
      <c r="R219" s="157" t="s">
        <v>641</v>
      </c>
      <c r="S219" s="157" t="s">
        <v>641</v>
      </c>
      <c r="T219" s="157" t="s">
        <v>641</v>
      </c>
      <c r="U219" s="157" t="s">
        <v>641</v>
      </c>
      <c r="V219" s="157" t="s">
        <v>641</v>
      </c>
      <c r="W219" s="157" t="s">
        <v>641</v>
      </c>
      <c r="X219" s="157" t="s">
        <v>641</v>
      </c>
      <c r="Y219" s="157" t="s">
        <v>641</v>
      </c>
      <c r="Z219" s="157" t="s">
        <v>641</v>
      </c>
      <c r="AA219" s="157" t="s">
        <v>641</v>
      </c>
      <c r="AB219" s="157" t="s">
        <v>641</v>
      </c>
      <c r="AC219" s="157" t="s">
        <v>641</v>
      </c>
      <c r="AD219" s="157" t="s">
        <v>641</v>
      </c>
      <c r="AE219" s="157" t="s">
        <v>641</v>
      </c>
      <c r="AF219" s="157" t="s">
        <v>641</v>
      </c>
      <c r="AG219" s="157" t="s">
        <v>641</v>
      </c>
      <c r="AH219" s="157" t="s">
        <v>641</v>
      </c>
      <c r="AI219" s="157" t="s">
        <v>641</v>
      </c>
      <c r="AJ219" s="157" t="s">
        <v>641</v>
      </c>
      <c r="AK219" s="157" t="s">
        <v>641</v>
      </c>
      <c r="AL219" s="157" t="s">
        <v>641</v>
      </c>
      <c r="AM219" s="157" t="s">
        <v>641</v>
      </c>
      <c r="AN219" s="157" t="s">
        <v>641</v>
      </c>
      <c r="AO219" s="157" t="s">
        <v>641</v>
      </c>
      <c r="AP219" s="157" t="s">
        <v>641</v>
      </c>
      <c r="AQ219" s="157" t="s">
        <v>641</v>
      </c>
      <c r="AR219" s="157" t="s">
        <v>641</v>
      </c>
      <c r="AS219" s="157" t="s">
        <v>641</v>
      </c>
      <c r="AT219" s="157" t="s">
        <v>641</v>
      </c>
      <c r="AU219" s="157" t="s">
        <v>641</v>
      </c>
      <c r="AV219" s="157" t="s">
        <v>641</v>
      </c>
      <c r="AW219" s="157" t="s">
        <v>641</v>
      </c>
      <c r="AX219" s="157" t="s">
        <v>641</v>
      </c>
      <c r="AY219" s="157" t="s">
        <v>641</v>
      </c>
      <c r="AZ219" s="157" t="s">
        <v>641</v>
      </c>
      <c r="BA219" s="157" t="s">
        <v>641</v>
      </c>
      <c r="BB219" s="157" t="s">
        <v>641</v>
      </c>
      <c r="BC219" s="157" t="s">
        <v>641</v>
      </c>
      <c r="BD219" s="157" t="s">
        <v>641</v>
      </c>
      <c r="BE219" s="157" t="s">
        <v>641</v>
      </c>
    </row>
    <row r="220" spans="1:57" hidden="1">
      <c r="A220" s="157" t="s">
        <v>1502</v>
      </c>
      <c r="B220" s="157">
        <v>26.19</v>
      </c>
      <c r="C220" s="157">
        <v>2017</v>
      </c>
      <c r="D220" s="157">
        <v>18787</v>
      </c>
      <c r="E220" s="157" t="s">
        <v>683</v>
      </c>
      <c r="F220" s="157" t="s">
        <v>641</v>
      </c>
      <c r="G220" s="157" t="s">
        <v>641</v>
      </c>
      <c r="H220" s="157" t="s">
        <v>641</v>
      </c>
      <c r="I220" s="157" t="s">
        <v>641</v>
      </c>
      <c r="J220" s="157" t="s">
        <v>641</v>
      </c>
      <c r="K220" s="157" t="s">
        <v>641</v>
      </c>
      <c r="L220" s="157" t="s">
        <v>641</v>
      </c>
      <c r="M220" s="157" t="s">
        <v>641</v>
      </c>
      <c r="N220" s="157">
        <v>33.4</v>
      </c>
      <c r="O220" s="157">
        <v>2592</v>
      </c>
      <c r="P220" s="157">
        <v>18604</v>
      </c>
      <c r="Q220" s="157" t="s">
        <v>1048</v>
      </c>
      <c r="R220" s="157">
        <v>32.659999999999997</v>
      </c>
      <c r="S220" s="157">
        <v>2631</v>
      </c>
      <c r="T220" s="157">
        <v>18653</v>
      </c>
      <c r="U220" s="157" t="s">
        <v>1090</v>
      </c>
      <c r="V220" s="157" t="s">
        <v>641</v>
      </c>
      <c r="W220" s="157" t="s">
        <v>641</v>
      </c>
      <c r="X220" s="157" t="s">
        <v>641</v>
      </c>
      <c r="Y220" s="157" t="s">
        <v>641</v>
      </c>
      <c r="Z220" s="157" t="s">
        <v>641</v>
      </c>
      <c r="AA220" s="157" t="s">
        <v>641</v>
      </c>
      <c r="AB220" s="157" t="s">
        <v>641</v>
      </c>
      <c r="AC220" s="157" t="s">
        <v>641</v>
      </c>
      <c r="AD220" s="157" t="s">
        <v>641</v>
      </c>
      <c r="AE220" s="157" t="s">
        <v>641</v>
      </c>
      <c r="AF220" s="157" t="s">
        <v>641</v>
      </c>
      <c r="AG220" s="157" t="s">
        <v>641</v>
      </c>
      <c r="AH220" s="157" t="s">
        <v>641</v>
      </c>
      <c r="AI220" s="157" t="s">
        <v>641</v>
      </c>
      <c r="AJ220" s="157" t="s">
        <v>641</v>
      </c>
      <c r="AK220" s="157" t="s">
        <v>641</v>
      </c>
      <c r="AL220" s="157" t="s">
        <v>641</v>
      </c>
      <c r="AM220" s="157" t="s">
        <v>641</v>
      </c>
      <c r="AN220" s="157" t="s">
        <v>641</v>
      </c>
      <c r="AO220" s="157" t="s">
        <v>641</v>
      </c>
      <c r="AP220" s="157" t="s">
        <v>641</v>
      </c>
      <c r="AQ220" s="157" t="s">
        <v>641</v>
      </c>
      <c r="AR220" s="157" t="s">
        <v>641</v>
      </c>
      <c r="AS220" s="157" t="s">
        <v>641</v>
      </c>
      <c r="AT220" s="157" t="s">
        <v>641</v>
      </c>
      <c r="AU220" s="157" t="s">
        <v>641</v>
      </c>
      <c r="AV220" s="157" t="s">
        <v>641</v>
      </c>
      <c r="AW220" s="157" t="s">
        <v>641</v>
      </c>
      <c r="AX220" s="157" t="s">
        <v>641</v>
      </c>
      <c r="AY220" s="157" t="s">
        <v>641</v>
      </c>
      <c r="AZ220" s="157" t="s">
        <v>641</v>
      </c>
      <c r="BA220" s="157" t="s">
        <v>641</v>
      </c>
      <c r="BB220" s="157" t="s">
        <v>641</v>
      </c>
      <c r="BC220" s="157" t="s">
        <v>641</v>
      </c>
      <c r="BD220" s="157" t="s">
        <v>641</v>
      </c>
      <c r="BE220" s="157" t="s">
        <v>641</v>
      </c>
    </row>
    <row r="221" spans="1:57" hidden="1">
      <c r="A221" s="157" t="s">
        <v>1503</v>
      </c>
      <c r="B221" s="157">
        <v>25.92</v>
      </c>
      <c r="C221" s="157">
        <v>2000</v>
      </c>
      <c r="D221" s="157">
        <v>18512</v>
      </c>
      <c r="E221" s="157" t="s">
        <v>1027</v>
      </c>
      <c r="F221" s="157">
        <v>25.92</v>
      </c>
      <c r="G221" s="157">
        <v>2000</v>
      </c>
      <c r="H221" s="157">
        <v>20357</v>
      </c>
      <c r="I221" s="157" t="s">
        <v>902</v>
      </c>
      <c r="J221" s="157" t="s">
        <v>641</v>
      </c>
      <c r="K221" s="157" t="s">
        <v>641</v>
      </c>
      <c r="L221" s="157" t="s">
        <v>641</v>
      </c>
      <c r="M221" s="157" t="s">
        <v>641</v>
      </c>
      <c r="N221" s="157" t="s">
        <v>641</v>
      </c>
      <c r="O221" s="157" t="s">
        <v>641</v>
      </c>
      <c r="P221" s="157" t="s">
        <v>641</v>
      </c>
      <c r="Q221" s="157" t="s">
        <v>641</v>
      </c>
      <c r="R221" s="157" t="s">
        <v>641</v>
      </c>
      <c r="S221" s="157" t="s">
        <v>641</v>
      </c>
      <c r="T221" s="157" t="s">
        <v>641</v>
      </c>
      <c r="U221" s="157" t="s">
        <v>641</v>
      </c>
      <c r="V221" s="157" t="s">
        <v>641</v>
      </c>
      <c r="W221" s="157" t="s">
        <v>641</v>
      </c>
      <c r="X221" s="157" t="s">
        <v>641</v>
      </c>
      <c r="Y221" s="157" t="s">
        <v>641</v>
      </c>
      <c r="Z221" s="157" t="s">
        <v>641</v>
      </c>
      <c r="AA221" s="157" t="s">
        <v>641</v>
      </c>
      <c r="AB221" s="157" t="s">
        <v>641</v>
      </c>
      <c r="AC221" s="157" t="s">
        <v>641</v>
      </c>
      <c r="AD221" s="157" t="s">
        <v>641</v>
      </c>
      <c r="AE221" s="157" t="s">
        <v>641</v>
      </c>
      <c r="AF221" s="157" t="s">
        <v>641</v>
      </c>
      <c r="AG221" s="157" t="s">
        <v>641</v>
      </c>
      <c r="AH221" s="157" t="s">
        <v>641</v>
      </c>
      <c r="AI221" s="157" t="s">
        <v>641</v>
      </c>
      <c r="AJ221" s="157" t="s">
        <v>641</v>
      </c>
      <c r="AK221" s="157" t="s">
        <v>641</v>
      </c>
      <c r="AL221" s="157" t="s">
        <v>641</v>
      </c>
      <c r="AM221" s="157" t="s">
        <v>641</v>
      </c>
      <c r="AN221" s="157" t="s">
        <v>641</v>
      </c>
      <c r="AO221" s="157" t="s">
        <v>641</v>
      </c>
      <c r="AP221" s="157" t="s">
        <v>641</v>
      </c>
      <c r="AQ221" s="157" t="s">
        <v>641</v>
      </c>
      <c r="AR221" s="157" t="s">
        <v>641</v>
      </c>
      <c r="AS221" s="157" t="s">
        <v>641</v>
      </c>
      <c r="AT221" s="157" t="s">
        <v>641</v>
      </c>
      <c r="AU221" s="157" t="s">
        <v>641</v>
      </c>
      <c r="AV221" s="157" t="s">
        <v>641</v>
      </c>
      <c r="AW221" s="157" t="s">
        <v>641</v>
      </c>
      <c r="AX221" s="157" t="s">
        <v>641</v>
      </c>
      <c r="AY221" s="157" t="s">
        <v>641</v>
      </c>
      <c r="AZ221" s="157" t="s">
        <v>641</v>
      </c>
      <c r="BA221" s="157" t="s">
        <v>641</v>
      </c>
      <c r="BB221" s="157" t="s">
        <v>641</v>
      </c>
      <c r="BC221" s="157" t="s">
        <v>641</v>
      </c>
      <c r="BD221" s="157" t="s">
        <v>641</v>
      </c>
      <c r="BE221" s="157" t="s">
        <v>641</v>
      </c>
    </row>
    <row r="227" spans="1:57">
      <c r="A227" s="157" t="s">
        <v>634</v>
      </c>
      <c r="B227" s="268">
        <v>45231.333831018521</v>
      </c>
      <c r="C227" s="269"/>
      <c r="D227" s="269"/>
      <c r="E227" s="269"/>
      <c r="F227" s="268">
        <v>45200.333831018521</v>
      </c>
      <c r="G227" s="269"/>
      <c r="H227" s="269"/>
      <c r="I227" s="269"/>
      <c r="J227" s="268">
        <v>45170.333831018521</v>
      </c>
      <c r="K227" s="269"/>
      <c r="L227" s="269"/>
      <c r="M227" s="269"/>
      <c r="N227" s="268">
        <v>45139.333831018521</v>
      </c>
      <c r="O227" s="269"/>
      <c r="P227" s="269"/>
      <c r="Q227" s="269"/>
      <c r="R227" s="268">
        <v>45108.333831018521</v>
      </c>
      <c r="S227" s="269"/>
      <c r="T227" s="269"/>
      <c r="U227" s="269"/>
      <c r="V227" s="268">
        <v>45078.333831018521</v>
      </c>
      <c r="W227" s="269"/>
      <c r="X227" s="269"/>
      <c r="Y227" s="269"/>
      <c r="Z227" s="268">
        <v>45047.333831018521</v>
      </c>
      <c r="AA227" s="269"/>
      <c r="AB227" s="269"/>
      <c r="AC227" s="269"/>
      <c r="AD227" s="268">
        <v>45017.333831018521</v>
      </c>
      <c r="AE227" s="269"/>
      <c r="AF227" s="269"/>
      <c r="AG227" s="269"/>
      <c r="AH227" s="268">
        <v>44986.333831018521</v>
      </c>
      <c r="AI227" s="269"/>
      <c r="AJ227" s="269"/>
      <c r="AK227" s="269"/>
      <c r="AL227" s="268">
        <v>44958.333831018521</v>
      </c>
      <c r="AM227" s="269"/>
      <c r="AN227" s="269"/>
      <c r="AO227" s="269"/>
      <c r="AP227" s="268">
        <v>44927.333831018521</v>
      </c>
      <c r="AQ227" s="269"/>
      <c r="AR227" s="269"/>
      <c r="AS227" s="269"/>
      <c r="AT227" s="268">
        <v>44896.333831018521</v>
      </c>
      <c r="AU227" s="269"/>
      <c r="AV227" s="269"/>
      <c r="AW227" s="269"/>
      <c r="AX227" s="268">
        <v>44866.333831018521</v>
      </c>
      <c r="AY227" s="269"/>
      <c r="AZ227" s="269"/>
      <c r="BA227" s="269"/>
      <c r="BB227" s="268">
        <v>44835.333831018521</v>
      </c>
      <c r="BC227" s="269"/>
      <c r="BD227" s="269"/>
      <c r="BE227" s="269"/>
    </row>
    <row r="228" spans="1:57">
      <c r="A228" s="157"/>
      <c r="B228" s="157" t="s">
        <v>635</v>
      </c>
      <c r="C228" s="157" t="s">
        <v>636</v>
      </c>
      <c r="D228" s="157" t="s">
        <v>637</v>
      </c>
      <c r="E228" s="157" t="s">
        <v>638</v>
      </c>
      <c r="F228" s="157" t="s">
        <v>635</v>
      </c>
      <c r="G228" s="157" t="s">
        <v>636</v>
      </c>
      <c r="H228" s="157" t="s">
        <v>637</v>
      </c>
      <c r="I228" s="157" t="s">
        <v>638</v>
      </c>
      <c r="J228" s="157" t="s">
        <v>635</v>
      </c>
      <c r="K228" s="157" t="s">
        <v>636</v>
      </c>
      <c r="L228" s="157" t="s">
        <v>637</v>
      </c>
      <c r="M228" s="157" t="s">
        <v>638</v>
      </c>
      <c r="N228" s="157" t="s">
        <v>635</v>
      </c>
      <c r="O228" s="157" t="s">
        <v>636</v>
      </c>
      <c r="P228" s="157" t="s">
        <v>637</v>
      </c>
      <c r="Q228" s="157" t="s">
        <v>638</v>
      </c>
      <c r="R228" s="157" t="s">
        <v>635</v>
      </c>
      <c r="S228" s="157" t="s">
        <v>636</v>
      </c>
      <c r="T228" s="157" t="s">
        <v>637</v>
      </c>
      <c r="U228" s="157" t="s">
        <v>638</v>
      </c>
      <c r="V228" s="157" t="s">
        <v>635</v>
      </c>
      <c r="W228" s="157" t="s">
        <v>636</v>
      </c>
      <c r="X228" s="157" t="s">
        <v>637</v>
      </c>
      <c r="Y228" s="157" t="s">
        <v>638</v>
      </c>
      <c r="Z228" s="157" t="s">
        <v>635</v>
      </c>
      <c r="AA228" s="157" t="s">
        <v>636</v>
      </c>
      <c r="AB228" s="157" t="s">
        <v>637</v>
      </c>
      <c r="AC228" s="157" t="s">
        <v>638</v>
      </c>
      <c r="AD228" s="157" t="s">
        <v>635</v>
      </c>
      <c r="AE228" s="157" t="s">
        <v>636</v>
      </c>
      <c r="AF228" s="157" t="s">
        <v>637</v>
      </c>
      <c r="AG228" s="157" t="s">
        <v>638</v>
      </c>
      <c r="AH228" s="157" t="s">
        <v>635</v>
      </c>
      <c r="AI228" s="157" t="s">
        <v>636</v>
      </c>
      <c r="AJ228" s="157" t="s">
        <v>637</v>
      </c>
      <c r="AK228" s="157" t="s">
        <v>638</v>
      </c>
      <c r="AL228" s="157" t="s">
        <v>635</v>
      </c>
      <c r="AM228" s="157" t="s">
        <v>636</v>
      </c>
      <c r="AN228" s="157" t="s">
        <v>637</v>
      </c>
      <c r="AO228" s="157" t="s">
        <v>638</v>
      </c>
      <c r="AP228" s="157" t="s">
        <v>635</v>
      </c>
      <c r="AQ228" s="157" t="s">
        <v>636</v>
      </c>
      <c r="AR228" s="157" t="s">
        <v>637</v>
      </c>
      <c r="AS228" s="157" t="s">
        <v>638</v>
      </c>
      <c r="AT228" s="157" t="s">
        <v>635</v>
      </c>
      <c r="AU228" s="157" t="s">
        <v>636</v>
      </c>
      <c r="AV228" s="157" t="s">
        <v>637</v>
      </c>
      <c r="AW228" s="157" t="s">
        <v>638</v>
      </c>
      <c r="AX228" s="157" t="s">
        <v>635</v>
      </c>
      <c r="AY228" s="157" t="s">
        <v>636</v>
      </c>
      <c r="AZ228" s="157" t="s">
        <v>637</v>
      </c>
      <c r="BA228" s="157" t="s">
        <v>638</v>
      </c>
      <c r="BB228" s="157" t="s">
        <v>635</v>
      </c>
      <c r="BC228" s="157" t="s">
        <v>636</v>
      </c>
      <c r="BD228" s="157" t="s">
        <v>637</v>
      </c>
      <c r="BE228" s="157" t="s">
        <v>638</v>
      </c>
    </row>
    <row r="229" spans="1:57">
      <c r="A229" s="157" t="s">
        <v>1016</v>
      </c>
      <c r="B229" s="157">
        <v>36.49</v>
      </c>
      <c r="C229" s="157">
        <v>3957</v>
      </c>
      <c r="D229" s="157">
        <v>26556</v>
      </c>
      <c r="E229" s="157" t="s">
        <v>972</v>
      </c>
      <c r="F229" s="157">
        <v>37.86</v>
      </c>
      <c r="G229" s="157">
        <v>4164</v>
      </c>
      <c r="H229" s="157">
        <v>25794</v>
      </c>
      <c r="I229" s="157" t="s">
        <v>931</v>
      </c>
      <c r="J229" s="157">
        <v>37.5</v>
      </c>
      <c r="K229" s="157">
        <v>4188</v>
      </c>
      <c r="L229" s="157">
        <v>25861</v>
      </c>
      <c r="M229" s="157" t="s">
        <v>1002</v>
      </c>
      <c r="N229" s="157">
        <v>37.61</v>
      </c>
      <c r="O229" s="157">
        <v>4274</v>
      </c>
      <c r="P229" s="157">
        <v>26287</v>
      </c>
      <c r="Q229" s="157" t="s">
        <v>711</v>
      </c>
      <c r="R229" s="157">
        <v>37.06</v>
      </c>
      <c r="S229" s="157">
        <v>4177</v>
      </c>
      <c r="T229" s="157">
        <v>26150</v>
      </c>
      <c r="U229" s="157" t="s">
        <v>811</v>
      </c>
      <c r="V229" s="157">
        <v>36.32</v>
      </c>
      <c r="W229" s="157">
        <v>4101</v>
      </c>
      <c r="X229" s="157">
        <v>26569</v>
      </c>
      <c r="Y229" s="157" t="s">
        <v>805</v>
      </c>
      <c r="Z229" s="157">
        <v>35.520000000000003</v>
      </c>
      <c r="AA229" s="157">
        <v>4038</v>
      </c>
      <c r="AB229" s="157">
        <v>26785</v>
      </c>
      <c r="AC229" s="157" t="s">
        <v>733</v>
      </c>
      <c r="AD229" s="157">
        <v>35.85</v>
      </c>
      <c r="AE229" s="157">
        <v>4136</v>
      </c>
      <c r="AF229" s="157">
        <v>26647</v>
      </c>
      <c r="AG229" s="157" t="s">
        <v>977</v>
      </c>
      <c r="AH229" s="157">
        <v>35.630000000000003</v>
      </c>
      <c r="AI229" s="157">
        <v>4229</v>
      </c>
      <c r="AJ229" s="157">
        <v>26426</v>
      </c>
      <c r="AK229" s="157" t="s">
        <v>865</v>
      </c>
      <c r="AL229" s="157">
        <v>35.159999999999997</v>
      </c>
      <c r="AM229" s="157">
        <v>3723</v>
      </c>
      <c r="AN229" s="157">
        <v>26341</v>
      </c>
      <c r="AO229" s="157" t="s">
        <v>894</v>
      </c>
      <c r="AP229" s="157">
        <v>34.46</v>
      </c>
      <c r="AQ229" s="157">
        <v>3471</v>
      </c>
      <c r="AR229" s="157">
        <v>26177</v>
      </c>
      <c r="AS229" s="157" t="s">
        <v>684</v>
      </c>
      <c r="AT229" s="157">
        <v>36.08</v>
      </c>
      <c r="AU229" s="157">
        <v>3645</v>
      </c>
      <c r="AV229" s="157">
        <v>26474</v>
      </c>
      <c r="AW229" s="157" t="s">
        <v>973</v>
      </c>
      <c r="AX229" s="157">
        <v>35.19</v>
      </c>
      <c r="AY229" s="157">
        <v>3912</v>
      </c>
      <c r="AZ229" s="157">
        <v>26582</v>
      </c>
      <c r="BA229" s="157" t="s">
        <v>734</v>
      </c>
      <c r="BB229" s="157">
        <v>35.26</v>
      </c>
      <c r="BC229" s="157">
        <v>3875</v>
      </c>
      <c r="BD229" s="157">
        <v>26883</v>
      </c>
      <c r="BE229" s="157" t="s">
        <v>896</v>
      </c>
    </row>
    <row r="230" spans="1:57">
      <c r="A230" s="157" t="s">
        <v>810</v>
      </c>
      <c r="B230" s="157">
        <v>48.18</v>
      </c>
      <c r="C230" s="157">
        <v>4318</v>
      </c>
      <c r="D230" s="157">
        <v>32889</v>
      </c>
      <c r="E230" s="157" t="s">
        <v>813</v>
      </c>
      <c r="F230" s="157">
        <v>50.13</v>
      </c>
      <c r="G230" s="157">
        <v>5026</v>
      </c>
      <c r="H230" s="157">
        <v>33044</v>
      </c>
      <c r="I230" s="157" t="s">
        <v>718</v>
      </c>
      <c r="J230" s="157">
        <v>49.68</v>
      </c>
      <c r="K230" s="157">
        <v>5127</v>
      </c>
      <c r="L230" s="157">
        <v>33636</v>
      </c>
      <c r="M230" s="157" t="s">
        <v>721</v>
      </c>
      <c r="N230" s="157">
        <v>48.5</v>
      </c>
      <c r="O230" s="157">
        <v>4401</v>
      </c>
      <c r="P230" s="157">
        <v>33060</v>
      </c>
      <c r="Q230" s="157" t="s">
        <v>931</v>
      </c>
      <c r="R230" s="157">
        <v>51.28</v>
      </c>
      <c r="S230" s="157">
        <v>4467</v>
      </c>
      <c r="T230" s="157">
        <v>33247</v>
      </c>
      <c r="U230" s="157" t="s">
        <v>974</v>
      </c>
      <c r="V230" s="157">
        <v>50.65</v>
      </c>
      <c r="W230" s="157">
        <v>3873</v>
      </c>
      <c r="X230" s="157">
        <v>37571</v>
      </c>
      <c r="Y230" s="157" t="s">
        <v>865</v>
      </c>
      <c r="Z230" s="157">
        <v>50.09</v>
      </c>
      <c r="AA230" s="157">
        <v>3921</v>
      </c>
      <c r="AB230" s="157">
        <v>33514</v>
      </c>
      <c r="AC230" s="157" t="s">
        <v>720</v>
      </c>
      <c r="AD230" s="157">
        <v>49.87</v>
      </c>
      <c r="AE230" s="157">
        <v>4946</v>
      </c>
      <c r="AF230" s="157">
        <v>34475</v>
      </c>
      <c r="AG230" s="157" t="s">
        <v>970</v>
      </c>
      <c r="AH230" s="157">
        <v>49.26</v>
      </c>
      <c r="AI230" s="157">
        <v>4497</v>
      </c>
      <c r="AJ230" s="157">
        <v>34747</v>
      </c>
      <c r="AK230" s="157" t="s">
        <v>811</v>
      </c>
      <c r="AL230" s="157">
        <v>48.21</v>
      </c>
      <c r="AM230" s="157">
        <v>4481</v>
      </c>
      <c r="AN230" s="157">
        <v>34560</v>
      </c>
      <c r="AO230" s="157" t="s">
        <v>812</v>
      </c>
      <c r="AP230" s="157">
        <v>51.47</v>
      </c>
      <c r="AQ230" s="157">
        <v>5115</v>
      </c>
      <c r="AR230" s="157">
        <v>35108</v>
      </c>
      <c r="AS230" s="157" t="s">
        <v>813</v>
      </c>
      <c r="AT230" s="157">
        <v>52.38</v>
      </c>
      <c r="AU230" s="157">
        <v>4967</v>
      </c>
      <c r="AV230" s="157">
        <v>34758</v>
      </c>
      <c r="AW230" s="157" t="s">
        <v>814</v>
      </c>
      <c r="AX230" s="157">
        <v>50.38</v>
      </c>
      <c r="AY230" s="157">
        <v>3951</v>
      </c>
      <c r="AZ230" s="157">
        <v>34615</v>
      </c>
      <c r="BA230" s="157" t="s">
        <v>815</v>
      </c>
      <c r="BB230" s="157">
        <v>50.27</v>
      </c>
      <c r="BC230" s="157">
        <v>3688</v>
      </c>
      <c r="BD230" s="157">
        <v>34975</v>
      </c>
      <c r="BE230" s="157" t="s">
        <v>816</v>
      </c>
    </row>
    <row r="231" spans="1:57">
      <c r="A231" s="157" t="s">
        <v>966</v>
      </c>
      <c r="B231" s="157">
        <v>43.6</v>
      </c>
      <c r="C231" s="157">
        <v>3896</v>
      </c>
      <c r="D231" s="157" t="s">
        <v>641</v>
      </c>
      <c r="E231" s="157" t="s">
        <v>641</v>
      </c>
      <c r="F231" s="157">
        <v>43.95</v>
      </c>
      <c r="G231" s="157">
        <v>3912</v>
      </c>
      <c r="H231" s="157" t="s">
        <v>641</v>
      </c>
      <c r="I231" s="157" t="s">
        <v>641</v>
      </c>
      <c r="J231" s="157">
        <v>44.49</v>
      </c>
      <c r="K231" s="157">
        <v>3656</v>
      </c>
      <c r="L231" s="157" t="s">
        <v>641</v>
      </c>
      <c r="M231" s="157" t="s">
        <v>641</v>
      </c>
      <c r="N231" s="157">
        <v>44.76</v>
      </c>
      <c r="O231" s="157">
        <v>3650</v>
      </c>
      <c r="P231" s="157" t="s">
        <v>641</v>
      </c>
      <c r="Q231" s="157" t="s">
        <v>641</v>
      </c>
      <c r="R231" s="157">
        <v>42.74</v>
      </c>
      <c r="S231" s="157">
        <v>3654</v>
      </c>
      <c r="T231" s="157" t="s">
        <v>641</v>
      </c>
      <c r="U231" s="157" t="s">
        <v>641</v>
      </c>
      <c r="V231" s="157">
        <v>41.59</v>
      </c>
      <c r="W231" s="157">
        <v>3585</v>
      </c>
      <c r="X231" s="157" t="s">
        <v>641</v>
      </c>
      <c r="Y231" s="157" t="s">
        <v>641</v>
      </c>
      <c r="Z231" s="157">
        <v>40.6</v>
      </c>
      <c r="AA231" s="157">
        <v>3539</v>
      </c>
      <c r="AB231" s="157" t="s">
        <v>641</v>
      </c>
      <c r="AC231" s="157" t="s">
        <v>641</v>
      </c>
      <c r="AD231" s="157">
        <v>40.630000000000003</v>
      </c>
      <c r="AE231" s="157">
        <v>3713</v>
      </c>
      <c r="AF231" s="157" t="s">
        <v>641</v>
      </c>
      <c r="AG231" s="157" t="s">
        <v>641</v>
      </c>
      <c r="AH231" s="157">
        <v>41.31</v>
      </c>
      <c r="AI231" s="157">
        <v>3771</v>
      </c>
      <c r="AJ231" s="157" t="s">
        <v>641</v>
      </c>
      <c r="AK231" s="157" t="s">
        <v>641</v>
      </c>
      <c r="AL231" s="157">
        <v>40.42</v>
      </c>
      <c r="AM231" s="157">
        <v>3367</v>
      </c>
      <c r="AN231" s="157" t="s">
        <v>641</v>
      </c>
      <c r="AO231" s="157" t="s">
        <v>641</v>
      </c>
      <c r="AP231" s="157">
        <v>40.57</v>
      </c>
      <c r="AQ231" s="157">
        <v>3384</v>
      </c>
      <c r="AR231" s="157" t="s">
        <v>641</v>
      </c>
      <c r="AS231" s="157" t="s">
        <v>641</v>
      </c>
      <c r="AT231" s="157">
        <v>41.15</v>
      </c>
      <c r="AU231" s="157">
        <v>3614</v>
      </c>
      <c r="AV231" s="157" t="s">
        <v>641</v>
      </c>
      <c r="AW231" s="157" t="s">
        <v>641</v>
      </c>
      <c r="AX231" s="157" t="s">
        <v>641</v>
      </c>
      <c r="AY231" s="157" t="s">
        <v>641</v>
      </c>
      <c r="AZ231" s="157" t="s">
        <v>641</v>
      </c>
      <c r="BA231" s="157" t="s">
        <v>641</v>
      </c>
      <c r="BB231" s="157">
        <v>45.61</v>
      </c>
      <c r="BC231" s="157">
        <v>3344</v>
      </c>
      <c r="BD231" s="157" t="s">
        <v>641</v>
      </c>
      <c r="BE231" s="157" t="s">
        <v>641</v>
      </c>
    </row>
    <row r="236" spans="1:57">
      <c r="A236" s="181" t="s">
        <v>4404</v>
      </c>
      <c r="B236" s="158" t="s">
        <v>4401</v>
      </c>
      <c r="F236" s="158" t="s">
        <v>4402</v>
      </c>
      <c r="J236" s="158" t="s">
        <v>4403</v>
      </c>
    </row>
    <row r="237" spans="1:57">
      <c r="A237" s="180">
        <v>45231</v>
      </c>
      <c r="B237" s="157">
        <v>36.49</v>
      </c>
      <c r="F237" s="157">
        <v>48.18</v>
      </c>
      <c r="J237" s="157">
        <v>43.6</v>
      </c>
    </row>
    <row r="238" spans="1:57">
      <c r="A238" s="180">
        <v>45200</v>
      </c>
      <c r="B238" s="157">
        <v>37.86</v>
      </c>
      <c r="F238" s="157">
        <v>50.13</v>
      </c>
      <c r="J238" s="157">
        <v>43.95</v>
      </c>
    </row>
    <row r="239" spans="1:57">
      <c r="A239" s="180">
        <v>45170</v>
      </c>
      <c r="B239" s="157">
        <v>37.5</v>
      </c>
      <c r="F239" s="157">
        <v>49.68</v>
      </c>
      <c r="J239" s="157">
        <v>44.49</v>
      </c>
    </row>
    <row r="240" spans="1:57">
      <c r="A240" s="180">
        <v>45139</v>
      </c>
      <c r="B240" s="157">
        <v>37.61</v>
      </c>
      <c r="F240" s="157">
        <v>48.5</v>
      </c>
      <c r="J240" s="157">
        <v>44.76</v>
      </c>
    </row>
    <row r="241" spans="1:10">
      <c r="A241" s="180">
        <v>45108</v>
      </c>
      <c r="B241" s="157">
        <v>37.06</v>
      </c>
      <c r="F241" s="157">
        <v>51.28</v>
      </c>
      <c r="J241" s="157">
        <v>42.74</v>
      </c>
    </row>
    <row r="242" spans="1:10">
      <c r="A242" s="180">
        <v>45078</v>
      </c>
      <c r="B242" s="157">
        <v>36.32</v>
      </c>
      <c r="F242" s="157">
        <v>50.65</v>
      </c>
      <c r="J242" s="157">
        <v>41.59</v>
      </c>
    </row>
    <row r="243" spans="1:10">
      <c r="A243" s="180">
        <v>45047</v>
      </c>
      <c r="B243" s="157">
        <v>35.520000000000003</v>
      </c>
      <c r="F243" s="157">
        <v>50.09</v>
      </c>
      <c r="J243" s="157">
        <v>40.6</v>
      </c>
    </row>
    <row r="244" spans="1:10">
      <c r="A244" s="180">
        <v>45017</v>
      </c>
      <c r="B244" s="157">
        <v>35.85</v>
      </c>
      <c r="F244" s="157">
        <v>49.87</v>
      </c>
      <c r="J244" s="157">
        <v>40.630000000000003</v>
      </c>
    </row>
    <row r="245" spans="1:10">
      <c r="A245" s="180">
        <v>44986</v>
      </c>
      <c r="B245" s="157">
        <v>35.630000000000003</v>
      </c>
      <c r="F245" s="157">
        <v>49.26</v>
      </c>
      <c r="J245" s="157">
        <v>41.31</v>
      </c>
    </row>
    <row r="246" spans="1:10">
      <c r="A246" s="180">
        <v>44958</v>
      </c>
      <c r="B246" s="157">
        <v>35.159999999999997</v>
      </c>
      <c r="F246" s="157">
        <v>48.21</v>
      </c>
      <c r="J246" s="157">
        <v>40.42</v>
      </c>
    </row>
    <row r="247" spans="1:10">
      <c r="A247" s="180">
        <v>44927</v>
      </c>
      <c r="B247" s="157">
        <v>34.46</v>
      </c>
      <c r="F247" s="157">
        <v>51.47</v>
      </c>
      <c r="J247" s="157">
        <v>40.57</v>
      </c>
    </row>
    <row r="248" spans="1:10">
      <c r="A248" s="180">
        <v>44896</v>
      </c>
      <c r="B248" s="157">
        <v>36.08</v>
      </c>
      <c r="F248" s="157">
        <v>52.38</v>
      </c>
      <c r="J248" s="157">
        <v>41.15</v>
      </c>
    </row>
  </sheetData>
  <autoFilter ref="A2:BE221" xr:uid="{AD9F28E0-D35C-4EFD-954C-315015B963A6}">
    <filterColumn colId="0">
      <filters>
        <filter val="水碾屯小区&lt;长阳&lt;房山区"/>
      </filters>
    </filterColumn>
  </autoFilter>
  <sortState xmlns:xlrd2="http://schemas.microsoft.com/office/spreadsheetml/2017/richdata2" ref="A237:A248">
    <sortCondition descending="1" ref="A237:A248"/>
  </sortState>
  <mergeCells count="29">
    <mergeCell ref="A1:A2"/>
    <mergeCell ref="B1:E1"/>
    <mergeCell ref="F1:I1"/>
    <mergeCell ref="J1:M1"/>
    <mergeCell ref="N1:Q1"/>
    <mergeCell ref="AT1:AW1"/>
    <mergeCell ref="AX1:BA1"/>
    <mergeCell ref="BB1:BE1"/>
    <mergeCell ref="B227:E227"/>
    <mergeCell ref="F227:I227"/>
    <mergeCell ref="J227:M227"/>
    <mergeCell ref="N227:Q227"/>
    <mergeCell ref="R227:U227"/>
    <mergeCell ref="V227:Y227"/>
    <mergeCell ref="V1:Y1"/>
    <mergeCell ref="Z1:AC1"/>
    <mergeCell ref="AD1:AG1"/>
    <mergeCell ref="AH1:AK1"/>
    <mergeCell ref="AL1:AO1"/>
    <mergeCell ref="AP1:AS1"/>
    <mergeCell ref="R1:U1"/>
    <mergeCell ref="AX227:BA227"/>
    <mergeCell ref="BB227:BE227"/>
    <mergeCell ref="Z227:AC227"/>
    <mergeCell ref="AD227:AG227"/>
    <mergeCell ref="AH227:AK227"/>
    <mergeCell ref="AL227:AO227"/>
    <mergeCell ref="AP227:AS227"/>
    <mergeCell ref="AT227:AW227"/>
  </mergeCells>
  <phoneticPr fontId="4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95104-3D2E-401B-9FE0-E7570E63472B}">
  <dimension ref="A1:G50"/>
  <sheetViews>
    <sheetView zoomScale="70" zoomScaleNormal="70" workbookViewId="0">
      <selection activeCell="D18" sqref="D18"/>
    </sheetView>
  </sheetViews>
  <sheetFormatPr defaultRowHeight="14"/>
  <cols>
    <col min="1" max="1" width="10.08203125" customWidth="1"/>
    <col min="5" max="7" width="0" hidden="1" customWidth="1"/>
  </cols>
  <sheetData>
    <row r="1" spans="1:7">
      <c r="A1" t="s">
        <v>4401</v>
      </c>
    </row>
    <row r="2" spans="1:7">
      <c r="A2" s="178">
        <v>44896</v>
      </c>
      <c r="B2">
        <v>93</v>
      </c>
      <c r="C2">
        <v>3600</v>
      </c>
      <c r="D2">
        <f t="shared" ref="D2" si="0">ROUND(C2/B2,2)</f>
        <v>38.71</v>
      </c>
      <c r="E2">
        <v>129.91</v>
      </c>
      <c r="F2">
        <v>4200</v>
      </c>
      <c r="G2">
        <f>ROUND(F2/E2,2)</f>
        <v>32.33</v>
      </c>
    </row>
    <row r="3" spans="1:7">
      <c r="A3" s="178">
        <v>44927</v>
      </c>
      <c r="B3">
        <v>112</v>
      </c>
      <c r="C3">
        <v>4400</v>
      </c>
      <c r="D3">
        <f t="shared" ref="D3:D10" si="1">ROUND(C3/B3,2)</f>
        <v>39.29</v>
      </c>
      <c r="E3">
        <v>96.23</v>
      </c>
      <c r="F3">
        <v>4190</v>
      </c>
      <c r="G3">
        <f t="shared" ref="G3:G13" si="2">ROUND(F3/E3,2)</f>
        <v>43.54</v>
      </c>
    </row>
    <row r="4" spans="1:7">
      <c r="A4" s="178">
        <v>44958</v>
      </c>
      <c r="B4">
        <v>89</v>
      </c>
      <c r="C4">
        <v>3300</v>
      </c>
      <c r="D4">
        <f t="shared" si="1"/>
        <v>37.08</v>
      </c>
      <c r="E4">
        <v>111.68</v>
      </c>
      <c r="F4">
        <v>5000</v>
      </c>
      <c r="G4">
        <f t="shared" si="2"/>
        <v>44.77</v>
      </c>
    </row>
    <row r="5" spans="1:7">
      <c r="A5" s="178">
        <v>44986</v>
      </c>
      <c r="B5">
        <v>96.23</v>
      </c>
      <c r="C5">
        <v>4190</v>
      </c>
      <c r="D5">
        <f t="shared" si="1"/>
        <v>43.54</v>
      </c>
      <c r="E5">
        <v>129.91</v>
      </c>
      <c r="F5">
        <v>4500</v>
      </c>
      <c r="G5">
        <f t="shared" si="2"/>
        <v>34.64</v>
      </c>
    </row>
    <row r="6" spans="1:7">
      <c r="A6" s="178">
        <v>45017</v>
      </c>
      <c r="B6">
        <v>111.68</v>
      </c>
      <c r="C6">
        <v>5000</v>
      </c>
      <c r="D6">
        <f t="shared" si="1"/>
        <v>44.77</v>
      </c>
      <c r="E6">
        <v>110</v>
      </c>
      <c r="F6">
        <v>4200</v>
      </c>
      <c r="G6">
        <f t="shared" si="2"/>
        <v>38.18</v>
      </c>
    </row>
    <row r="7" spans="1:7">
      <c r="A7" s="178">
        <v>45047</v>
      </c>
      <c r="B7">
        <v>90</v>
      </c>
      <c r="C7">
        <v>3500</v>
      </c>
      <c r="D7">
        <f t="shared" si="1"/>
        <v>38.89</v>
      </c>
      <c r="E7">
        <v>144</v>
      </c>
      <c r="F7">
        <v>5000</v>
      </c>
      <c r="G7">
        <f t="shared" si="2"/>
        <v>34.72</v>
      </c>
    </row>
    <row r="8" spans="1:7">
      <c r="A8" s="178">
        <v>45078</v>
      </c>
      <c r="B8">
        <v>93</v>
      </c>
      <c r="C8">
        <v>3500</v>
      </c>
      <c r="D8">
        <f t="shared" si="1"/>
        <v>37.630000000000003</v>
      </c>
      <c r="E8">
        <v>144</v>
      </c>
      <c r="F8">
        <v>4350</v>
      </c>
      <c r="G8">
        <f t="shared" si="2"/>
        <v>30.21</v>
      </c>
    </row>
    <row r="9" spans="1:7">
      <c r="A9" s="178">
        <v>45108</v>
      </c>
      <c r="B9">
        <v>93.8</v>
      </c>
      <c r="C9">
        <v>3600</v>
      </c>
      <c r="D9">
        <f t="shared" si="1"/>
        <v>38.380000000000003</v>
      </c>
      <c r="E9">
        <v>137.80000000000001</v>
      </c>
      <c r="F9">
        <v>5000</v>
      </c>
      <c r="G9">
        <f t="shared" si="2"/>
        <v>36.28</v>
      </c>
    </row>
    <row r="10" spans="1:7">
      <c r="A10" s="178">
        <v>45139</v>
      </c>
      <c r="B10">
        <v>92.93</v>
      </c>
      <c r="C10">
        <v>3500</v>
      </c>
      <c r="D10">
        <f t="shared" si="1"/>
        <v>37.659999999999997</v>
      </c>
      <c r="E10">
        <v>90</v>
      </c>
      <c r="F10">
        <v>3500</v>
      </c>
      <c r="G10">
        <f t="shared" si="2"/>
        <v>38.89</v>
      </c>
    </row>
    <row r="11" spans="1:7">
      <c r="A11" s="178">
        <v>45170</v>
      </c>
      <c r="B11">
        <v>113</v>
      </c>
      <c r="C11">
        <v>4500</v>
      </c>
      <c r="D11">
        <f>ROUND(C11/B11,2)</f>
        <v>39.82</v>
      </c>
      <c r="E11">
        <v>92.93</v>
      </c>
      <c r="F11">
        <v>3500</v>
      </c>
      <c r="G11">
        <f t="shared" si="2"/>
        <v>37.659999999999997</v>
      </c>
    </row>
    <row r="12" spans="1:7">
      <c r="A12" s="178">
        <v>45200</v>
      </c>
      <c r="B12">
        <v>120.6</v>
      </c>
      <c r="C12">
        <v>5100</v>
      </c>
      <c r="D12">
        <f>ROUND(C12/B12,2)</f>
        <v>42.29</v>
      </c>
      <c r="E12">
        <v>93</v>
      </c>
      <c r="F12">
        <v>3600</v>
      </c>
      <c r="G12">
        <f t="shared" si="2"/>
        <v>38.71</v>
      </c>
    </row>
    <row r="13" spans="1:7">
      <c r="A13" s="178">
        <v>45231</v>
      </c>
      <c r="B13">
        <v>108.81</v>
      </c>
      <c r="C13">
        <v>4500</v>
      </c>
      <c r="D13">
        <f>ROUND(C13/B13,2)</f>
        <v>41.36</v>
      </c>
      <c r="E13">
        <v>128</v>
      </c>
      <c r="F13">
        <v>4500</v>
      </c>
      <c r="G13">
        <f t="shared" si="2"/>
        <v>35.159999999999997</v>
      </c>
    </row>
    <row r="14" spans="1:7">
      <c r="D14">
        <f>ROUND(AVERAGE(D2:D13),2)</f>
        <v>39.950000000000003</v>
      </c>
      <c r="E14">
        <v>96</v>
      </c>
      <c r="F14">
        <v>3600</v>
      </c>
      <c r="G14">
        <f>ROUND(F14/E14,2)</f>
        <v>37.5</v>
      </c>
    </row>
    <row r="15" spans="1:7">
      <c r="E15">
        <v>110.72</v>
      </c>
      <c r="F15">
        <v>5500</v>
      </c>
      <c r="G15">
        <f>ROUND(F15/E15,2)</f>
        <v>49.67</v>
      </c>
    </row>
    <row r="16" spans="1:7">
      <c r="E16">
        <v>108.81</v>
      </c>
      <c r="F16">
        <v>4500</v>
      </c>
      <c r="G16">
        <f>ROUND(F16/E16,2)</f>
        <v>41.36</v>
      </c>
    </row>
    <row r="17" spans="1:7">
      <c r="E17">
        <v>111.68</v>
      </c>
      <c r="F17">
        <v>4000</v>
      </c>
      <c r="G17">
        <f>ROUND(F17/E17,2)</f>
        <v>35.82</v>
      </c>
    </row>
    <row r="21" spans="1:7">
      <c r="A21" t="s">
        <v>4252</v>
      </c>
    </row>
    <row r="22" spans="1:7">
      <c r="A22" s="178"/>
    </row>
    <row r="23" spans="1:7">
      <c r="A23" s="178">
        <v>44896</v>
      </c>
      <c r="B23">
        <v>60.87</v>
      </c>
      <c r="C23">
        <v>3250</v>
      </c>
      <c r="D23">
        <f t="shared" ref="D23:D34" si="3">ROUND(C23/B23,2)</f>
        <v>53.39</v>
      </c>
    </row>
    <row r="24" spans="1:7">
      <c r="A24" s="178">
        <v>44927</v>
      </c>
      <c r="B24">
        <v>59.89</v>
      </c>
      <c r="C24">
        <v>3300</v>
      </c>
      <c r="D24">
        <f t="shared" si="3"/>
        <v>55.1</v>
      </c>
    </row>
    <row r="25" spans="1:7">
      <c r="A25" s="178">
        <v>44958</v>
      </c>
      <c r="B25">
        <v>59.83</v>
      </c>
      <c r="C25">
        <v>3100</v>
      </c>
      <c r="D25">
        <f t="shared" si="3"/>
        <v>51.81</v>
      </c>
    </row>
    <row r="26" spans="1:7">
      <c r="A26" s="178">
        <v>44986</v>
      </c>
      <c r="B26">
        <v>80</v>
      </c>
      <c r="C26">
        <v>3300</v>
      </c>
      <c r="D26">
        <f t="shared" si="3"/>
        <v>41.25</v>
      </c>
    </row>
    <row r="27" spans="1:7">
      <c r="A27" s="178">
        <v>45017</v>
      </c>
      <c r="B27">
        <v>79.900000000000006</v>
      </c>
      <c r="C27">
        <v>3300</v>
      </c>
      <c r="D27">
        <f t="shared" si="3"/>
        <v>41.3</v>
      </c>
    </row>
    <row r="28" spans="1:7">
      <c r="A28" s="178">
        <v>45047</v>
      </c>
      <c r="B28">
        <v>60</v>
      </c>
      <c r="C28">
        <v>3200</v>
      </c>
      <c r="D28">
        <f t="shared" si="3"/>
        <v>53.33</v>
      </c>
    </row>
    <row r="29" spans="1:7">
      <c r="A29" s="178">
        <v>45078</v>
      </c>
      <c r="B29">
        <v>69.069999999999993</v>
      </c>
      <c r="C29">
        <v>3600</v>
      </c>
      <c r="D29">
        <f t="shared" si="3"/>
        <v>52.12</v>
      </c>
    </row>
    <row r="30" spans="1:7">
      <c r="A30" s="178">
        <v>45108</v>
      </c>
      <c r="B30">
        <v>100</v>
      </c>
      <c r="C30">
        <v>4300</v>
      </c>
      <c r="D30">
        <f t="shared" si="3"/>
        <v>43</v>
      </c>
    </row>
    <row r="31" spans="1:7">
      <c r="A31" s="178">
        <v>45139</v>
      </c>
      <c r="B31">
        <v>79.84</v>
      </c>
      <c r="C31">
        <v>3800</v>
      </c>
      <c r="D31">
        <f t="shared" si="3"/>
        <v>47.6</v>
      </c>
    </row>
    <row r="32" spans="1:7">
      <c r="A32" s="178">
        <v>45170</v>
      </c>
      <c r="B32">
        <v>64</v>
      </c>
      <c r="C32">
        <v>3000</v>
      </c>
      <c r="D32">
        <f t="shared" si="3"/>
        <v>46.88</v>
      </c>
    </row>
    <row r="33" spans="1:4">
      <c r="A33" s="178">
        <v>45200</v>
      </c>
      <c r="B33">
        <v>53.9</v>
      </c>
      <c r="C33">
        <v>2900</v>
      </c>
      <c r="D33">
        <f t="shared" si="3"/>
        <v>53.8</v>
      </c>
    </row>
    <row r="34" spans="1:4">
      <c r="A34" s="182">
        <v>45231</v>
      </c>
      <c r="B34">
        <v>100</v>
      </c>
      <c r="C34">
        <v>4500</v>
      </c>
      <c r="D34">
        <f t="shared" si="3"/>
        <v>45</v>
      </c>
    </row>
    <row r="35" spans="1:4">
      <c r="D35">
        <f>ROUND(AVERAGE(D23:D34),2)</f>
        <v>48.72</v>
      </c>
    </row>
    <row r="36" spans="1:4">
      <c r="A36" t="s">
        <v>4255</v>
      </c>
    </row>
    <row r="37" spans="1:4">
      <c r="A37" s="178"/>
    </row>
    <row r="38" spans="1:4">
      <c r="A38" s="178">
        <v>44896</v>
      </c>
      <c r="B38">
        <v>90</v>
      </c>
      <c r="C38">
        <v>3900</v>
      </c>
      <c r="D38">
        <f t="shared" ref="D38:D49" si="4">ROUND(C38/B38,2)</f>
        <v>43.33</v>
      </c>
    </row>
    <row r="39" spans="1:4">
      <c r="A39" s="178">
        <v>44927</v>
      </c>
      <c r="B39">
        <v>89.96</v>
      </c>
      <c r="C39">
        <v>4100</v>
      </c>
      <c r="D39">
        <f t="shared" si="4"/>
        <v>45.58</v>
      </c>
    </row>
    <row r="40" spans="1:4">
      <c r="A40" s="178">
        <v>44958</v>
      </c>
      <c r="B40">
        <v>126</v>
      </c>
      <c r="C40">
        <v>5000</v>
      </c>
      <c r="D40">
        <f t="shared" si="4"/>
        <v>39.68</v>
      </c>
    </row>
    <row r="41" spans="1:4">
      <c r="A41" s="178">
        <v>44986</v>
      </c>
      <c r="B41">
        <v>108</v>
      </c>
      <c r="C41">
        <v>4900</v>
      </c>
      <c r="D41">
        <f t="shared" si="4"/>
        <v>45.37</v>
      </c>
    </row>
    <row r="42" spans="1:4">
      <c r="A42" s="178">
        <v>45017</v>
      </c>
      <c r="B42">
        <v>90</v>
      </c>
      <c r="C42">
        <v>4300</v>
      </c>
      <c r="D42">
        <f t="shared" si="4"/>
        <v>47.78</v>
      </c>
    </row>
    <row r="43" spans="1:4">
      <c r="A43" s="178">
        <v>45047</v>
      </c>
      <c r="B43">
        <v>90</v>
      </c>
      <c r="C43">
        <v>4000</v>
      </c>
      <c r="D43">
        <f t="shared" si="4"/>
        <v>44.44</v>
      </c>
    </row>
    <row r="44" spans="1:4">
      <c r="A44" s="178">
        <v>45078</v>
      </c>
      <c r="B44">
        <v>90</v>
      </c>
      <c r="C44">
        <v>4100</v>
      </c>
      <c r="D44">
        <f t="shared" si="4"/>
        <v>45.56</v>
      </c>
    </row>
    <row r="45" spans="1:4">
      <c r="A45" s="178">
        <v>45108</v>
      </c>
      <c r="B45">
        <v>90</v>
      </c>
      <c r="C45">
        <v>4200</v>
      </c>
      <c r="D45">
        <f t="shared" si="4"/>
        <v>46.67</v>
      </c>
    </row>
    <row r="46" spans="1:4">
      <c r="A46" s="178">
        <v>45139</v>
      </c>
      <c r="B46">
        <v>65</v>
      </c>
      <c r="C46">
        <v>3000</v>
      </c>
      <c r="D46">
        <f t="shared" si="4"/>
        <v>46.15</v>
      </c>
    </row>
    <row r="47" spans="1:4">
      <c r="A47" s="178">
        <v>45170</v>
      </c>
      <c r="B47">
        <v>90.3</v>
      </c>
      <c r="C47">
        <v>3700</v>
      </c>
      <c r="D47">
        <f t="shared" si="4"/>
        <v>40.97</v>
      </c>
    </row>
    <row r="48" spans="1:4">
      <c r="A48" s="178">
        <v>45200</v>
      </c>
      <c r="B48">
        <v>90.3</v>
      </c>
      <c r="C48">
        <v>3800</v>
      </c>
      <c r="D48">
        <f t="shared" si="4"/>
        <v>42.08</v>
      </c>
    </row>
    <row r="49" spans="1:4">
      <c r="A49" s="182">
        <v>45231</v>
      </c>
      <c r="B49">
        <v>108</v>
      </c>
      <c r="C49">
        <v>5000</v>
      </c>
      <c r="D49">
        <f t="shared" si="4"/>
        <v>46.3</v>
      </c>
    </row>
    <row r="50" spans="1:4">
      <c r="D50">
        <f>ROUND(AVERAGE(D38:D49),2)</f>
        <v>44.49</v>
      </c>
    </row>
  </sheetData>
  <phoneticPr fontId="41"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I23"/>
  <sheetViews>
    <sheetView workbookViewId="0">
      <selection activeCell="G9" sqref="G9"/>
    </sheetView>
  </sheetViews>
  <sheetFormatPr defaultColWidth="14.58203125" defaultRowHeight="14"/>
  <cols>
    <col min="1" max="1" width="24.33203125" style="36" customWidth="1"/>
    <col min="2" max="16384" width="14.58203125" style="36"/>
  </cols>
  <sheetData>
    <row r="1" spans="1:9" ht="16.5">
      <c r="A1" s="37" t="s">
        <v>1124</v>
      </c>
      <c r="B1" s="38">
        <v>10000</v>
      </c>
      <c r="C1" s="39"/>
      <c r="D1" s="39"/>
      <c r="E1" s="39"/>
      <c r="F1" s="39"/>
      <c r="G1" s="40"/>
    </row>
    <row r="2" spans="1:9" ht="16.5">
      <c r="A2" s="37" t="s">
        <v>1125</v>
      </c>
      <c r="B2" s="37">
        <f>SUM(C14:C23)</f>
        <v>0</v>
      </c>
      <c r="C2" s="39"/>
      <c r="D2" s="39"/>
      <c r="E2" s="39"/>
      <c r="F2" s="39"/>
      <c r="G2" s="40"/>
    </row>
    <row r="3" spans="1:9" ht="16.5">
      <c r="A3" s="37" t="s">
        <v>1126</v>
      </c>
      <c r="B3" s="41">
        <v>44317</v>
      </c>
      <c r="C3" s="39"/>
      <c r="D3" s="39"/>
      <c r="E3" s="39"/>
      <c r="F3" s="39"/>
      <c r="G3" s="40"/>
    </row>
    <row r="4" spans="1:9" ht="33">
      <c r="A4" s="37" t="s">
        <v>1127</v>
      </c>
      <c r="B4" s="37" t="s">
        <v>1128</v>
      </c>
      <c r="C4" s="37" t="s">
        <v>1129</v>
      </c>
      <c r="D4" s="37" t="s">
        <v>1130</v>
      </c>
      <c r="E4" s="39"/>
      <c r="F4" s="40"/>
      <c r="G4" s="40"/>
    </row>
    <row r="5" spans="1:9" ht="16.5">
      <c r="A5" s="37" t="s">
        <v>1131</v>
      </c>
      <c r="B5" s="37">
        <f>SUM(D14:D23)</f>
        <v>41.3</v>
      </c>
      <c r="C5" s="37">
        <f>ROUND(B5*10000/$B$1,0)</f>
        <v>41</v>
      </c>
      <c r="D5" s="37" t="e">
        <f>ROUND(B5*10000/$B$2,0)</f>
        <v>#DIV/0!</v>
      </c>
      <c r="E5" s="39"/>
      <c r="F5" s="40"/>
      <c r="G5" s="40"/>
    </row>
    <row r="6" spans="1:9" ht="16.5">
      <c r="A6" s="37" t="s">
        <v>1132</v>
      </c>
      <c r="B6" s="37">
        <f>SUM(D14:D23)</f>
        <v>41.3</v>
      </c>
      <c r="C6" s="37">
        <f>ROUND(B6*10000/$B$1,0)</f>
        <v>41</v>
      </c>
      <c r="D6" s="37" t="e">
        <f>ROUND(B6*10000/$B$2,0)</f>
        <v>#DIV/0!</v>
      </c>
      <c r="E6" s="39"/>
      <c r="F6" s="40"/>
      <c r="G6" s="40"/>
    </row>
    <row r="7" spans="1:9" ht="16.5">
      <c r="A7" s="37" t="s">
        <v>1133</v>
      </c>
      <c r="B7" s="37">
        <f>B5</f>
        <v>41.3</v>
      </c>
      <c r="C7" s="37">
        <f>ROUND(B7*10000/$B$1,0)</f>
        <v>41</v>
      </c>
      <c r="D7" s="37" t="e">
        <f>ROUND(B7*10000/$B$2,0)</f>
        <v>#DIV/0!</v>
      </c>
      <c r="E7" s="39"/>
      <c r="F7" s="40"/>
      <c r="G7" s="40"/>
    </row>
    <row r="8" spans="1:9" ht="16.5">
      <c r="A8" s="37" t="s">
        <v>1134</v>
      </c>
      <c r="B8" s="37">
        <f>B5</f>
        <v>41.3</v>
      </c>
      <c r="C8" s="37">
        <f>ROUND(B8*10000/$B$1,0)</f>
        <v>41</v>
      </c>
      <c r="D8" s="37" t="e">
        <f>ROUND(B8*10000/$B$2,0)</f>
        <v>#DIV/0!</v>
      </c>
      <c r="E8" s="39"/>
      <c r="F8" s="40"/>
      <c r="G8" s="40"/>
    </row>
    <row r="9" spans="1:9" ht="16.5">
      <c r="A9" s="37" t="s">
        <v>1135</v>
      </c>
      <c r="B9" s="42">
        <f>B5</f>
        <v>41.3</v>
      </c>
      <c r="C9" s="39"/>
      <c r="D9" s="39"/>
      <c r="E9" s="39"/>
      <c r="F9" s="40"/>
      <c r="G9" s="40"/>
    </row>
    <row r="10" spans="1:9" ht="16.5">
      <c r="A10" s="37" t="s">
        <v>602</v>
      </c>
      <c r="B10" s="42">
        <f>B5</f>
        <v>41.3</v>
      </c>
      <c r="C10" s="39"/>
      <c r="D10" s="39"/>
      <c r="E10" s="39"/>
      <c r="F10" s="40"/>
      <c r="G10" s="40"/>
    </row>
    <row r="11" spans="1:9" ht="16.5">
      <c r="A11" s="37" t="s">
        <v>1136</v>
      </c>
      <c r="B11" s="42">
        <f>B5</f>
        <v>41.3</v>
      </c>
      <c r="C11" s="39"/>
      <c r="D11" s="39"/>
      <c r="E11" s="39"/>
      <c r="F11" s="40"/>
      <c r="G11" s="40"/>
    </row>
    <row r="12" spans="1:9" ht="16.5">
      <c r="A12" s="39"/>
      <c r="B12" s="39"/>
      <c r="C12" s="39"/>
      <c r="D12" s="39"/>
      <c r="E12" s="39"/>
      <c r="F12" s="40"/>
      <c r="G12" s="40"/>
    </row>
    <row r="13" spans="1:9" ht="33">
      <c r="A13" s="43" t="s">
        <v>575</v>
      </c>
      <c r="B13" s="44" t="s">
        <v>1124</v>
      </c>
      <c r="C13" s="44" t="s">
        <v>1125</v>
      </c>
      <c r="D13" s="44" t="s">
        <v>1137</v>
      </c>
      <c r="E13" s="37" t="s">
        <v>1129</v>
      </c>
      <c r="F13" s="37" t="s">
        <v>1130</v>
      </c>
      <c r="G13" s="44" t="s">
        <v>1138</v>
      </c>
      <c r="H13" s="44" t="s">
        <v>1139</v>
      </c>
      <c r="I13" s="44" t="s">
        <v>1140</v>
      </c>
    </row>
    <row r="14" spans="1:9" ht="16.5">
      <c r="A14" s="45" t="s">
        <v>1141</v>
      </c>
      <c r="B14" s="44">
        <f>B1</f>
        <v>10000</v>
      </c>
      <c r="C14" s="44">
        <v>0</v>
      </c>
      <c r="D14" s="44">
        <f>B14*E14/10000</f>
        <v>41.3</v>
      </c>
      <c r="E14" s="44">
        <f>比较法!C29</f>
        <v>41.3</v>
      </c>
      <c r="F14" s="44" t="e">
        <f>ROUND(D14*10000/C14,0)</f>
        <v>#DIV/0!</v>
      </c>
      <c r="G14" s="44">
        <v>0</v>
      </c>
      <c r="H14" s="44">
        <v>0</v>
      </c>
      <c r="I14" s="44">
        <v>0</v>
      </c>
    </row>
    <row r="15" spans="1:9" ht="16.5">
      <c r="A15" s="46" t="s">
        <v>1142</v>
      </c>
      <c r="B15" s="47"/>
      <c r="C15" s="47"/>
      <c r="D15" s="47"/>
      <c r="E15" s="44" t="e">
        <f t="shared" ref="E15:E23" si="0">ROUND(D15*10000/B15,0)</f>
        <v>#DIV/0!</v>
      </c>
      <c r="F15" s="44" t="e">
        <f t="shared" ref="F15:F23" si="1">ROUND(D15*10000/C15,0)</f>
        <v>#DIV/0!</v>
      </c>
      <c r="G15" s="48"/>
      <c r="H15" s="48"/>
      <c r="I15" s="47"/>
    </row>
    <row r="16" spans="1:9" ht="16.5">
      <c r="A16" s="46" t="s">
        <v>1143</v>
      </c>
      <c r="B16" s="47"/>
      <c r="C16" s="47"/>
      <c r="D16" s="47"/>
      <c r="E16" s="44" t="e">
        <f t="shared" si="0"/>
        <v>#DIV/0!</v>
      </c>
      <c r="F16" s="44" t="e">
        <f t="shared" si="1"/>
        <v>#DIV/0!</v>
      </c>
      <c r="G16" s="48"/>
      <c r="H16" s="48"/>
      <c r="I16" s="47"/>
    </row>
    <row r="17" spans="1:9" ht="16.5">
      <c r="A17" s="46" t="s">
        <v>1144</v>
      </c>
      <c r="B17" s="47"/>
      <c r="C17" s="47"/>
      <c r="D17" s="47"/>
      <c r="E17" s="44" t="e">
        <f t="shared" si="0"/>
        <v>#DIV/0!</v>
      </c>
      <c r="F17" s="44" t="e">
        <f t="shared" si="1"/>
        <v>#DIV/0!</v>
      </c>
      <c r="G17" s="48"/>
      <c r="H17" s="48"/>
      <c r="I17" s="47"/>
    </row>
    <row r="18" spans="1:9" ht="16.5">
      <c r="A18" s="46" t="s">
        <v>1145</v>
      </c>
      <c r="B18" s="47"/>
      <c r="C18" s="47"/>
      <c r="D18" s="47"/>
      <c r="E18" s="44" t="e">
        <f t="shared" si="0"/>
        <v>#DIV/0!</v>
      </c>
      <c r="F18" s="44" t="e">
        <f t="shared" si="1"/>
        <v>#DIV/0!</v>
      </c>
      <c r="G18" s="47"/>
      <c r="H18" s="47"/>
      <c r="I18" s="47"/>
    </row>
    <row r="19" spans="1:9" ht="16.5">
      <c r="A19" s="46" t="s">
        <v>1146</v>
      </c>
      <c r="B19" s="47"/>
      <c r="C19" s="47"/>
      <c r="D19" s="47"/>
      <c r="E19" s="44" t="e">
        <f t="shared" si="0"/>
        <v>#DIV/0!</v>
      </c>
      <c r="F19" s="44" t="e">
        <f t="shared" si="1"/>
        <v>#DIV/0!</v>
      </c>
      <c r="G19" s="47"/>
      <c r="H19" s="47"/>
      <c r="I19" s="47"/>
    </row>
    <row r="20" spans="1:9" ht="16.5">
      <c r="A20" s="46" t="s">
        <v>1147</v>
      </c>
      <c r="B20" s="47"/>
      <c r="C20" s="47"/>
      <c r="D20" s="47"/>
      <c r="E20" s="44" t="e">
        <f t="shared" si="0"/>
        <v>#DIV/0!</v>
      </c>
      <c r="F20" s="44" t="e">
        <f t="shared" si="1"/>
        <v>#DIV/0!</v>
      </c>
      <c r="G20" s="47"/>
      <c r="H20" s="47"/>
      <c r="I20" s="47"/>
    </row>
    <row r="21" spans="1:9" ht="16.5">
      <c r="A21" s="46" t="s">
        <v>1148</v>
      </c>
      <c r="B21" s="47"/>
      <c r="C21" s="47"/>
      <c r="D21" s="47"/>
      <c r="E21" s="44" t="e">
        <f t="shared" si="0"/>
        <v>#DIV/0!</v>
      </c>
      <c r="F21" s="44" t="e">
        <f t="shared" si="1"/>
        <v>#DIV/0!</v>
      </c>
      <c r="G21" s="47"/>
      <c r="H21" s="47"/>
      <c r="I21" s="47"/>
    </row>
    <row r="22" spans="1:9" ht="16.5">
      <c r="A22" s="46" t="s">
        <v>1149</v>
      </c>
      <c r="B22" s="47"/>
      <c r="C22" s="47"/>
      <c r="D22" s="47"/>
      <c r="E22" s="44" t="e">
        <f t="shared" si="0"/>
        <v>#DIV/0!</v>
      </c>
      <c r="F22" s="44" t="e">
        <f t="shared" si="1"/>
        <v>#DIV/0!</v>
      </c>
      <c r="G22" s="47"/>
      <c r="H22" s="47"/>
      <c r="I22" s="47"/>
    </row>
    <row r="23" spans="1:9" ht="16.5">
      <c r="A23" s="46" t="s">
        <v>1150</v>
      </c>
      <c r="B23" s="47"/>
      <c r="C23" s="47"/>
      <c r="D23" s="47"/>
      <c r="E23" s="37" t="e">
        <f t="shared" si="0"/>
        <v>#DIV/0!</v>
      </c>
      <c r="F23" s="37" t="e">
        <f t="shared" si="1"/>
        <v>#DIV/0!</v>
      </c>
      <c r="G23" s="47"/>
      <c r="H23" s="47"/>
      <c r="I23" s="47"/>
    </row>
  </sheetData>
  <phoneticPr fontId="41" type="noConversion"/>
  <dataValidations count="1">
    <dataValidation type="list" allowBlank="1" showInputMessage="1" showErrorMessage="1" sqref="A14" xr:uid="{00000000-0002-0000-1200-000000000000}">
      <formula1>"估价对象1（结果表）,估价对象1（结果表1修多）"</formula1>
    </dataValidation>
  </dataValidations>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filterMode="1"/>
  <dimension ref="A1:N333"/>
  <sheetViews>
    <sheetView topLeftCell="A292" workbookViewId="0">
      <selection activeCell="J3" sqref="J3:J335"/>
    </sheetView>
  </sheetViews>
  <sheetFormatPr defaultColWidth="8.83203125" defaultRowHeight="14"/>
  <cols>
    <col min="10" max="10" width="14.08203125" customWidth="1"/>
  </cols>
  <sheetData>
    <row r="1" spans="1:14" ht="17.5">
      <c r="A1" s="270" t="s">
        <v>1151</v>
      </c>
      <c r="B1" s="271"/>
      <c r="C1" s="271"/>
      <c r="D1" s="271"/>
      <c r="E1" s="271"/>
      <c r="F1" s="271"/>
      <c r="G1" s="271"/>
      <c r="H1" s="271"/>
      <c r="I1" s="271"/>
      <c r="J1" s="271"/>
      <c r="K1" s="271"/>
      <c r="L1" s="271"/>
      <c r="M1" s="271"/>
      <c r="N1" s="272"/>
    </row>
    <row r="2" spans="1:14" ht="28">
      <c r="A2" s="3" t="s">
        <v>0</v>
      </c>
      <c r="B2" s="4" t="s">
        <v>1152</v>
      </c>
      <c r="C2" s="4" t="s">
        <v>1153</v>
      </c>
      <c r="D2" s="4" t="s">
        <v>1154</v>
      </c>
      <c r="E2" s="4" t="s">
        <v>1155</v>
      </c>
      <c r="F2" s="5" t="s">
        <v>1156</v>
      </c>
      <c r="G2" s="4" t="s">
        <v>1157</v>
      </c>
      <c r="H2" s="4" t="s">
        <v>73</v>
      </c>
      <c r="I2" s="4" t="s">
        <v>78</v>
      </c>
      <c r="J2" s="14" t="s">
        <v>1158</v>
      </c>
      <c r="K2" s="15" t="s">
        <v>1159</v>
      </c>
      <c r="L2" s="14" t="s">
        <v>1160</v>
      </c>
      <c r="M2" s="4" t="s">
        <v>1161</v>
      </c>
      <c r="N2" s="16" t="s">
        <v>1162</v>
      </c>
    </row>
    <row r="3" spans="1:14">
      <c r="A3" s="6">
        <v>1</v>
      </c>
      <c r="B3" s="7">
        <v>2</v>
      </c>
      <c r="C3" s="7">
        <v>1</v>
      </c>
      <c r="D3" s="7">
        <v>1</v>
      </c>
      <c r="E3" s="7">
        <v>102</v>
      </c>
      <c r="F3" s="8" t="s">
        <v>1163</v>
      </c>
      <c r="G3" s="7" t="s">
        <v>1164</v>
      </c>
      <c r="H3" s="9" t="s">
        <v>1165</v>
      </c>
      <c r="I3" s="17" t="s">
        <v>1166</v>
      </c>
      <c r="J3" s="18">
        <v>55.93</v>
      </c>
      <c r="K3" s="19">
        <v>44.38</v>
      </c>
      <c r="L3" s="17">
        <v>21000</v>
      </c>
      <c r="M3" s="17">
        <f>L3*J3</f>
        <v>1174530</v>
      </c>
      <c r="N3" s="6">
        <f t="shared" ref="N3:N66" si="0">M3/K3</f>
        <v>26465.299684542584</v>
      </c>
    </row>
    <row r="4" spans="1:14">
      <c r="A4" s="6">
        <v>2</v>
      </c>
      <c r="B4" s="7">
        <v>2</v>
      </c>
      <c r="C4" s="7">
        <v>1</v>
      </c>
      <c r="D4" s="7">
        <v>1</v>
      </c>
      <c r="E4" s="7">
        <v>104</v>
      </c>
      <c r="F4" s="8" t="s">
        <v>1163</v>
      </c>
      <c r="G4" s="7" t="s">
        <v>1164</v>
      </c>
      <c r="H4" s="9" t="s">
        <v>1165</v>
      </c>
      <c r="I4" s="20" t="s">
        <v>1166</v>
      </c>
      <c r="J4" s="18">
        <v>55.93</v>
      </c>
      <c r="K4" s="21">
        <v>44.38</v>
      </c>
      <c r="L4" s="17">
        <v>21000</v>
      </c>
      <c r="M4" s="17">
        <f>L4*J4</f>
        <v>1174530</v>
      </c>
      <c r="N4" s="6">
        <f t="shared" si="0"/>
        <v>26465.299684542584</v>
      </c>
    </row>
    <row r="5" spans="1:14">
      <c r="A5" s="6">
        <v>3</v>
      </c>
      <c r="B5" s="7">
        <v>2</v>
      </c>
      <c r="C5" s="7">
        <v>1</v>
      </c>
      <c r="D5" s="7">
        <v>1</v>
      </c>
      <c r="E5" s="7">
        <v>105</v>
      </c>
      <c r="F5" s="8" t="s">
        <v>1167</v>
      </c>
      <c r="G5" s="7" t="s">
        <v>1164</v>
      </c>
      <c r="H5" s="9" t="s">
        <v>1168</v>
      </c>
      <c r="I5" s="17" t="s">
        <v>1166</v>
      </c>
      <c r="J5" s="18">
        <v>56.07</v>
      </c>
      <c r="K5" s="19">
        <v>44.49</v>
      </c>
      <c r="L5" s="17">
        <v>21000</v>
      </c>
      <c r="M5" s="17">
        <f>L5*J5</f>
        <v>1177470</v>
      </c>
      <c r="N5" s="6">
        <f t="shared" si="0"/>
        <v>26465.947403910992</v>
      </c>
    </row>
    <row r="6" spans="1:14">
      <c r="A6" s="6">
        <v>4</v>
      </c>
      <c r="B6" s="7">
        <v>2</v>
      </c>
      <c r="C6" s="7">
        <v>1</v>
      </c>
      <c r="D6" s="7">
        <v>1</v>
      </c>
      <c r="E6" s="7">
        <v>202</v>
      </c>
      <c r="F6" s="8" t="s">
        <v>1169</v>
      </c>
      <c r="G6" s="7" t="s">
        <v>1164</v>
      </c>
      <c r="H6" s="9" t="s">
        <v>1165</v>
      </c>
      <c r="I6" s="17" t="s">
        <v>1166</v>
      </c>
      <c r="J6" s="18">
        <v>55.93</v>
      </c>
      <c r="K6" s="19">
        <v>44.38</v>
      </c>
      <c r="L6" s="17">
        <v>21000</v>
      </c>
      <c r="M6" s="17">
        <f t="shared" ref="M6:M69" si="1">L6*J6</f>
        <v>1174530</v>
      </c>
      <c r="N6" s="6">
        <f t="shared" si="0"/>
        <v>26465.299684542584</v>
      </c>
    </row>
    <row r="7" spans="1:14">
      <c r="A7" s="6">
        <v>5</v>
      </c>
      <c r="B7" s="7">
        <v>2</v>
      </c>
      <c r="C7" s="7">
        <v>1</v>
      </c>
      <c r="D7" s="7">
        <v>1</v>
      </c>
      <c r="E7" s="7">
        <v>203</v>
      </c>
      <c r="F7" s="8" t="s">
        <v>1170</v>
      </c>
      <c r="G7" s="7" t="s">
        <v>1164</v>
      </c>
      <c r="H7" s="9" t="s">
        <v>1168</v>
      </c>
      <c r="I7" s="17" t="s">
        <v>1166</v>
      </c>
      <c r="J7" s="18">
        <v>55.93</v>
      </c>
      <c r="K7" s="19">
        <v>44.38</v>
      </c>
      <c r="L7" s="17">
        <v>21000</v>
      </c>
      <c r="M7" s="17">
        <f t="shared" si="1"/>
        <v>1174530</v>
      </c>
      <c r="N7" s="6">
        <f t="shared" si="0"/>
        <v>26465.299684542584</v>
      </c>
    </row>
    <row r="8" spans="1:14">
      <c r="A8" s="6">
        <v>6</v>
      </c>
      <c r="B8" s="7">
        <v>2</v>
      </c>
      <c r="C8" s="7">
        <v>1</v>
      </c>
      <c r="D8" s="7">
        <v>1</v>
      </c>
      <c r="E8" s="7">
        <v>204</v>
      </c>
      <c r="F8" s="8" t="s">
        <v>1170</v>
      </c>
      <c r="G8" s="7" t="s">
        <v>1164</v>
      </c>
      <c r="H8" s="9" t="s">
        <v>1165</v>
      </c>
      <c r="I8" s="17" t="s">
        <v>1166</v>
      </c>
      <c r="J8" s="18">
        <v>55.93</v>
      </c>
      <c r="K8" s="19">
        <v>44.38</v>
      </c>
      <c r="L8" s="17">
        <v>21000</v>
      </c>
      <c r="M8" s="17">
        <f t="shared" si="1"/>
        <v>1174530</v>
      </c>
      <c r="N8" s="6">
        <f t="shared" si="0"/>
        <v>26465.299684542584</v>
      </c>
    </row>
    <row r="9" spans="1:14">
      <c r="A9" s="6">
        <v>7</v>
      </c>
      <c r="B9" s="7">
        <v>2</v>
      </c>
      <c r="C9" s="7">
        <v>1</v>
      </c>
      <c r="D9" s="7">
        <v>1</v>
      </c>
      <c r="E9" s="7">
        <v>205</v>
      </c>
      <c r="F9" s="8" t="s">
        <v>1170</v>
      </c>
      <c r="G9" s="7" t="s">
        <v>1164</v>
      </c>
      <c r="H9" s="9" t="s">
        <v>1168</v>
      </c>
      <c r="I9" s="17" t="s">
        <v>1166</v>
      </c>
      <c r="J9" s="18">
        <v>56.07</v>
      </c>
      <c r="K9" s="19">
        <v>44.49</v>
      </c>
      <c r="L9" s="17">
        <v>21000</v>
      </c>
      <c r="M9" s="17">
        <f t="shared" si="1"/>
        <v>1177470</v>
      </c>
      <c r="N9" s="6">
        <f t="shared" si="0"/>
        <v>26465.947403910992</v>
      </c>
    </row>
    <row r="10" spans="1:14">
      <c r="A10" s="6">
        <v>8</v>
      </c>
      <c r="B10" s="7">
        <v>2</v>
      </c>
      <c r="C10" s="7">
        <v>1</v>
      </c>
      <c r="D10" s="7">
        <v>1</v>
      </c>
      <c r="E10" s="7">
        <v>303</v>
      </c>
      <c r="F10" s="8" t="s">
        <v>1171</v>
      </c>
      <c r="G10" s="7" t="s">
        <v>1164</v>
      </c>
      <c r="H10" s="9" t="s">
        <v>1168</v>
      </c>
      <c r="I10" s="17" t="s">
        <v>1166</v>
      </c>
      <c r="J10" s="18">
        <v>55.93</v>
      </c>
      <c r="K10" s="19">
        <v>44.38</v>
      </c>
      <c r="L10" s="17">
        <v>21000</v>
      </c>
      <c r="M10" s="17">
        <f t="shared" si="1"/>
        <v>1174530</v>
      </c>
      <c r="N10" s="6">
        <f t="shared" si="0"/>
        <v>26465.299684542584</v>
      </c>
    </row>
    <row r="11" spans="1:14">
      <c r="A11" s="6">
        <v>9</v>
      </c>
      <c r="B11" s="7">
        <v>2</v>
      </c>
      <c r="C11" s="7">
        <v>1</v>
      </c>
      <c r="D11" s="7">
        <v>1</v>
      </c>
      <c r="E11" s="7">
        <v>304</v>
      </c>
      <c r="F11" s="8" t="s">
        <v>1171</v>
      </c>
      <c r="G11" s="7" t="s">
        <v>1164</v>
      </c>
      <c r="H11" s="9" t="s">
        <v>1165</v>
      </c>
      <c r="I11" s="17" t="s">
        <v>1166</v>
      </c>
      <c r="J11" s="18">
        <v>55.93</v>
      </c>
      <c r="K11" s="19">
        <v>44.38</v>
      </c>
      <c r="L11" s="17">
        <v>21000</v>
      </c>
      <c r="M11" s="17">
        <f t="shared" si="1"/>
        <v>1174530</v>
      </c>
      <c r="N11" s="6">
        <f t="shared" si="0"/>
        <v>26465.299684542584</v>
      </c>
    </row>
    <row r="12" spans="1:14">
      <c r="A12" s="6">
        <v>10</v>
      </c>
      <c r="B12" s="7">
        <v>2</v>
      </c>
      <c r="C12" s="7">
        <v>1</v>
      </c>
      <c r="D12" s="7">
        <v>1</v>
      </c>
      <c r="E12" s="7">
        <v>305</v>
      </c>
      <c r="F12" s="8" t="s">
        <v>1171</v>
      </c>
      <c r="G12" s="7" t="s">
        <v>1164</v>
      </c>
      <c r="H12" s="9" t="s">
        <v>1168</v>
      </c>
      <c r="I12" s="17" t="s">
        <v>1166</v>
      </c>
      <c r="J12" s="18">
        <v>56.07</v>
      </c>
      <c r="K12" s="19">
        <v>44.49</v>
      </c>
      <c r="L12" s="17">
        <v>21000</v>
      </c>
      <c r="M12" s="17">
        <f t="shared" si="1"/>
        <v>1177470</v>
      </c>
      <c r="N12" s="6">
        <f t="shared" si="0"/>
        <v>26465.947403910992</v>
      </c>
    </row>
    <row r="13" spans="1:14">
      <c r="A13" s="6">
        <v>11</v>
      </c>
      <c r="B13" s="7">
        <v>2</v>
      </c>
      <c r="C13" s="7">
        <v>1</v>
      </c>
      <c r="D13" s="7">
        <v>1</v>
      </c>
      <c r="E13" s="7">
        <v>402</v>
      </c>
      <c r="F13" s="8" t="s">
        <v>1172</v>
      </c>
      <c r="G13" s="7" t="s">
        <v>1164</v>
      </c>
      <c r="H13" s="9" t="s">
        <v>1165</v>
      </c>
      <c r="I13" s="17" t="s">
        <v>1166</v>
      </c>
      <c r="J13" s="18">
        <v>56.07</v>
      </c>
      <c r="K13" s="19">
        <v>44.49</v>
      </c>
      <c r="L13" s="17">
        <v>21000</v>
      </c>
      <c r="M13" s="17">
        <f t="shared" si="1"/>
        <v>1177470</v>
      </c>
      <c r="N13" s="6">
        <f t="shared" si="0"/>
        <v>26465.947403910992</v>
      </c>
    </row>
    <row r="14" spans="1:14">
      <c r="A14" s="6">
        <v>12</v>
      </c>
      <c r="B14" s="7">
        <v>2</v>
      </c>
      <c r="C14" s="7">
        <v>1</v>
      </c>
      <c r="D14" s="7">
        <v>1</v>
      </c>
      <c r="E14" s="7">
        <v>403</v>
      </c>
      <c r="F14" s="8" t="s">
        <v>1172</v>
      </c>
      <c r="G14" s="7" t="s">
        <v>1164</v>
      </c>
      <c r="H14" s="9" t="s">
        <v>1168</v>
      </c>
      <c r="I14" s="17" t="s">
        <v>1166</v>
      </c>
      <c r="J14" s="18">
        <v>56.09</v>
      </c>
      <c r="K14" s="19">
        <v>44.51</v>
      </c>
      <c r="L14" s="17">
        <v>21000</v>
      </c>
      <c r="M14" s="17">
        <f t="shared" si="1"/>
        <v>1177890</v>
      </c>
      <c r="N14" s="6">
        <f t="shared" si="0"/>
        <v>26463.491350258369</v>
      </c>
    </row>
    <row r="15" spans="1:14">
      <c r="A15" s="6">
        <v>13</v>
      </c>
      <c r="B15" s="7">
        <v>2</v>
      </c>
      <c r="C15" s="7">
        <v>1</v>
      </c>
      <c r="D15" s="7">
        <v>1</v>
      </c>
      <c r="E15" s="7">
        <v>404</v>
      </c>
      <c r="F15" s="8" t="s">
        <v>1172</v>
      </c>
      <c r="G15" s="7" t="s">
        <v>1164</v>
      </c>
      <c r="H15" s="9" t="s">
        <v>1165</v>
      </c>
      <c r="I15" s="17" t="s">
        <v>1166</v>
      </c>
      <c r="J15" s="18">
        <v>56.09</v>
      </c>
      <c r="K15" s="19">
        <v>44.51</v>
      </c>
      <c r="L15" s="17">
        <v>21000</v>
      </c>
      <c r="M15" s="17">
        <f t="shared" si="1"/>
        <v>1177890</v>
      </c>
      <c r="N15" s="6">
        <f t="shared" si="0"/>
        <v>26463.491350258369</v>
      </c>
    </row>
    <row r="16" spans="1:14">
      <c r="A16" s="6">
        <v>14</v>
      </c>
      <c r="B16" s="7">
        <v>2</v>
      </c>
      <c r="C16" s="7">
        <v>1</v>
      </c>
      <c r="D16" s="7">
        <v>1</v>
      </c>
      <c r="E16" s="7">
        <v>502</v>
      </c>
      <c r="F16" s="8" t="s">
        <v>1173</v>
      </c>
      <c r="G16" s="7" t="s">
        <v>1164</v>
      </c>
      <c r="H16" s="9" t="s">
        <v>1165</v>
      </c>
      <c r="I16" s="17" t="s">
        <v>1166</v>
      </c>
      <c r="J16" s="18">
        <v>56.07</v>
      </c>
      <c r="K16" s="19">
        <v>44.49</v>
      </c>
      <c r="L16" s="17">
        <v>21000</v>
      </c>
      <c r="M16" s="17">
        <f t="shared" si="1"/>
        <v>1177470</v>
      </c>
      <c r="N16" s="6">
        <f t="shared" si="0"/>
        <v>26465.947403910992</v>
      </c>
    </row>
    <row r="17" spans="1:14">
      <c r="A17" s="6">
        <v>15</v>
      </c>
      <c r="B17" s="7">
        <v>2</v>
      </c>
      <c r="C17" s="7">
        <v>1</v>
      </c>
      <c r="D17" s="7">
        <v>1</v>
      </c>
      <c r="E17" s="7">
        <v>504</v>
      </c>
      <c r="F17" s="8" t="s">
        <v>1173</v>
      </c>
      <c r="G17" s="7" t="s">
        <v>1164</v>
      </c>
      <c r="H17" s="9" t="s">
        <v>1165</v>
      </c>
      <c r="I17" s="17" t="s">
        <v>1166</v>
      </c>
      <c r="J17" s="18">
        <v>56.09</v>
      </c>
      <c r="K17" s="19">
        <v>44.51</v>
      </c>
      <c r="L17" s="17">
        <v>21000</v>
      </c>
      <c r="M17" s="17">
        <f t="shared" si="1"/>
        <v>1177890</v>
      </c>
      <c r="N17" s="6">
        <f t="shared" si="0"/>
        <v>26463.491350258369</v>
      </c>
    </row>
    <row r="18" spans="1:14">
      <c r="A18" s="6">
        <v>16</v>
      </c>
      <c r="B18" s="7">
        <v>2</v>
      </c>
      <c r="C18" s="7">
        <v>1</v>
      </c>
      <c r="D18" s="7">
        <v>1</v>
      </c>
      <c r="E18" s="7">
        <v>505</v>
      </c>
      <c r="F18" s="8" t="s">
        <v>1173</v>
      </c>
      <c r="G18" s="7" t="s">
        <v>1164</v>
      </c>
      <c r="H18" s="9" t="s">
        <v>1168</v>
      </c>
      <c r="I18" s="17" t="s">
        <v>1166</v>
      </c>
      <c r="J18" s="18">
        <v>56.37</v>
      </c>
      <c r="K18" s="19">
        <v>44.73</v>
      </c>
      <c r="L18" s="17">
        <v>21000</v>
      </c>
      <c r="M18" s="17">
        <f t="shared" si="1"/>
        <v>1183770</v>
      </c>
      <c r="N18" s="6">
        <f t="shared" si="0"/>
        <v>26464.788732394369</v>
      </c>
    </row>
    <row r="19" spans="1:14">
      <c r="A19" s="6">
        <v>17</v>
      </c>
      <c r="B19" s="7">
        <v>2</v>
      </c>
      <c r="C19" s="7">
        <v>1</v>
      </c>
      <c r="D19" s="7">
        <v>1</v>
      </c>
      <c r="E19" s="7">
        <v>602</v>
      </c>
      <c r="F19" s="8" t="s">
        <v>1174</v>
      </c>
      <c r="G19" s="7" t="s">
        <v>1164</v>
      </c>
      <c r="H19" s="9" t="s">
        <v>1165</v>
      </c>
      <c r="I19" s="17" t="s">
        <v>1166</v>
      </c>
      <c r="J19" s="18">
        <v>56.07</v>
      </c>
      <c r="K19" s="19">
        <v>44.49</v>
      </c>
      <c r="L19" s="17">
        <v>21000</v>
      </c>
      <c r="M19" s="17">
        <f t="shared" si="1"/>
        <v>1177470</v>
      </c>
      <c r="N19" s="6">
        <f t="shared" si="0"/>
        <v>26465.947403910992</v>
      </c>
    </row>
    <row r="20" spans="1:14">
      <c r="A20" s="6">
        <v>18</v>
      </c>
      <c r="B20" s="7">
        <v>2</v>
      </c>
      <c r="C20" s="7">
        <v>1</v>
      </c>
      <c r="D20" s="7">
        <v>1</v>
      </c>
      <c r="E20" s="7">
        <v>603</v>
      </c>
      <c r="F20" s="8" t="s">
        <v>1174</v>
      </c>
      <c r="G20" s="7" t="s">
        <v>1164</v>
      </c>
      <c r="H20" s="9" t="s">
        <v>1168</v>
      </c>
      <c r="I20" s="17" t="s">
        <v>1166</v>
      </c>
      <c r="J20" s="18">
        <v>56.09</v>
      </c>
      <c r="K20" s="19">
        <v>44.51</v>
      </c>
      <c r="L20" s="17">
        <v>21000</v>
      </c>
      <c r="M20" s="17">
        <f t="shared" si="1"/>
        <v>1177890</v>
      </c>
      <c r="N20" s="6">
        <f t="shared" si="0"/>
        <v>26463.491350258369</v>
      </c>
    </row>
    <row r="21" spans="1:14">
      <c r="A21" s="6">
        <v>19</v>
      </c>
      <c r="B21" s="7">
        <v>2</v>
      </c>
      <c r="C21" s="7">
        <v>1</v>
      </c>
      <c r="D21" s="7">
        <v>1</v>
      </c>
      <c r="E21" s="7">
        <v>604</v>
      </c>
      <c r="F21" s="8" t="s">
        <v>1174</v>
      </c>
      <c r="G21" s="7" t="s">
        <v>1164</v>
      </c>
      <c r="H21" s="9" t="s">
        <v>1165</v>
      </c>
      <c r="I21" s="17" t="s">
        <v>1166</v>
      </c>
      <c r="J21" s="18">
        <v>56.09</v>
      </c>
      <c r="K21" s="19">
        <v>44.51</v>
      </c>
      <c r="L21" s="17">
        <v>21000</v>
      </c>
      <c r="M21" s="17">
        <f t="shared" si="1"/>
        <v>1177890</v>
      </c>
      <c r="N21" s="6">
        <f t="shared" si="0"/>
        <v>26463.491350258369</v>
      </c>
    </row>
    <row r="22" spans="1:14">
      <c r="A22" s="6">
        <v>20</v>
      </c>
      <c r="B22" s="7">
        <v>2</v>
      </c>
      <c r="C22" s="7">
        <v>1</v>
      </c>
      <c r="D22" s="7">
        <v>1</v>
      </c>
      <c r="E22" s="7">
        <v>605</v>
      </c>
      <c r="F22" s="8" t="s">
        <v>1174</v>
      </c>
      <c r="G22" s="7" t="s">
        <v>1164</v>
      </c>
      <c r="H22" s="9" t="s">
        <v>1168</v>
      </c>
      <c r="I22" s="17" t="s">
        <v>1166</v>
      </c>
      <c r="J22" s="18">
        <v>56.37</v>
      </c>
      <c r="K22" s="19">
        <v>44.73</v>
      </c>
      <c r="L22" s="17">
        <v>21000</v>
      </c>
      <c r="M22" s="17">
        <f t="shared" si="1"/>
        <v>1183770</v>
      </c>
      <c r="N22" s="6">
        <f t="shared" si="0"/>
        <v>26464.788732394369</v>
      </c>
    </row>
    <row r="23" spans="1:14" s="1" customFormat="1" hidden="1">
      <c r="A23" s="10">
        <v>21</v>
      </c>
      <c r="B23" s="11">
        <v>2</v>
      </c>
      <c r="C23" s="11">
        <v>1</v>
      </c>
      <c r="D23" s="11">
        <v>1</v>
      </c>
      <c r="E23" s="11">
        <v>606</v>
      </c>
      <c r="F23" s="12" t="s">
        <v>1174</v>
      </c>
      <c r="G23" s="11" t="s">
        <v>1175</v>
      </c>
      <c r="H23" s="13" t="s">
        <v>1176</v>
      </c>
      <c r="I23" s="22" t="s">
        <v>93</v>
      </c>
      <c r="J23" s="23">
        <v>89.58</v>
      </c>
      <c r="K23" s="24">
        <v>71.08</v>
      </c>
      <c r="L23" s="25">
        <v>21000</v>
      </c>
      <c r="M23" s="25">
        <f t="shared" si="1"/>
        <v>1881180</v>
      </c>
      <c r="N23" s="10">
        <f t="shared" si="0"/>
        <v>26465.67248171075</v>
      </c>
    </row>
    <row r="24" spans="1:14">
      <c r="A24" s="6">
        <v>22</v>
      </c>
      <c r="B24" s="7">
        <v>2</v>
      </c>
      <c r="C24" s="7">
        <v>1</v>
      </c>
      <c r="D24" s="7">
        <v>1</v>
      </c>
      <c r="E24" s="7">
        <v>703</v>
      </c>
      <c r="F24" s="8" t="s">
        <v>1177</v>
      </c>
      <c r="G24" s="7" t="s">
        <v>1164</v>
      </c>
      <c r="H24" s="9" t="s">
        <v>1168</v>
      </c>
      <c r="I24" s="17" t="s">
        <v>1166</v>
      </c>
      <c r="J24" s="18">
        <v>56.09</v>
      </c>
      <c r="K24" s="19">
        <v>44.51</v>
      </c>
      <c r="L24" s="17">
        <v>21000</v>
      </c>
      <c r="M24" s="17">
        <f t="shared" si="1"/>
        <v>1177890</v>
      </c>
      <c r="N24" s="6">
        <f t="shared" si="0"/>
        <v>26463.491350258369</v>
      </c>
    </row>
    <row r="25" spans="1:14">
      <c r="A25" s="6">
        <v>23</v>
      </c>
      <c r="B25" s="7">
        <v>2</v>
      </c>
      <c r="C25" s="7">
        <v>1</v>
      </c>
      <c r="D25" s="7">
        <v>1</v>
      </c>
      <c r="E25" s="7">
        <v>704</v>
      </c>
      <c r="F25" s="8" t="s">
        <v>1177</v>
      </c>
      <c r="G25" s="7" t="s">
        <v>1164</v>
      </c>
      <c r="H25" s="9" t="s">
        <v>1165</v>
      </c>
      <c r="I25" s="17" t="s">
        <v>1166</v>
      </c>
      <c r="J25" s="18">
        <v>56.09</v>
      </c>
      <c r="K25" s="19">
        <v>44.51</v>
      </c>
      <c r="L25" s="17">
        <v>21000</v>
      </c>
      <c r="M25" s="17">
        <f t="shared" si="1"/>
        <v>1177890</v>
      </c>
      <c r="N25" s="6">
        <f t="shared" si="0"/>
        <v>26463.491350258369</v>
      </c>
    </row>
    <row r="26" spans="1:14">
      <c r="A26" s="6">
        <v>24</v>
      </c>
      <c r="B26" s="7">
        <v>2</v>
      </c>
      <c r="C26" s="7">
        <v>1</v>
      </c>
      <c r="D26" s="7">
        <v>1</v>
      </c>
      <c r="E26" s="7">
        <v>705</v>
      </c>
      <c r="F26" s="8" t="s">
        <v>1177</v>
      </c>
      <c r="G26" s="7" t="s">
        <v>1164</v>
      </c>
      <c r="H26" s="9" t="s">
        <v>1168</v>
      </c>
      <c r="I26" s="17" t="s">
        <v>1166</v>
      </c>
      <c r="J26" s="18">
        <v>56.37</v>
      </c>
      <c r="K26" s="19">
        <v>44.73</v>
      </c>
      <c r="L26" s="17">
        <v>21000</v>
      </c>
      <c r="M26" s="17">
        <f t="shared" si="1"/>
        <v>1183770</v>
      </c>
      <c r="N26" s="6">
        <f t="shared" si="0"/>
        <v>26464.788732394369</v>
      </c>
    </row>
    <row r="27" spans="1:14">
      <c r="A27" s="6">
        <v>25</v>
      </c>
      <c r="B27" s="7">
        <v>2</v>
      </c>
      <c r="C27" s="7">
        <v>1</v>
      </c>
      <c r="D27" s="7">
        <v>1</v>
      </c>
      <c r="E27" s="7">
        <v>802</v>
      </c>
      <c r="F27" s="8" t="s">
        <v>1178</v>
      </c>
      <c r="G27" s="7" t="s">
        <v>1164</v>
      </c>
      <c r="H27" s="9" t="s">
        <v>1165</v>
      </c>
      <c r="I27" s="17" t="s">
        <v>1166</v>
      </c>
      <c r="J27" s="18">
        <v>56.07</v>
      </c>
      <c r="K27" s="19">
        <v>44.49</v>
      </c>
      <c r="L27" s="17">
        <v>21000</v>
      </c>
      <c r="M27" s="17">
        <f t="shared" si="1"/>
        <v>1177470</v>
      </c>
      <c r="N27" s="6">
        <f t="shared" si="0"/>
        <v>26465.947403910992</v>
      </c>
    </row>
    <row r="28" spans="1:14">
      <c r="A28" s="6">
        <v>26</v>
      </c>
      <c r="B28" s="7">
        <v>2</v>
      </c>
      <c r="C28" s="7">
        <v>1</v>
      </c>
      <c r="D28" s="7">
        <v>1</v>
      </c>
      <c r="E28" s="7">
        <v>804</v>
      </c>
      <c r="F28" s="8" t="s">
        <v>1178</v>
      </c>
      <c r="G28" s="7" t="s">
        <v>1164</v>
      </c>
      <c r="H28" s="9" t="s">
        <v>1165</v>
      </c>
      <c r="I28" s="17" t="s">
        <v>1166</v>
      </c>
      <c r="J28" s="18">
        <v>56.09</v>
      </c>
      <c r="K28" s="19">
        <v>44.51</v>
      </c>
      <c r="L28" s="17">
        <v>21000</v>
      </c>
      <c r="M28" s="17">
        <f t="shared" si="1"/>
        <v>1177890</v>
      </c>
      <c r="N28" s="6">
        <f t="shared" si="0"/>
        <v>26463.491350258369</v>
      </c>
    </row>
    <row r="29" spans="1:14">
      <c r="A29" s="6">
        <v>27</v>
      </c>
      <c r="B29" s="7">
        <v>2</v>
      </c>
      <c r="C29" s="7">
        <v>1</v>
      </c>
      <c r="D29" s="7">
        <v>1</v>
      </c>
      <c r="E29" s="7">
        <v>902</v>
      </c>
      <c r="F29" s="8" t="s">
        <v>1179</v>
      </c>
      <c r="G29" s="7" t="s">
        <v>1164</v>
      </c>
      <c r="H29" s="9" t="s">
        <v>1165</v>
      </c>
      <c r="I29" s="17" t="s">
        <v>1166</v>
      </c>
      <c r="J29" s="18">
        <v>56.07</v>
      </c>
      <c r="K29" s="19">
        <v>44.49</v>
      </c>
      <c r="L29" s="17">
        <v>21000</v>
      </c>
      <c r="M29" s="17">
        <f t="shared" si="1"/>
        <v>1177470</v>
      </c>
      <c r="N29" s="6">
        <f t="shared" si="0"/>
        <v>26465.947403910992</v>
      </c>
    </row>
    <row r="30" spans="1:14">
      <c r="A30" s="6">
        <v>28</v>
      </c>
      <c r="B30" s="7">
        <v>2</v>
      </c>
      <c r="C30" s="7">
        <v>1</v>
      </c>
      <c r="D30" s="7">
        <v>1</v>
      </c>
      <c r="E30" s="7">
        <v>904</v>
      </c>
      <c r="F30" s="8" t="s">
        <v>1179</v>
      </c>
      <c r="G30" s="7" t="s">
        <v>1164</v>
      </c>
      <c r="H30" s="9" t="s">
        <v>1165</v>
      </c>
      <c r="I30" s="17" t="s">
        <v>1166</v>
      </c>
      <c r="J30" s="18">
        <v>56.09</v>
      </c>
      <c r="K30" s="19">
        <v>44.51</v>
      </c>
      <c r="L30" s="17">
        <v>21000</v>
      </c>
      <c r="M30" s="17">
        <f t="shared" si="1"/>
        <v>1177890</v>
      </c>
      <c r="N30" s="6">
        <f t="shared" si="0"/>
        <v>26463.491350258369</v>
      </c>
    </row>
    <row r="31" spans="1:14">
      <c r="A31" s="6">
        <v>29</v>
      </c>
      <c r="B31" s="7">
        <v>2</v>
      </c>
      <c r="C31" s="7">
        <v>1</v>
      </c>
      <c r="D31" s="7">
        <v>1</v>
      </c>
      <c r="E31" s="7">
        <v>1004</v>
      </c>
      <c r="F31" s="8" t="s">
        <v>1180</v>
      </c>
      <c r="G31" s="7" t="s">
        <v>1164</v>
      </c>
      <c r="H31" s="9" t="s">
        <v>1165</v>
      </c>
      <c r="I31" s="17" t="s">
        <v>1166</v>
      </c>
      <c r="J31" s="18">
        <v>56.09</v>
      </c>
      <c r="K31" s="19">
        <v>44.51</v>
      </c>
      <c r="L31" s="17">
        <v>21000</v>
      </c>
      <c r="M31" s="17">
        <f t="shared" si="1"/>
        <v>1177890</v>
      </c>
      <c r="N31" s="6">
        <f t="shared" si="0"/>
        <v>26463.491350258369</v>
      </c>
    </row>
    <row r="32" spans="1:14">
      <c r="A32" s="6">
        <v>30</v>
      </c>
      <c r="B32" s="7">
        <v>2</v>
      </c>
      <c r="C32" s="7">
        <v>1</v>
      </c>
      <c r="D32" s="7">
        <v>1</v>
      </c>
      <c r="E32" s="7">
        <v>1103</v>
      </c>
      <c r="F32" s="8" t="s">
        <v>1181</v>
      </c>
      <c r="G32" s="7" t="s">
        <v>1164</v>
      </c>
      <c r="H32" s="9" t="s">
        <v>1168</v>
      </c>
      <c r="I32" s="17" t="s">
        <v>1166</v>
      </c>
      <c r="J32" s="18">
        <v>56.09</v>
      </c>
      <c r="K32" s="19">
        <v>44.51</v>
      </c>
      <c r="L32" s="17">
        <v>21000</v>
      </c>
      <c r="M32" s="17">
        <f t="shared" si="1"/>
        <v>1177890</v>
      </c>
      <c r="N32" s="6">
        <f t="shared" si="0"/>
        <v>26463.491350258369</v>
      </c>
    </row>
    <row r="33" spans="1:14">
      <c r="A33" s="6">
        <v>31</v>
      </c>
      <c r="B33" s="7">
        <v>2</v>
      </c>
      <c r="C33" s="7">
        <v>1</v>
      </c>
      <c r="D33" s="7">
        <v>1</v>
      </c>
      <c r="E33" s="7">
        <v>1104</v>
      </c>
      <c r="F33" s="8" t="s">
        <v>1181</v>
      </c>
      <c r="G33" s="7" t="s">
        <v>1164</v>
      </c>
      <c r="H33" s="9" t="s">
        <v>1165</v>
      </c>
      <c r="I33" s="17" t="s">
        <v>1166</v>
      </c>
      <c r="J33" s="18">
        <v>56.09</v>
      </c>
      <c r="K33" s="19">
        <v>44.51</v>
      </c>
      <c r="L33" s="17">
        <v>21000</v>
      </c>
      <c r="M33" s="17">
        <f t="shared" si="1"/>
        <v>1177890</v>
      </c>
      <c r="N33" s="6">
        <f t="shared" si="0"/>
        <v>26463.491350258369</v>
      </c>
    </row>
    <row r="34" spans="1:14">
      <c r="A34" s="6">
        <v>32</v>
      </c>
      <c r="B34" s="7">
        <v>2</v>
      </c>
      <c r="C34" s="7">
        <v>1</v>
      </c>
      <c r="D34" s="7">
        <v>1</v>
      </c>
      <c r="E34" s="7">
        <v>1204</v>
      </c>
      <c r="F34" s="8" t="s">
        <v>1182</v>
      </c>
      <c r="G34" s="7" t="s">
        <v>1164</v>
      </c>
      <c r="H34" s="9" t="s">
        <v>1165</v>
      </c>
      <c r="I34" s="17" t="s">
        <v>1166</v>
      </c>
      <c r="J34" s="18">
        <v>56.09</v>
      </c>
      <c r="K34" s="19">
        <v>44.51</v>
      </c>
      <c r="L34" s="17">
        <v>21000</v>
      </c>
      <c r="M34" s="17">
        <f t="shared" si="1"/>
        <v>1177890</v>
      </c>
      <c r="N34" s="6">
        <f t="shared" si="0"/>
        <v>26463.491350258369</v>
      </c>
    </row>
    <row r="35" spans="1:14">
      <c r="A35" s="6">
        <v>33</v>
      </c>
      <c r="B35" s="7">
        <v>2</v>
      </c>
      <c r="C35" s="7">
        <v>1</v>
      </c>
      <c r="D35" s="7">
        <v>1</v>
      </c>
      <c r="E35" s="7">
        <v>1303</v>
      </c>
      <c r="F35" s="8" t="s">
        <v>1183</v>
      </c>
      <c r="G35" s="7" t="s">
        <v>1164</v>
      </c>
      <c r="H35" s="9" t="s">
        <v>1168</v>
      </c>
      <c r="I35" s="17" t="s">
        <v>1166</v>
      </c>
      <c r="J35" s="18">
        <v>56.09</v>
      </c>
      <c r="K35" s="19">
        <v>44.51</v>
      </c>
      <c r="L35" s="17">
        <v>21000</v>
      </c>
      <c r="M35" s="17">
        <f t="shared" si="1"/>
        <v>1177890</v>
      </c>
      <c r="N35" s="6">
        <f t="shared" si="0"/>
        <v>26463.491350258369</v>
      </c>
    </row>
    <row r="36" spans="1:14">
      <c r="A36" s="6">
        <v>34</v>
      </c>
      <c r="B36" s="7">
        <v>2</v>
      </c>
      <c r="C36" s="7">
        <v>1</v>
      </c>
      <c r="D36" s="7">
        <v>1</v>
      </c>
      <c r="E36" s="7">
        <v>1304</v>
      </c>
      <c r="F36" s="8" t="s">
        <v>1183</v>
      </c>
      <c r="G36" s="7" t="s">
        <v>1164</v>
      </c>
      <c r="H36" s="9" t="s">
        <v>1165</v>
      </c>
      <c r="I36" s="17" t="s">
        <v>1166</v>
      </c>
      <c r="J36" s="18">
        <v>56.09</v>
      </c>
      <c r="K36" s="19">
        <v>44.51</v>
      </c>
      <c r="L36" s="17">
        <v>21000</v>
      </c>
      <c r="M36" s="17">
        <f t="shared" si="1"/>
        <v>1177890</v>
      </c>
      <c r="N36" s="6">
        <f t="shared" si="0"/>
        <v>26463.491350258369</v>
      </c>
    </row>
    <row r="37" spans="1:14">
      <c r="A37" s="6">
        <v>35</v>
      </c>
      <c r="B37" s="7">
        <v>2</v>
      </c>
      <c r="C37" s="7">
        <v>1</v>
      </c>
      <c r="D37" s="7">
        <v>1</v>
      </c>
      <c r="E37" s="7">
        <v>1402</v>
      </c>
      <c r="F37" s="8" t="s">
        <v>1184</v>
      </c>
      <c r="G37" s="7" t="s">
        <v>1164</v>
      </c>
      <c r="H37" s="9" t="s">
        <v>1165</v>
      </c>
      <c r="I37" s="17" t="s">
        <v>1166</v>
      </c>
      <c r="J37" s="18">
        <v>56.07</v>
      </c>
      <c r="K37" s="19">
        <v>44.49</v>
      </c>
      <c r="L37" s="17">
        <v>21000</v>
      </c>
      <c r="M37" s="17">
        <f t="shared" si="1"/>
        <v>1177470</v>
      </c>
      <c r="N37" s="6">
        <f t="shared" si="0"/>
        <v>26465.947403910992</v>
      </c>
    </row>
    <row r="38" spans="1:14">
      <c r="A38" s="6">
        <v>36</v>
      </c>
      <c r="B38" s="7">
        <v>2</v>
      </c>
      <c r="C38" s="7">
        <v>1</v>
      </c>
      <c r="D38" s="7">
        <v>1</v>
      </c>
      <c r="E38" s="7">
        <v>1403</v>
      </c>
      <c r="F38" s="8" t="s">
        <v>1184</v>
      </c>
      <c r="G38" s="7" t="s">
        <v>1164</v>
      </c>
      <c r="H38" s="9" t="s">
        <v>1168</v>
      </c>
      <c r="I38" s="17" t="s">
        <v>1166</v>
      </c>
      <c r="J38" s="18">
        <v>56.09</v>
      </c>
      <c r="K38" s="19">
        <v>44.51</v>
      </c>
      <c r="L38" s="17">
        <v>21000</v>
      </c>
      <c r="M38" s="17">
        <f t="shared" si="1"/>
        <v>1177890</v>
      </c>
      <c r="N38" s="6">
        <f t="shared" si="0"/>
        <v>26463.491350258369</v>
      </c>
    </row>
    <row r="39" spans="1:14">
      <c r="A39" s="6">
        <v>37</v>
      </c>
      <c r="B39" s="7">
        <v>2</v>
      </c>
      <c r="C39" s="7">
        <v>1</v>
      </c>
      <c r="D39" s="7">
        <v>1</v>
      </c>
      <c r="E39" s="7">
        <v>1404</v>
      </c>
      <c r="F39" s="8" t="s">
        <v>1184</v>
      </c>
      <c r="G39" s="7" t="s">
        <v>1164</v>
      </c>
      <c r="H39" s="9" t="s">
        <v>1165</v>
      </c>
      <c r="I39" s="17" t="s">
        <v>1166</v>
      </c>
      <c r="J39" s="18">
        <v>56.09</v>
      </c>
      <c r="K39" s="19">
        <v>44.51</v>
      </c>
      <c r="L39" s="17">
        <v>21000</v>
      </c>
      <c r="M39" s="17">
        <f t="shared" si="1"/>
        <v>1177890</v>
      </c>
      <c r="N39" s="6">
        <f t="shared" si="0"/>
        <v>26463.491350258369</v>
      </c>
    </row>
    <row r="40" spans="1:14">
      <c r="A40" s="6">
        <v>38</v>
      </c>
      <c r="B40" s="7">
        <v>2</v>
      </c>
      <c r="C40" s="7">
        <v>1</v>
      </c>
      <c r="D40" s="7">
        <v>1</v>
      </c>
      <c r="E40" s="7">
        <v>1502</v>
      </c>
      <c r="F40" s="8" t="s">
        <v>1185</v>
      </c>
      <c r="G40" s="7" t="s">
        <v>1164</v>
      </c>
      <c r="H40" s="9" t="s">
        <v>1165</v>
      </c>
      <c r="I40" s="17" t="s">
        <v>1166</v>
      </c>
      <c r="J40" s="18">
        <v>56.07</v>
      </c>
      <c r="K40" s="19">
        <v>44.49</v>
      </c>
      <c r="L40" s="17">
        <v>21000</v>
      </c>
      <c r="M40" s="17">
        <f t="shared" si="1"/>
        <v>1177470</v>
      </c>
      <c r="N40" s="6">
        <f t="shared" si="0"/>
        <v>26465.947403910992</v>
      </c>
    </row>
    <row r="41" spans="1:14">
      <c r="A41" s="6">
        <v>39</v>
      </c>
      <c r="B41" s="7">
        <v>2</v>
      </c>
      <c r="C41" s="7">
        <v>1</v>
      </c>
      <c r="D41" s="7">
        <v>1</v>
      </c>
      <c r="E41" s="7">
        <v>1503</v>
      </c>
      <c r="F41" s="8" t="s">
        <v>1185</v>
      </c>
      <c r="G41" s="7" t="s">
        <v>1164</v>
      </c>
      <c r="H41" s="9" t="s">
        <v>1168</v>
      </c>
      <c r="I41" s="17" t="s">
        <v>1166</v>
      </c>
      <c r="J41" s="18">
        <v>56.09</v>
      </c>
      <c r="K41" s="19">
        <v>44.51</v>
      </c>
      <c r="L41" s="17">
        <v>21000</v>
      </c>
      <c r="M41" s="17">
        <f t="shared" si="1"/>
        <v>1177890</v>
      </c>
      <c r="N41" s="6">
        <f t="shared" si="0"/>
        <v>26463.491350258369</v>
      </c>
    </row>
    <row r="42" spans="1:14">
      <c r="A42" s="6">
        <v>40</v>
      </c>
      <c r="B42" s="7">
        <v>2</v>
      </c>
      <c r="C42" s="7">
        <v>1</v>
      </c>
      <c r="D42" s="7">
        <v>1</v>
      </c>
      <c r="E42" s="7">
        <v>1504</v>
      </c>
      <c r="F42" s="8" t="s">
        <v>1185</v>
      </c>
      <c r="G42" s="7" t="s">
        <v>1164</v>
      </c>
      <c r="H42" s="9" t="s">
        <v>1165</v>
      </c>
      <c r="I42" s="17" t="s">
        <v>1166</v>
      </c>
      <c r="J42" s="18">
        <v>56.09</v>
      </c>
      <c r="K42" s="19">
        <v>44.51</v>
      </c>
      <c r="L42" s="17">
        <v>21000</v>
      </c>
      <c r="M42" s="17">
        <f t="shared" si="1"/>
        <v>1177890</v>
      </c>
      <c r="N42" s="6">
        <f t="shared" si="0"/>
        <v>26463.491350258369</v>
      </c>
    </row>
    <row r="43" spans="1:14">
      <c r="A43" s="6">
        <v>41</v>
      </c>
      <c r="B43" s="7">
        <v>2</v>
      </c>
      <c r="C43" s="7">
        <v>1</v>
      </c>
      <c r="D43" s="7">
        <v>1</v>
      </c>
      <c r="E43" s="7">
        <v>1505</v>
      </c>
      <c r="F43" s="8" t="s">
        <v>1185</v>
      </c>
      <c r="G43" s="7" t="s">
        <v>1164</v>
      </c>
      <c r="H43" s="9" t="s">
        <v>1168</v>
      </c>
      <c r="I43" s="17" t="s">
        <v>1166</v>
      </c>
      <c r="J43" s="18">
        <v>56.37</v>
      </c>
      <c r="K43" s="19">
        <v>44.73</v>
      </c>
      <c r="L43" s="17">
        <v>21000</v>
      </c>
      <c r="M43" s="17">
        <f t="shared" si="1"/>
        <v>1183770</v>
      </c>
      <c r="N43" s="6">
        <f t="shared" si="0"/>
        <v>26464.788732394369</v>
      </c>
    </row>
    <row r="44" spans="1:14">
      <c r="A44" s="6">
        <v>42</v>
      </c>
      <c r="B44" s="7">
        <v>2</v>
      </c>
      <c r="C44" s="7">
        <v>1</v>
      </c>
      <c r="D44" s="7">
        <v>2</v>
      </c>
      <c r="E44" s="7">
        <v>103</v>
      </c>
      <c r="F44" s="8" t="s">
        <v>1163</v>
      </c>
      <c r="G44" s="7" t="s">
        <v>1164</v>
      </c>
      <c r="H44" s="9" t="s">
        <v>1168</v>
      </c>
      <c r="I44" s="17" t="s">
        <v>1166</v>
      </c>
      <c r="J44" s="18">
        <v>55.93</v>
      </c>
      <c r="K44" s="19">
        <v>44.38</v>
      </c>
      <c r="L44" s="17">
        <v>21000</v>
      </c>
      <c r="M44" s="17">
        <f t="shared" si="1"/>
        <v>1174530</v>
      </c>
      <c r="N44" s="6">
        <f t="shared" si="0"/>
        <v>26465.299684542584</v>
      </c>
    </row>
    <row r="45" spans="1:14">
      <c r="A45" s="6">
        <v>43</v>
      </c>
      <c r="B45" s="7">
        <v>2</v>
      </c>
      <c r="C45" s="7">
        <v>1</v>
      </c>
      <c r="D45" s="7">
        <v>2</v>
      </c>
      <c r="E45" s="7">
        <v>104</v>
      </c>
      <c r="F45" s="8" t="s">
        <v>1163</v>
      </c>
      <c r="G45" s="7" t="s">
        <v>1164</v>
      </c>
      <c r="H45" s="9" t="s">
        <v>1165</v>
      </c>
      <c r="I45" s="17" t="s">
        <v>1166</v>
      </c>
      <c r="J45" s="18">
        <v>55.93</v>
      </c>
      <c r="K45" s="19">
        <v>44.38</v>
      </c>
      <c r="L45" s="17">
        <v>21000</v>
      </c>
      <c r="M45" s="17">
        <f t="shared" si="1"/>
        <v>1174530</v>
      </c>
      <c r="N45" s="6">
        <f t="shared" si="0"/>
        <v>26465.299684542584</v>
      </c>
    </row>
    <row r="46" spans="1:14">
      <c r="A46" s="6">
        <v>44</v>
      </c>
      <c r="B46" s="7">
        <v>2</v>
      </c>
      <c r="C46" s="7">
        <v>1</v>
      </c>
      <c r="D46" s="7">
        <v>2</v>
      </c>
      <c r="E46" s="7">
        <v>202</v>
      </c>
      <c r="F46" s="8" t="s">
        <v>1170</v>
      </c>
      <c r="G46" s="7" t="s">
        <v>1164</v>
      </c>
      <c r="H46" s="9" t="s">
        <v>1165</v>
      </c>
      <c r="I46" s="17" t="s">
        <v>1166</v>
      </c>
      <c r="J46" s="18">
        <v>56.07</v>
      </c>
      <c r="K46" s="19">
        <v>44.49</v>
      </c>
      <c r="L46" s="17">
        <v>21000</v>
      </c>
      <c r="M46" s="17">
        <f t="shared" si="1"/>
        <v>1177470</v>
      </c>
      <c r="N46" s="6">
        <f t="shared" si="0"/>
        <v>26465.947403910992</v>
      </c>
    </row>
    <row r="47" spans="1:14">
      <c r="A47" s="6">
        <v>45</v>
      </c>
      <c r="B47" s="7">
        <v>2</v>
      </c>
      <c r="C47" s="7">
        <v>1</v>
      </c>
      <c r="D47" s="7">
        <v>2</v>
      </c>
      <c r="E47" s="7">
        <v>203</v>
      </c>
      <c r="F47" s="8" t="s">
        <v>1170</v>
      </c>
      <c r="G47" s="7" t="s">
        <v>1164</v>
      </c>
      <c r="H47" s="9" t="s">
        <v>1168</v>
      </c>
      <c r="I47" s="17" t="s">
        <v>1166</v>
      </c>
      <c r="J47" s="18">
        <v>55.93</v>
      </c>
      <c r="K47" s="19">
        <v>44.38</v>
      </c>
      <c r="L47" s="17">
        <v>21000</v>
      </c>
      <c r="M47" s="17">
        <f t="shared" si="1"/>
        <v>1174530</v>
      </c>
      <c r="N47" s="6">
        <f t="shared" si="0"/>
        <v>26465.299684542584</v>
      </c>
    </row>
    <row r="48" spans="1:14">
      <c r="A48" s="6">
        <v>46</v>
      </c>
      <c r="B48" s="7">
        <v>2</v>
      </c>
      <c r="C48" s="7">
        <v>1</v>
      </c>
      <c r="D48" s="7">
        <v>2</v>
      </c>
      <c r="E48" s="7">
        <v>204</v>
      </c>
      <c r="F48" s="8" t="s">
        <v>1170</v>
      </c>
      <c r="G48" s="7" t="s">
        <v>1164</v>
      </c>
      <c r="H48" s="9" t="s">
        <v>1165</v>
      </c>
      <c r="I48" s="17" t="s">
        <v>1166</v>
      </c>
      <c r="J48" s="18">
        <v>55.93</v>
      </c>
      <c r="K48" s="19">
        <v>44.38</v>
      </c>
      <c r="L48" s="17">
        <v>21000</v>
      </c>
      <c r="M48" s="17">
        <f t="shared" si="1"/>
        <v>1174530</v>
      </c>
      <c r="N48" s="6">
        <f t="shared" si="0"/>
        <v>26465.299684542584</v>
      </c>
    </row>
    <row r="49" spans="1:14">
      <c r="A49" s="6">
        <v>47</v>
      </c>
      <c r="B49" s="7">
        <v>2</v>
      </c>
      <c r="C49" s="7">
        <v>1</v>
      </c>
      <c r="D49" s="7">
        <v>2</v>
      </c>
      <c r="E49" s="7">
        <v>205</v>
      </c>
      <c r="F49" s="8" t="s">
        <v>1170</v>
      </c>
      <c r="G49" s="7" t="s">
        <v>1164</v>
      </c>
      <c r="H49" s="9" t="s">
        <v>1168</v>
      </c>
      <c r="I49" s="17" t="s">
        <v>1166</v>
      </c>
      <c r="J49" s="18">
        <v>55.93</v>
      </c>
      <c r="K49" s="19">
        <v>44.38</v>
      </c>
      <c r="L49" s="17">
        <v>21000</v>
      </c>
      <c r="M49" s="17">
        <f t="shared" si="1"/>
        <v>1174530</v>
      </c>
      <c r="N49" s="6">
        <f t="shared" si="0"/>
        <v>26465.299684542584</v>
      </c>
    </row>
    <row r="50" spans="1:14">
      <c r="A50" s="6">
        <v>48</v>
      </c>
      <c r="B50" s="7">
        <v>2</v>
      </c>
      <c r="C50" s="7">
        <v>1</v>
      </c>
      <c r="D50" s="7">
        <v>2</v>
      </c>
      <c r="E50" s="7">
        <v>303</v>
      </c>
      <c r="F50" s="8" t="s">
        <v>1171</v>
      </c>
      <c r="G50" s="7" t="s">
        <v>1164</v>
      </c>
      <c r="H50" s="9" t="s">
        <v>1168</v>
      </c>
      <c r="I50" s="17" t="s">
        <v>1166</v>
      </c>
      <c r="J50" s="18">
        <v>55.93</v>
      </c>
      <c r="K50" s="19">
        <v>44.38</v>
      </c>
      <c r="L50" s="17">
        <v>21000</v>
      </c>
      <c r="M50" s="17">
        <f t="shared" si="1"/>
        <v>1174530</v>
      </c>
      <c r="N50" s="6">
        <f t="shared" si="0"/>
        <v>26465.299684542584</v>
      </c>
    </row>
    <row r="51" spans="1:14">
      <c r="A51" s="6">
        <v>49</v>
      </c>
      <c r="B51" s="7">
        <v>2</v>
      </c>
      <c r="C51" s="7">
        <v>1</v>
      </c>
      <c r="D51" s="7">
        <v>2</v>
      </c>
      <c r="E51" s="7">
        <v>304</v>
      </c>
      <c r="F51" s="8" t="s">
        <v>1171</v>
      </c>
      <c r="G51" s="7" t="s">
        <v>1164</v>
      </c>
      <c r="H51" s="9" t="s">
        <v>1165</v>
      </c>
      <c r="I51" s="17" t="s">
        <v>1166</v>
      </c>
      <c r="J51" s="18">
        <v>55.93</v>
      </c>
      <c r="K51" s="19">
        <v>44.38</v>
      </c>
      <c r="L51" s="17">
        <v>21000</v>
      </c>
      <c r="M51" s="17">
        <f t="shared" si="1"/>
        <v>1174530</v>
      </c>
      <c r="N51" s="6">
        <f t="shared" si="0"/>
        <v>26465.299684542584</v>
      </c>
    </row>
    <row r="52" spans="1:14">
      <c r="A52" s="6">
        <v>50</v>
      </c>
      <c r="B52" s="7">
        <v>2</v>
      </c>
      <c r="C52" s="7">
        <v>1</v>
      </c>
      <c r="D52" s="7">
        <v>2</v>
      </c>
      <c r="E52" s="7">
        <v>305</v>
      </c>
      <c r="F52" s="8" t="s">
        <v>1171</v>
      </c>
      <c r="G52" s="7" t="s">
        <v>1164</v>
      </c>
      <c r="H52" s="9" t="s">
        <v>1168</v>
      </c>
      <c r="I52" s="17" t="s">
        <v>1166</v>
      </c>
      <c r="J52" s="18">
        <v>55.93</v>
      </c>
      <c r="K52" s="19">
        <v>44.38</v>
      </c>
      <c r="L52" s="17">
        <v>21000</v>
      </c>
      <c r="M52" s="17">
        <f t="shared" si="1"/>
        <v>1174530</v>
      </c>
      <c r="N52" s="6">
        <f t="shared" si="0"/>
        <v>26465.299684542584</v>
      </c>
    </row>
    <row r="53" spans="1:14">
      <c r="A53" s="6">
        <v>51</v>
      </c>
      <c r="B53" s="7">
        <v>2</v>
      </c>
      <c r="C53" s="7">
        <v>1</v>
      </c>
      <c r="D53" s="7">
        <v>2</v>
      </c>
      <c r="E53" s="7">
        <v>402</v>
      </c>
      <c r="F53" s="8" t="s">
        <v>1172</v>
      </c>
      <c r="G53" s="7" t="s">
        <v>1164</v>
      </c>
      <c r="H53" s="9" t="s">
        <v>1165</v>
      </c>
      <c r="I53" s="17" t="s">
        <v>1166</v>
      </c>
      <c r="J53" s="18">
        <v>56.37</v>
      </c>
      <c r="K53" s="19">
        <v>44.73</v>
      </c>
      <c r="L53" s="17">
        <v>21000</v>
      </c>
      <c r="M53" s="17">
        <f t="shared" si="1"/>
        <v>1183770</v>
      </c>
      <c r="N53" s="6">
        <f t="shared" si="0"/>
        <v>26464.788732394369</v>
      </c>
    </row>
    <row r="54" spans="1:14">
      <c r="A54" s="6">
        <v>52</v>
      </c>
      <c r="B54" s="7">
        <v>2</v>
      </c>
      <c r="C54" s="7">
        <v>1</v>
      </c>
      <c r="D54" s="7">
        <v>2</v>
      </c>
      <c r="E54" s="7">
        <v>403</v>
      </c>
      <c r="F54" s="8" t="s">
        <v>1172</v>
      </c>
      <c r="G54" s="7" t="s">
        <v>1164</v>
      </c>
      <c r="H54" s="9" t="s">
        <v>1168</v>
      </c>
      <c r="I54" s="17" t="s">
        <v>1166</v>
      </c>
      <c r="J54" s="18">
        <v>56.09</v>
      </c>
      <c r="K54" s="19">
        <v>44.51</v>
      </c>
      <c r="L54" s="17">
        <v>21000</v>
      </c>
      <c r="M54" s="17">
        <f t="shared" si="1"/>
        <v>1177890</v>
      </c>
      <c r="N54" s="6">
        <f t="shared" si="0"/>
        <v>26463.491350258369</v>
      </c>
    </row>
    <row r="55" spans="1:14">
      <c r="A55" s="6">
        <v>53</v>
      </c>
      <c r="B55" s="7">
        <v>2</v>
      </c>
      <c r="C55" s="7">
        <v>1</v>
      </c>
      <c r="D55" s="7">
        <v>2</v>
      </c>
      <c r="E55" s="7">
        <v>404</v>
      </c>
      <c r="F55" s="8" t="s">
        <v>1172</v>
      </c>
      <c r="G55" s="7" t="s">
        <v>1164</v>
      </c>
      <c r="H55" s="9" t="s">
        <v>1165</v>
      </c>
      <c r="I55" s="17" t="s">
        <v>1166</v>
      </c>
      <c r="J55" s="18">
        <v>56.09</v>
      </c>
      <c r="K55" s="19">
        <v>44.51</v>
      </c>
      <c r="L55" s="17">
        <v>21000</v>
      </c>
      <c r="M55" s="17">
        <f t="shared" si="1"/>
        <v>1177890</v>
      </c>
      <c r="N55" s="6">
        <f t="shared" si="0"/>
        <v>26463.491350258369</v>
      </c>
    </row>
    <row r="56" spans="1:14">
      <c r="A56" s="6">
        <v>54</v>
      </c>
      <c r="B56" s="7">
        <v>2</v>
      </c>
      <c r="C56" s="7">
        <v>1</v>
      </c>
      <c r="D56" s="7">
        <v>2</v>
      </c>
      <c r="E56" s="7">
        <v>405</v>
      </c>
      <c r="F56" s="8" t="s">
        <v>1172</v>
      </c>
      <c r="G56" s="7" t="s">
        <v>1164</v>
      </c>
      <c r="H56" s="9" t="s">
        <v>1168</v>
      </c>
      <c r="I56" s="17" t="s">
        <v>1166</v>
      </c>
      <c r="J56" s="18">
        <v>56.07</v>
      </c>
      <c r="K56" s="19">
        <v>44.49</v>
      </c>
      <c r="L56" s="17">
        <v>21000</v>
      </c>
      <c r="M56" s="17">
        <f t="shared" si="1"/>
        <v>1177470</v>
      </c>
      <c r="N56" s="6">
        <f t="shared" si="0"/>
        <v>26465.947403910992</v>
      </c>
    </row>
    <row r="57" spans="1:14">
      <c r="A57" s="6">
        <v>55</v>
      </c>
      <c r="B57" s="7">
        <v>2</v>
      </c>
      <c r="C57" s="7">
        <v>1</v>
      </c>
      <c r="D57" s="7">
        <v>2</v>
      </c>
      <c r="E57" s="7">
        <v>504</v>
      </c>
      <c r="F57" s="8" t="s">
        <v>1173</v>
      </c>
      <c r="G57" s="7" t="s">
        <v>1164</v>
      </c>
      <c r="H57" s="9" t="s">
        <v>1165</v>
      </c>
      <c r="I57" s="17" t="s">
        <v>1166</v>
      </c>
      <c r="J57" s="18">
        <v>56.09</v>
      </c>
      <c r="K57" s="19">
        <v>44.51</v>
      </c>
      <c r="L57" s="17">
        <v>21000</v>
      </c>
      <c r="M57" s="17">
        <f t="shared" si="1"/>
        <v>1177890</v>
      </c>
      <c r="N57" s="6">
        <f t="shared" si="0"/>
        <v>26463.491350258369</v>
      </c>
    </row>
    <row r="58" spans="1:14">
      <c r="A58" s="6">
        <v>56</v>
      </c>
      <c r="B58" s="7">
        <v>2</v>
      </c>
      <c r="C58" s="7">
        <v>1</v>
      </c>
      <c r="D58" s="7">
        <v>2</v>
      </c>
      <c r="E58" s="7">
        <v>505</v>
      </c>
      <c r="F58" s="8" t="s">
        <v>1173</v>
      </c>
      <c r="G58" s="7" t="s">
        <v>1164</v>
      </c>
      <c r="H58" s="9" t="s">
        <v>1168</v>
      </c>
      <c r="I58" s="17" t="s">
        <v>1166</v>
      </c>
      <c r="J58" s="18">
        <v>56.07</v>
      </c>
      <c r="K58" s="19">
        <v>44.49</v>
      </c>
      <c r="L58" s="17">
        <v>21000</v>
      </c>
      <c r="M58" s="17">
        <f t="shared" si="1"/>
        <v>1177470</v>
      </c>
      <c r="N58" s="6">
        <f t="shared" si="0"/>
        <v>26465.947403910992</v>
      </c>
    </row>
    <row r="59" spans="1:14">
      <c r="A59" s="6">
        <v>57</v>
      </c>
      <c r="B59" s="7">
        <v>2</v>
      </c>
      <c r="C59" s="7">
        <v>1</v>
      </c>
      <c r="D59" s="7">
        <v>2</v>
      </c>
      <c r="E59" s="7">
        <v>604</v>
      </c>
      <c r="F59" s="8" t="s">
        <v>1174</v>
      </c>
      <c r="G59" s="7" t="s">
        <v>1164</v>
      </c>
      <c r="H59" s="9" t="s">
        <v>1165</v>
      </c>
      <c r="I59" s="17" t="s">
        <v>1166</v>
      </c>
      <c r="J59" s="18">
        <v>56.09</v>
      </c>
      <c r="K59" s="19">
        <v>44.51</v>
      </c>
      <c r="L59" s="17">
        <v>21000</v>
      </c>
      <c r="M59" s="17">
        <f t="shared" si="1"/>
        <v>1177890</v>
      </c>
      <c r="N59" s="6">
        <f t="shared" si="0"/>
        <v>26463.491350258369</v>
      </c>
    </row>
    <row r="60" spans="1:14">
      <c r="A60" s="6">
        <v>58</v>
      </c>
      <c r="B60" s="7">
        <v>2</v>
      </c>
      <c r="C60" s="7">
        <v>1</v>
      </c>
      <c r="D60" s="7">
        <v>2</v>
      </c>
      <c r="E60" s="7">
        <v>703</v>
      </c>
      <c r="F60" s="8" t="s">
        <v>1177</v>
      </c>
      <c r="G60" s="7" t="s">
        <v>1164</v>
      </c>
      <c r="H60" s="9" t="s">
        <v>1168</v>
      </c>
      <c r="I60" s="17" t="s">
        <v>1166</v>
      </c>
      <c r="J60" s="18">
        <v>56.09</v>
      </c>
      <c r="K60" s="19">
        <v>44.51</v>
      </c>
      <c r="L60" s="17">
        <v>21000</v>
      </c>
      <c r="M60" s="17">
        <f t="shared" si="1"/>
        <v>1177890</v>
      </c>
      <c r="N60" s="6">
        <f t="shared" si="0"/>
        <v>26463.491350258369</v>
      </c>
    </row>
    <row r="61" spans="1:14">
      <c r="A61" s="6">
        <v>59</v>
      </c>
      <c r="B61" s="7">
        <v>2</v>
      </c>
      <c r="C61" s="7">
        <v>1</v>
      </c>
      <c r="D61" s="7">
        <v>2</v>
      </c>
      <c r="E61" s="7">
        <v>704</v>
      </c>
      <c r="F61" s="8" t="s">
        <v>1177</v>
      </c>
      <c r="G61" s="7" t="s">
        <v>1164</v>
      </c>
      <c r="H61" s="9" t="s">
        <v>1165</v>
      </c>
      <c r="I61" s="17" t="s">
        <v>1166</v>
      </c>
      <c r="J61" s="18">
        <v>56.09</v>
      </c>
      <c r="K61" s="19">
        <v>44.51</v>
      </c>
      <c r="L61" s="17">
        <v>21000</v>
      </c>
      <c r="M61" s="17">
        <f t="shared" si="1"/>
        <v>1177890</v>
      </c>
      <c r="N61" s="6">
        <f t="shared" si="0"/>
        <v>26463.491350258369</v>
      </c>
    </row>
    <row r="62" spans="1:14">
      <c r="A62" s="6">
        <v>60</v>
      </c>
      <c r="B62" s="7">
        <v>2</v>
      </c>
      <c r="C62" s="7">
        <v>1</v>
      </c>
      <c r="D62" s="7">
        <v>2</v>
      </c>
      <c r="E62" s="7">
        <v>802</v>
      </c>
      <c r="F62" s="8" t="s">
        <v>1178</v>
      </c>
      <c r="G62" s="7" t="s">
        <v>1164</v>
      </c>
      <c r="H62" s="9" t="s">
        <v>1165</v>
      </c>
      <c r="I62" s="20" t="s">
        <v>1166</v>
      </c>
      <c r="J62" s="18">
        <v>56.37</v>
      </c>
      <c r="K62" s="21">
        <v>44.73</v>
      </c>
      <c r="L62" s="17">
        <v>21000</v>
      </c>
      <c r="M62" s="17">
        <f t="shared" si="1"/>
        <v>1183770</v>
      </c>
      <c r="N62" s="6">
        <f t="shared" si="0"/>
        <v>26464.788732394369</v>
      </c>
    </row>
    <row r="63" spans="1:14">
      <c r="A63" s="6">
        <v>61</v>
      </c>
      <c r="B63" s="7">
        <v>2</v>
      </c>
      <c r="C63" s="7">
        <v>1</v>
      </c>
      <c r="D63" s="7">
        <v>2</v>
      </c>
      <c r="E63" s="7">
        <v>803</v>
      </c>
      <c r="F63" s="8" t="s">
        <v>1178</v>
      </c>
      <c r="G63" s="7" t="s">
        <v>1164</v>
      </c>
      <c r="H63" s="9" t="s">
        <v>1168</v>
      </c>
      <c r="I63" s="17" t="s">
        <v>1166</v>
      </c>
      <c r="J63" s="18">
        <v>56.09</v>
      </c>
      <c r="K63" s="19">
        <v>44.51</v>
      </c>
      <c r="L63" s="17">
        <v>21000</v>
      </c>
      <c r="M63" s="17">
        <f t="shared" si="1"/>
        <v>1177890</v>
      </c>
      <c r="N63" s="6">
        <f t="shared" si="0"/>
        <v>26463.491350258369</v>
      </c>
    </row>
    <row r="64" spans="1:14">
      <c r="A64" s="6">
        <v>62</v>
      </c>
      <c r="B64" s="7">
        <v>2</v>
      </c>
      <c r="C64" s="7">
        <v>1</v>
      </c>
      <c r="D64" s="7">
        <v>2</v>
      </c>
      <c r="E64" s="7">
        <v>804</v>
      </c>
      <c r="F64" s="8" t="s">
        <v>1178</v>
      </c>
      <c r="G64" s="7" t="s">
        <v>1164</v>
      </c>
      <c r="H64" s="9" t="s">
        <v>1165</v>
      </c>
      <c r="I64" s="17" t="s">
        <v>1166</v>
      </c>
      <c r="J64" s="18">
        <v>56.09</v>
      </c>
      <c r="K64" s="19">
        <v>44.51</v>
      </c>
      <c r="L64" s="17">
        <v>21000</v>
      </c>
      <c r="M64" s="17">
        <f t="shared" si="1"/>
        <v>1177890</v>
      </c>
      <c r="N64" s="6">
        <f t="shared" si="0"/>
        <v>26463.491350258369</v>
      </c>
    </row>
    <row r="65" spans="1:14">
      <c r="A65" s="6">
        <v>63</v>
      </c>
      <c r="B65" s="7">
        <v>2</v>
      </c>
      <c r="C65" s="7">
        <v>1</v>
      </c>
      <c r="D65" s="7">
        <v>2</v>
      </c>
      <c r="E65" s="7">
        <v>904</v>
      </c>
      <c r="F65" s="8" t="s">
        <v>1179</v>
      </c>
      <c r="G65" s="7" t="s">
        <v>1164</v>
      </c>
      <c r="H65" s="9" t="s">
        <v>1165</v>
      </c>
      <c r="I65" s="17" t="s">
        <v>1166</v>
      </c>
      <c r="J65" s="18">
        <v>56.09</v>
      </c>
      <c r="K65" s="19">
        <v>44.51</v>
      </c>
      <c r="L65" s="17">
        <v>21000</v>
      </c>
      <c r="M65" s="17">
        <f t="shared" si="1"/>
        <v>1177890</v>
      </c>
      <c r="N65" s="6">
        <f t="shared" si="0"/>
        <v>26463.491350258369</v>
      </c>
    </row>
    <row r="66" spans="1:14">
      <c r="A66" s="6">
        <v>64</v>
      </c>
      <c r="B66" s="7">
        <v>2</v>
      </c>
      <c r="C66" s="7">
        <v>1</v>
      </c>
      <c r="D66" s="7">
        <v>2</v>
      </c>
      <c r="E66" s="7">
        <v>1004</v>
      </c>
      <c r="F66" s="8" t="s">
        <v>1180</v>
      </c>
      <c r="G66" s="7" t="s">
        <v>1164</v>
      </c>
      <c r="H66" s="9" t="s">
        <v>1165</v>
      </c>
      <c r="I66" s="17" t="s">
        <v>1166</v>
      </c>
      <c r="J66" s="18">
        <v>56.09</v>
      </c>
      <c r="K66" s="19">
        <v>44.51</v>
      </c>
      <c r="L66" s="17">
        <v>21000</v>
      </c>
      <c r="M66" s="17">
        <f t="shared" si="1"/>
        <v>1177890</v>
      </c>
      <c r="N66" s="6">
        <f t="shared" si="0"/>
        <v>26463.491350258369</v>
      </c>
    </row>
    <row r="67" spans="1:14">
      <c r="A67" s="6">
        <v>65</v>
      </c>
      <c r="B67" s="7">
        <v>2</v>
      </c>
      <c r="C67" s="7">
        <v>1</v>
      </c>
      <c r="D67" s="7">
        <v>2</v>
      </c>
      <c r="E67" s="7">
        <v>1104</v>
      </c>
      <c r="F67" s="8" t="s">
        <v>1181</v>
      </c>
      <c r="G67" s="7" t="s">
        <v>1164</v>
      </c>
      <c r="H67" s="9" t="s">
        <v>1165</v>
      </c>
      <c r="I67" s="17" t="s">
        <v>1166</v>
      </c>
      <c r="J67" s="18">
        <v>56.09</v>
      </c>
      <c r="K67" s="19">
        <v>44.51</v>
      </c>
      <c r="L67" s="17">
        <v>21000</v>
      </c>
      <c r="M67" s="17">
        <f t="shared" si="1"/>
        <v>1177890</v>
      </c>
      <c r="N67" s="6">
        <f t="shared" ref="N67:N130" si="2">M67/K67</f>
        <v>26463.491350258369</v>
      </c>
    </row>
    <row r="68" spans="1:14">
      <c r="A68" s="6">
        <v>66</v>
      </c>
      <c r="B68" s="7">
        <v>2</v>
      </c>
      <c r="C68" s="7">
        <v>1</v>
      </c>
      <c r="D68" s="7">
        <v>2</v>
      </c>
      <c r="E68" s="7">
        <v>1303</v>
      </c>
      <c r="F68" s="8" t="s">
        <v>1183</v>
      </c>
      <c r="G68" s="7" t="s">
        <v>1164</v>
      </c>
      <c r="H68" s="9" t="s">
        <v>1168</v>
      </c>
      <c r="I68" s="17" t="s">
        <v>1166</v>
      </c>
      <c r="J68" s="18">
        <v>56.09</v>
      </c>
      <c r="K68" s="19">
        <v>44.51</v>
      </c>
      <c r="L68" s="17">
        <v>21000</v>
      </c>
      <c r="M68" s="17">
        <f t="shared" si="1"/>
        <v>1177890</v>
      </c>
      <c r="N68" s="6">
        <f t="shared" si="2"/>
        <v>26463.491350258369</v>
      </c>
    </row>
    <row r="69" spans="1:14">
      <c r="A69" s="6">
        <v>67</v>
      </c>
      <c r="B69" s="7">
        <v>2</v>
      </c>
      <c r="C69" s="7">
        <v>1</v>
      </c>
      <c r="D69" s="7">
        <v>2</v>
      </c>
      <c r="E69" s="7">
        <v>1304</v>
      </c>
      <c r="F69" s="8" t="s">
        <v>1183</v>
      </c>
      <c r="G69" s="7" t="s">
        <v>1164</v>
      </c>
      <c r="H69" s="9" t="s">
        <v>1165</v>
      </c>
      <c r="I69" s="17" t="s">
        <v>1166</v>
      </c>
      <c r="J69" s="18">
        <v>56.09</v>
      </c>
      <c r="K69" s="19">
        <v>44.51</v>
      </c>
      <c r="L69" s="17">
        <v>21000</v>
      </c>
      <c r="M69" s="17">
        <f t="shared" si="1"/>
        <v>1177890</v>
      </c>
      <c r="N69" s="6">
        <f t="shared" si="2"/>
        <v>26463.491350258369</v>
      </c>
    </row>
    <row r="70" spans="1:14">
      <c r="A70" s="6">
        <v>68</v>
      </c>
      <c r="B70" s="7">
        <v>2</v>
      </c>
      <c r="C70" s="7">
        <v>1</v>
      </c>
      <c r="D70" s="7">
        <v>2</v>
      </c>
      <c r="E70" s="7">
        <v>1403</v>
      </c>
      <c r="F70" s="8" t="s">
        <v>1184</v>
      </c>
      <c r="G70" s="7" t="s">
        <v>1164</v>
      </c>
      <c r="H70" s="9" t="s">
        <v>1168</v>
      </c>
      <c r="I70" s="17" t="s">
        <v>1166</v>
      </c>
      <c r="J70" s="18">
        <v>56.09</v>
      </c>
      <c r="K70" s="19">
        <v>44.51</v>
      </c>
      <c r="L70" s="17">
        <v>21000</v>
      </c>
      <c r="M70" s="17">
        <f t="shared" ref="M70:M133" si="3">L70*J70</f>
        <v>1177890</v>
      </c>
      <c r="N70" s="6">
        <f t="shared" si="2"/>
        <v>26463.491350258369</v>
      </c>
    </row>
    <row r="71" spans="1:14">
      <c r="A71" s="6">
        <v>69</v>
      </c>
      <c r="B71" s="7">
        <v>2</v>
      </c>
      <c r="C71" s="7">
        <v>1</v>
      </c>
      <c r="D71" s="7">
        <v>2</v>
      </c>
      <c r="E71" s="7">
        <v>1404</v>
      </c>
      <c r="F71" s="8" t="s">
        <v>1184</v>
      </c>
      <c r="G71" s="7" t="s">
        <v>1164</v>
      </c>
      <c r="H71" s="9" t="s">
        <v>1165</v>
      </c>
      <c r="I71" s="17" t="s">
        <v>1166</v>
      </c>
      <c r="J71" s="18">
        <v>56.09</v>
      </c>
      <c r="K71" s="19">
        <v>44.51</v>
      </c>
      <c r="L71" s="17">
        <v>21000</v>
      </c>
      <c r="M71" s="17">
        <f t="shared" si="3"/>
        <v>1177890</v>
      </c>
      <c r="N71" s="6">
        <f t="shared" si="2"/>
        <v>26463.491350258369</v>
      </c>
    </row>
    <row r="72" spans="1:14">
      <c r="A72" s="6">
        <v>70</v>
      </c>
      <c r="B72" s="7">
        <v>2</v>
      </c>
      <c r="C72" s="7">
        <v>1</v>
      </c>
      <c r="D72" s="7">
        <v>2</v>
      </c>
      <c r="E72" s="7">
        <v>1405</v>
      </c>
      <c r="F72" s="8" t="s">
        <v>1184</v>
      </c>
      <c r="G72" s="7" t="s">
        <v>1164</v>
      </c>
      <c r="H72" s="9" t="s">
        <v>1168</v>
      </c>
      <c r="I72" s="17" t="s">
        <v>1166</v>
      </c>
      <c r="J72" s="18">
        <v>56.07</v>
      </c>
      <c r="K72" s="19">
        <v>44.49</v>
      </c>
      <c r="L72" s="17">
        <v>21000</v>
      </c>
      <c r="M72" s="17">
        <f t="shared" si="3"/>
        <v>1177470</v>
      </c>
      <c r="N72" s="6">
        <f t="shared" si="2"/>
        <v>26465.947403910992</v>
      </c>
    </row>
    <row r="73" spans="1:14">
      <c r="A73" s="6">
        <v>71</v>
      </c>
      <c r="B73" s="7">
        <v>2</v>
      </c>
      <c r="C73" s="7">
        <v>1</v>
      </c>
      <c r="D73" s="7">
        <v>2</v>
      </c>
      <c r="E73" s="7">
        <v>1502</v>
      </c>
      <c r="F73" s="8" t="s">
        <v>1185</v>
      </c>
      <c r="G73" s="7" t="s">
        <v>1164</v>
      </c>
      <c r="H73" s="9" t="s">
        <v>1165</v>
      </c>
      <c r="I73" s="17" t="s">
        <v>1166</v>
      </c>
      <c r="J73" s="18">
        <v>56.37</v>
      </c>
      <c r="K73" s="19">
        <v>44.73</v>
      </c>
      <c r="L73" s="17">
        <v>21000</v>
      </c>
      <c r="M73" s="17">
        <f t="shared" si="3"/>
        <v>1183770</v>
      </c>
      <c r="N73" s="6">
        <f t="shared" si="2"/>
        <v>26464.788732394369</v>
      </c>
    </row>
    <row r="74" spans="1:14">
      <c r="A74" s="6">
        <v>72</v>
      </c>
      <c r="B74" s="7">
        <v>2</v>
      </c>
      <c r="C74" s="7">
        <v>1</v>
      </c>
      <c r="D74" s="7">
        <v>2</v>
      </c>
      <c r="E74" s="7">
        <v>1503</v>
      </c>
      <c r="F74" s="8" t="s">
        <v>1185</v>
      </c>
      <c r="G74" s="7" t="s">
        <v>1164</v>
      </c>
      <c r="H74" s="9" t="s">
        <v>1168</v>
      </c>
      <c r="I74" s="17" t="s">
        <v>1166</v>
      </c>
      <c r="J74" s="18">
        <v>56.09</v>
      </c>
      <c r="K74" s="19">
        <v>44.51</v>
      </c>
      <c r="L74" s="17">
        <v>21000</v>
      </c>
      <c r="M74" s="17">
        <f t="shared" si="3"/>
        <v>1177890</v>
      </c>
      <c r="N74" s="6">
        <f t="shared" si="2"/>
        <v>26463.491350258369</v>
      </c>
    </row>
    <row r="75" spans="1:14">
      <c r="A75" s="6">
        <v>73</v>
      </c>
      <c r="B75" s="7">
        <v>2</v>
      </c>
      <c r="C75" s="7">
        <v>1</v>
      </c>
      <c r="D75" s="7">
        <v>2</v>
      </c>
      <c r="E75" s="7">
        <v>1504</v>
      </c>
      <c r="F75" s="8" t="s">
        <v>1185</v>
      </c>
      <c r="G75" s="7" t="s">
        <v>1164</v>
      </c>
      <c r="H75" s="9" t="s">
        <v>1165</v>
      </c>
      <c r="I75" s="17" t="s">
        <v>1166</v>
      </c>
      <c r="J75" s="18">
        <v>56.09</v>
      </c>
      <c r="K75" s="19">
        <v>44.51</v>
      </c>
      <c r="L75" s="17">
        <v>21000</v>
      </c>
      <c r="M75" s="17">
        <f t="shared" si="3"/>
        <v>1177890</v>
      </c>
      <c r="N75" s="6">
        <f t="shared" si="2"/>
        <v>26463.491350258369</v>
      </c>
    </row>
    <row r="76" spans="1:14">
      <c r="A76" s="6">
        <v>74</v>
      </c>
      <c r="B76" s="7">
        <v>2</v>
      </c>
      <c r="C76" s="7">
        <v>1</v>
      </c>
      <c r="D76" s="7">
        <v>2</v>
      </c>
      <c r="E76" s="7">
        <v>1505</v>
      </c>
      <c r="F76" s="8" t="s">
        <v>1185</v>
      </c>
      <c r="G76" s="7" t="s">
        <v>1164</v>
      </c>
      <c r="H76" s="9" t="s">
        <v>1168</v>
      </c>
      <c r="I76" s="17" t="s">
        <v>1166</v>
      </c>
      <c r="J76" s="18">
        <v>56.07</v>
      </c>
      <c r="K76" s="19">
        <v>44.49</v>
      </c>
      <c r="L76" s="17">
        <v>21000</v>
      </c>
      <c r="M76" s="17">
        <f t="shared" si="3"/>
        <v>1177470</v>
      </c>
      <c r="N76" s="6">
        <f t="shared" si="2"/>
        <v>26465.947403910992</v>
      </c>
    </row>
    <row r="77" spans="1:14">
      <c r="A77" s="6">
        <v>75</v>
      </c>
      <c r="B77" s="7">
        <v>2</v>
      </c>
      <c r="C77" s="7">
        <v>2</v>
      </c>
      <c r="D77" s="7">
        <v>1</v>
      </c>
      <c r="E77" s="7">
        <v>102</v>
      </c>
      <c r="F77" s="8" t="s">
        <v>1163</v>
      </c>
      <c r="G77" s="7" t="s">
        <v>1164</v>
      </c>
      <c r="H77" s="9" t="s">
        <v>1165</v>
      </c>
      <c r="I77" s="17" t="s">
        <v>1166</v>
      </c>
      <c r="J77" s="18">
        <v>55.97</v>
      </c>
      <c r="K77" s="19">
        <v>44.38</v>
      </c>
      <c r="L77" s="17">
        <v>21000</v>
      </c>
      <c r="M77" s="17">
        <f t="shared" si="3"/>
        <v>1175370</v>
      </c>
      <c r="N77" s="6">
        <f t="shared" si="2"/>
        <v>26484.227129337538</v>
      </c>
    </row>
    <row r="78" spans="1:14">
      <c r="A78" s="6">
        <v>76</v>
      </c>
      <c r="B78" s="7">
        <v>2</v>
      </c>
      <c r="C78" s="7">
        <v>2</v>
      </c>
      <c r="D78" s="7">
        <v>1</v>
      </c>
      <c r="E78" s="7">
        <v>103</v>
      </c>
      <c r="F78" s="8" t="s">
        <v>1163</v>
      </c>
      <c r="G78" s="7" t="s">
        <v>1164</v>
      </c>
      <c r="H78" s="9" t="s">
        <v>1168</v>
      </c>
      <c r="I78" s="17" t="s">
        <v>1166</v>
      </c>
      <c r="J78" s="18">
        <v>55.97</v>
      </c>
      <c r="K78" s="19">
        <v>44.38</v>
      </c>
      <c r="L78" s="17">
        <v>21000</v>
      </c>
      <c r="M78" s="17">
        <f t="shared" si="3"/>
        <v>1175370</v>
      </c>
      <c r="N78" s="6">
        <f t="shared" si="2"/>
        <v>26484.227129337538</v>
      </c>
    </row>
    <row r="79" spans="1:14">
      <c r="A79" s="6">
        <v>77</v>
      </c>
      <c r="B79" s="7">
        <v>2</v>
      </c>
      <c r="C79" s="7">
        <v>2</v>
      </c>
      <c r="D79" s="7">
        <v>1</v>
      </c>
      <c r="E79" s="7">
        <v>104</v>
      </c>
      <c r="F79" s="8" t="s">
        <v>1163</v>
      </c>
      <c r="G79" s="7" t="s">
        <v>1164</v>
      </c>
      <c r="H79" s="9" t="s">
        <v>1165</v>
      </c>
      <c r="I79" s="17" t="s">
        <v>1166</v>
      </c>
      <c r="J79" s="18">
        <v>55.97</v>
      </c>
      <c r="K79" s="19">
        <v>44.38</v>
      </c>
      <c r="L79" s="17">
        <v>21000</v>
      </c>
      <c r="M79" s="17">
        <f t="shared" si="3"/>
        <v>1175370</v>
      </c>
      <c r="N79" s="6">
        <f t="shared" si="2"/>
        <v>26484.227129337538</v>
      </c>
    </row>
    <row r="80" spans="1:14">
      <c r="A80" s="6">
        <v>78</v>
      </c>
      <c r="B80" s="7">
        <v>2</v>
      </c>
      <c r="C80" s="7">
        <v>2</v>
      </c>
      <c r="D80" s="7">
        <v>1</v>
      </c>
      <c r="E80" s="7">
        <v>105</v>
      </c>
      <c r="F80" s="8" t="s">
        <v>1163</v>
      </c>
      <c r="G80" s="7" t="s">
        <v>1164</v>
      </c>
      <c r="H80" s="9" t="s">
        <v>1168</v>
      </c>
      <c r="I80" s="20" t="s">
        <v>1166</v>
      </c>
      <c r="J80" s="18">
        <v>56.11</v>
      </c>
      <c r="K80" s="21">
        <v>44.49</v>
      </c>
      <c r="L80" s="17">
        <v>21000</v>
      </c>
      <c r="M80" s="17">
        <f t="shared" si="3"/>
        <v>1178310</v>
      </c>
      <c r="N80" s="6">
        <f t="shared" si="2"/>
        <v>26484.82805124747</v>
      </c>
    </row>
    <row r="81" spans="1:14">
      <c r="A81" s="6">
        <v>79</v>
      </c>
      <c r="B81" s="7">
        <v>2</v>
      </c>
      <c r="C81" s="7">
        <v>2</v>
      </c>
      <c r="D81" s="7">
        <v>1</v>
      </c>
      <c r="E81" s="7">
        <v>202</v>
      </c>
      <c r="F81" s="8" t="s">
        <v>1170</v>
      </c>
      <c r="G81" s="7" t="s">
        <v>1164</v>
      </c>
      <c r="H81" s="9" t="s">
        <v>1165</v>
      </c>
      <c r="I81" s="17" t="s">
        <v>1166</v>
      </c>
      <c r="J81" s="18">
        <v>55.97</v>
      </c>
      <c r="K81" s="19">
        <v>44.38</v>
      </c>
      <c r="L81" s="17">
        <v>21000</v>
      </c>
      <c r="M81" s="17">
        <f t="shared" si="3"/>
        <v>1175370</v>
      </c>
      <c r="N81" s="6">
        <f t="shared" si="2"/>
        <v>26484.227129337538</v>
      </c>
    </row>
    <row r="82" spans="1:14">
      <c r="A82" s="6">
        <v>80</v>
      </c>
      <c r="B82" s="7">
        <v>2</v>
      </c>
      <c r="C82" s="7">
        <v>2</v>
      </c>
      <c r="D82" s="7">
        <v>1</v>
      </c>
      <c r="E82" s="7">
        <v>203</v>
      </c>
      <c r="F82" s="8" t="s">
        <v>1170</v>
      </c>
      <c r="G82" s="7" t="s">
        <v>1164</v>
      </c>
      <c r="H82" s="9" t="s">
        <v>1168</v>
      </c>
      <c r="I82" s="17" t="s">
        <v>1166</v>
      </c>
      <c r="J82" s="18">
        <v>55.97</v>
      </c>
      <c r="K82" s="19">
        <v>44.38</v>
      </c>
      <c r="L82" s="17">
        <v>21000</v>
      </c>
      <c r="M82" s="17">
        <f t="shared" si="3"/>
        <v>1175370</v>
      </c>
      <c r="N82" s="6">
        <f t="shared" si="2"/>
        <v>26484.227129337538</v>
      </c>
    </row>
    <row r="83" spans="1:14">
      <c r="A83" s="6">
        <v>81</v>
      </c>
      <c r="B83" s="7">
        <v>2</v>
      </c>
      <c r="C83" s="7">
        <v>2</v>
      </c>
      <c r="D83" s="7">
        <v>1</v>
      </c>
      <c r="E83" s="7">
        <v>204</v>
      </c>
      <c r="F83" s="8" t="s">
        <v>1170</v>
      </c>
      <c r="G83" s="7" t="s">
        <v>1164</v>
      </c>
      <c r="H83" s="9" t="s">
        <v>1165</v>
      </c>
      <c r="I83" s="17" t="s">
        <v>1166</v>
      </c>
      <c r="J83" s="18">
        <v>55.97</v>
      </c>
      <c r="K83" s="19">
        <v>44.38</v>
      </c>
      <c r="L83" s="17">
        <v>21000</v>
      </c>
      <c r="M83" s="17">
        <f t="shared" si="3"/>
        <v>1175370</v>
      </c>
      <c r="N83" s="6">
        <f t="shared" si="2"/>
        <v>26484.227129337538</v>
      </c>
    </row>
    <row r="84" spans="1:14">
      <c r="A84" s="6">
        <v>82</v>
      </c>
      <c r="B84" s="7">
        <v>2</v>
      </c>
      <c r="C84" s="7">
        <v>2</v>
      </c>
      <c r="D84" s="7">
        <v>1</v>
      </c>
      <c r="E84" s="7">
        <v>303</v>
      </c>
      <c r="F84" s="8" t="s">
        <v>1171</v>
      </c>
      <c r="G84" s="7" t="s">
        <v>1164</v>
      </c>
      <c r="H84" s="9" t="s">
        <v>1168</v>
      </c>
      <c r="I84" s="17" t="s">
        <v>1166</v>
      </c>
      <c r="J84" s="18">
        <v>55.97</v>
      </c>
      <c r="K84" s="19">
        <v>44.38</v>
      </c>
      <c r="L84" s="17">
        <v>21000</v>
      </c>
      <c r="M84" s="17">
        <f t="shared" si="3"/>
        <v>1175370</v>
      </c>
      <c r="N84" s="6">
        <f t="shared" si="2"/>
        <v>26484.227129337538</v>
      </c>
    </row>
    <row r="85" spans="1:14">
      <c r="A85" s="6">
        <v>83</v>
      </c>
      <c r="B85" s="7">
        <v>2</v>
      </c>
      <c r="C85" s="7">
        <v>2</v>
      </c>
      <c r="D85" s="7">
        <v>1</v>
      </c>
      <c r="E85" s="7">
        <v>304</v>
      </c>
      <c r="F85" s="8" t="s">
        <v>1171</v>
      </c>
      <c r="G85" s="7" t="s">
        <v>1164</v>
      </c>
      <c r="H85" s="9" t="s">
        <v>1165</v>
      </c>
      <c r="I85" s="17" t="s">
        <v>1166</v>
      </c>
      <c r="J85" s="18">
        <v>55.97</v>
      </c>
      <c r="K85" s="19">
        <v>44.38</v>
      </c>
      <c r="L85" s="17">
        <v>21000</v>
      </c>
      <c r="M85" s="17">
        <f t="shared" si="3"/>
        <v>1175370</v>
      </c>
      <c r="N85" s="6">
        <f t="shared" si="2"/>
        <v>26484.227129337538</v>
      </c>
    </row>
    <row r="86" spans="1:14">
      <c r="A86" s="6">
        <v>84</v>
      </c>
      <c r="B86" s="7">
        <v>2</v>
      </c>
      <c r="C86" s="7">
        <v>2</v>
      </c>
      <c r="D86" s="7">
        <v>1</v>
      </c>
      <c r="E86" s="7">
        <v>403</v>
      </c>
      <c r="F86" s="8" t="s">
        <v>1172</v>
      </c>
      <c r="G86" s="7" t="s">
        <v>1164</v>
      </c>
      <c r="H86" s="9" t="s">
        <v>1168</v>
      </c>
      <c r="I86" s="17" t="s">
        <v>1166</v>
      </c>
      <c r="J86" s="18">
        <v>56.14</v>
      </c>
      <c r="K86" s="19">
        <v>44.51</v>
      </c>
      <c r="L86" s="17">
        <v>21000</v>
      </c>
      <c r="M86" s="17">
        <f t="shared" si="3"/>
        <v>1178940</v>
      </c>
      <c r="N86" s="6">
        <f t="shared" si="2"/>
        <v>26487.081554706809</v>
      </c>
    </row>
    <row r="87" spans="1:14">
      <c r="A87" s="6">
        <v>85</v>
      </c>
      <c r="B87" s="7">
        <v>2</v>
      </c>
      <c r="C87" s="7">
        <v>2</v>
      </c>
      <c r="D87" s="7">
        <v>1</v>
      </c>
      <c r="E87" s="7">
        <v>404</v>
      </c>
      <c r="F87" s="8" t="s">
        <v>1172</v>
      </c>
      <c r="G87" s="7" t="s">
        <v>1164</v>
      </c>
      <c r="H87" s="9" t="s">
        <v>1165</v>
      </c>
      <c r="I87" s="17" t="s">
        <v>1166</v>
      </c>
      <c r="J87" s="18">
        <v>56.14</v>
      </c>
      <c r="K87" s="19">
        <v>44.51</v>
      </c>
      <c r="L87" s="17">
        <v>21000</v>
      </c>
      <c r="M87" s="17">
        <f t="shared" si="3"/>
        <v>1178940</v>
      </c>
      <c r="N87" s="6">
        <f t="shared" si="2"/>
        <v>26487.081554706809</v>
      </c>
    </row>
    <row r="88" spans="1:14">
      <c r="A88" s="6">
        <v>86</v>
      </c>
      <c r="B88" s="7">
        <v>2</v>
      </c>
      <c r="C88" s="7">
        <v>2</v>
      </c>
      <c r="D88" s="7">
        <v>1</v>
      </c>
      <c r="E88" s="7">
        <v>405</v>
      </c>
      <c r="F88" s="8" t="s">
        <v>1172</v>
      </c>
      <c r="G88" s="7" t="s">
        <v>1164</v>
      </c>
      <c r="H88" s="9" t="s">
        <v>1168</v>
      </c>
      <c r="I88" s="17" t="s">
        <v>1166</v>
      </c>
      <c r="J88" s="18">
        <v>56.42</v>
      </c>
      <c r="K88" s="19">
        <v>44.73</v>
      </c>
      <c r="L88" s="17">
        <v>21000</v>
      </c>
      <c r="M88" s="17">
        <f t="shared" si="3"/>
        <v>1184820</v>
      </c>
      <c r="N88" s="6">
        <f t="shared" si="2"/>
        <v>26488.262910798123</v>
      </c>
    </row>
    <row r="89" spans="1:14">
      <c r="A89" s="6">
        <v>87</v>
      </c>
      <c r="B89" s="7">
        <v>2</v>
      </c>
      <c r="C89" s="7">
        <v>2</v>
      </c>
      <c r="D89" s="7">
        <v>1</v>
      </c>
      <c r="E89" s="7">
        <v>503</v>
      </c>
      <c r="F89" s="8" t="s">
        <v>1173</v>
      </c>
      <c r="G89" s="7" t="s">
        <v>1164</v>
      </c>
      <c r="H89" s="9" t="s">
        <v>1168</v>
      </c>
      <c r="I89" s="17" t="s">
        <v>1166</v>
      </c>
      <c r="J89" s="18">
        <v>56.14</v>
      </c>
      <c r="K89" s="19">
        <v>44.51</v>
      </c>
      <c r="L89" s="17">
        <v>21000</v>
      </c>
      <c r="M89" s="17">
        <f t="shared" si="3"/>
        <v>1178940</v>
      </c>
      <c r="N89" s="6">
        <f t="shared" si="2"/>
        <v>26487.081554706809</v>
      </c>
    </row>
    <row r="90" spans="1:14">
      <c r="A90" s="6">
        <v>88</v>
      </c>
      <c r="B90" s="7">
        <v>2</v>
      </c>
      <c r="C90" s="7">
        <v>2</v>
      </c>
      <c r="D90" s="7">
        <v>1</v>
      </c>
      <c r="E90" s="7">
        <v>504</v>
      </c>
      <c r="F90" s="8" t="s">
        <v>1173</v>
      </c>
      <c r="G90" s="7" t="s">
        <v>1164</v>
      </c>
      <c r="H90" s="9" t="s">
        <v>1165</v>
      </c>
      <c r="I90" s="17" t="s">
        <v>1166</v>
      </c>
      <c r="J90" s="18">
        <v>56.14</v>
      </c>
      <c r="K90" s="19">
        <v>44.51</v>
      </c>
      <c r="L90" s="17">
        <v>21000</v>
      </c>
      <c r="M90" s="17">
        <f t="shared" si="3"/>
        <v>1178940</v>
      </c>
      <c r="N90" s="6">
        <f t="shared" si="2"/>
        <v>26487.081554706809</v>
      </c>
    </row>
    <row r="91" spans="1:14">
      <c r="A91" s="6">
        <v>89</v>
      </c>
      <c r="B91" s="7">
        <v>2</v>
      </c>
      <c r="C91" s="7">
        <v>2</v>
      </c>
      <c r="D91" s="7">
        <v>1</v>
      </c>
      <c r="E91" s="7">
        <v>604</v>
      </c>
      <c r="F91" s="8" t="s">
        <v>1174</v>
      </c>
      <c r="G91" s="7" t="s">
        <v>1164</v>
      </c>
      <c r="H91" s="9" t="s">
        <v>1165</v>
      </c>
      <c r="I91" s="17" t="s">
        <v>1166</v>
      </c>
      <c r="J91" s="18">
        <v>56.14</v>
      </c>
      <c r="K91" s="19">
        <v>44.51</v>
      </c>
      <c r="L91" s="17">
        <v>21000</v>
      </c>
      <c r="M91" s="17">
        <f t="shared" si="3"/>
        <v>1178940</v>
      </c>
      <c r="N91" s="6">
        <f t="shared" si="2"/>
        <v>26487.081554706809</v>
      </c>
    </row>
    <row r="92" spans="1:14" s="1" customFormat="1" hidden="1">
      <c r="A92" s="10">
        <v>90</v>
      </c>
      <c r="B92" s="11">
        <v>2</v>
      </c>
      <c r="C92" s="11">
        <v>2</v>
      </c>
      <c r="D92" s="11">
        <v>1</v>
      </c>
      <c r="E92" s="11">
        <v>701</v>
      </c>
      <c r="F92" s="12" t="s">
        <v>1177</v>
      </c>
      <c r="G92" s="11" t="s">
        <v>1175</v>
      </c>
      <c r="H92" s="13" t="s">
        <v>1186</v>
      </c>
      <c r="I92" s="22" t="s">
        <v>1187</v>
      </c>
      <c r="J92" s="23">
        <v>89.78</v>
      </c>
      <c r="K92" s="24">
        <v>71.180000000000007</v>
      </c>
      <c r="L92" s="25">
        <v>21000</v>
      </c>
      <c r="M92" s="25">
        <f t="shared" si="3"/>
        <v>1885380</v>
      </c>
      <c r="N92" s="10">
        <f t="shared" si="2"/>
        <v>26487.496487777462</v>
      </c>
    </row>
    <row r="93" spans="1:14">
      <c r="A93" s="6">
        <v>91</v>
      </c>
      <c r="B93" s="7">
        <v>2</v>
      </c>
      <c r="C93" s="7">
        <v>2</v>
      </c>
      <c r="D93" s="7">
        <v>1</v>
      </c>
      <c r="E93" s="7">
        <v>704</v>
      </c>
      <c r="F93" s="8" t="s">
        <v>1177</v>
      </c>
      <c r="G93" s="7" t="s">
        <v>1164</v>
      </c>
      <c r="H93" s="9" t="s">
        <v>1165</v>
      </c>
      <c r="I93" s="17" t="s">
        <v>1166</v>
      </c>
      <c r="J93" s="18">
        <v>56.14</v>
      </c>
      <c r="K93" s="19">
        <v>44.51</v>
      </c>
      <c r="L93" s="17">
        <v>21000</v>
      </c>
      <c r="M93" s="17">
        <f t="shared" si="3"/>
        <v>1178940</v>
      </c>
      <c r="N93" s="6">
        <f t="shared" si="2"/>
        <v>26487.081554706809</v>
      </c>
    </row>
    <row r="94" spans="1:14" s="1" customFormat="1" hidden="1">
      <c r="A94" s="10">
        <v>92</v>
      </c>
      <c r="B94" s="11">
        <v>2</v>
      </c>
      <c r="C94" s="11">
        <v>2</v>
      </c>
      <c r="D94" s="11">
        <v>1</v>
      </c>
      <c r="E94" s="11">
        <v>906</v>
      </c>
      <c r="F94" s="12" t="s">
        <v>1179</v>
      </c>
      <c r="G94" s="11" t="s">
        <v>1175</v>
      </c>
      <c r="H94" s="13" t="s">
        <v>1176</v>
      </c>
      <c r="I94" s="22" t="s">
        <v>93</v>
      </c>
      <c r="J94" s="23">
        <v>89.65</v>
      </c>
      <c r="K94" s="24">
        <v>71.08</v>
      </c>
      <c r="L94" s="25">
        <v>21000</v>
      </c>
      <c r="M94" s="25">
        <f t="shared" si="3"/>
        <v>1882650.0000000002</v>
      </c>
      <c r="N94" s="10">
        <f t="shared" si="2"/>
        <v>26486.353404614521</v>
      </c>
    </row>
    <row r="95" spans="1:14">
      <c r="A95" s="6">
        <v>93</v>
      </c>
      <c r="B95" s="7">
        <v>2</v>
      </c>
      <c r="C95" s="7">
        <v>2</v>
      </c>
      <c r="D95" s="7">
        <v>1</v>
      </c>
      <c r="E95" s="7">
        <v>1304</v>
      </c>
      <c r="F95" s="8" t="s">
        <v>1183</v>
      </c>
      <c r="G95" s="7" t="s">
        <v>1164</v>
      </c>
      <c r="H95" s="9" t="s">
        <v>1165</v>
      </c>
      <c r="I95" s="17" t="s">
        <v>1166</v>
      </c>
      <c r="J95" s="18">
        <v>56.14</v>
      </c>
      <c r="K95" s="19">
        <v>44.51</v>
      </c>
      <c r="L95" s="17">
        <v>21000</v>
      </c>
      <c r="M95" s="17">
        <f t="shared" si="3"/>
        <v>1178940</v>
      </c>
      <c r="N95" s="6">
        <f t="shared" si="2"/>
        <v>26487.081554706809</v>
      </c>
    </row>
    <row r="96" spans="1:14">
      <c r="A96" s="6">
        <v>94</v>
      </c>
      <c r="B96" s="7">
        <v>2</v>
      </c>
      <c r="C96" s="7">
        <v>2</v>
      </c>
      <c r="D96" s="7">
        <v>1</v>
      </c>
      <c r="E96" s="7">
        <v>1404</v>
      </c>
      <c r="F96" s="8" t="s">
        <v>1184</v>
      </c>
      <c r="G96" s="7" t="s">
        <v>1164</v>
      </c>
      <c r="H96" s="9" t="s">
        <v>1165</v>
      </c>
      <c r="I96" s="17" t="s">
        <v>1166</v>
      </c>
      <c r="J96" s="18">
        <v>56.14</v>
      </c>
      <c r="K96" s="19">
        <v>44.51</v>
      </c>
      <c r="L96" s="17">
        <v>21000</v>
      </c>
      <c r="M96" s="17">
        <f t="shared" si="3"/>
        <v>1178940</v>
      </c>
      <c r="N96" s="6">
        <f t="shared" si="2"/>
        <v>26487.081554706809</v>
      </c>
    </row>
    <row r="97" spans="1:14">
      <c r="A97" s="6">
        <v>95</v>
      </c>
      <c r="B97" s="7">
        <v>2</v>
      </c>
      <c r="C97" s="7">
        <v>2</v>
      </c>
      <c r="D97" s="7">
        <v>1</v>
      </c>
      <c r="E97" s="7">
        <v>1502</v>
      </c>
      <c r="F97" s="8" t="s">
        <v>1185</v>
      </c>
      <c r="G97" s="7" t="s">
        <v>1164</v>
      </c>
      <c r="H97" s="9" t="s">
        <v>1165</v>
      </c>
      <c r="I97" s="17" t="s">
        <v>1166</v>
      </c>
      <c r="J97" s="18">
        <v>56.14</v>
      </c>
      <c r="K97" s="19">
        <v>44.51</v>
      </c>
      <c r="L97" s="17">
        <v>21000</v>
      </c>
      <c r="M97" s="17">
        <f t="shared" si="3"/>
        <v>1178940</v>
      </c>
      <c r="N97" s="6">
        <f t="shared" si="2"/>
        <v>26487.081554706809</v>
      </c>
    </row>
    <row r="98" spans="1:14">
      <c r="A98" s="6">
        <v>96</v>
      </c>
      <c r="B98" s="7">
        <v>2</v>
      </c>
      <c r="C98" s="7">
        <v>2</v>
      </c>
      <c r="D98" s="7">
        <v>1</v>
      </c>
      <c r="E98" s="7">
        <v>1503</v>
      </c>
      <c r="F98" s="8" t="s">
        <v>1185</v>
      </c>
      <c r="G98" s="7" t="s">
        <v>1164</v>
      </c>
      <c r="H98" s="9" t="s">
        <v>1168</v>
      </c>
      <c r="I98" s="17" t="s">
        <v>1166</v>
      </c>
      <c r="J98" s="18">
        <v>56.14</v>
      </c>
      <c r="K98" s="19">
        <v>44.51</v>
      </c>
      <c r="L98" s="17">
        <v>21000</v>
      </c>
      <c r="M98" s="17">
        <f t="shared" si="3"/>
        <v>1178940</v>
      </c>
      <c r="N98" s="6">
        <f t="shared" si="2"/>
        <v>26487.081554706809</v>
      </c>
    </row>
    <row r="99" spans="1:14">
      <c r="A99" s="6">
        <v>97</v>
      </c>
      <c r="B99" s="7">
        <v>2</v>
      </c>
      <c r="C99" s="7">
        <v>2</v>
      </c>
      <c r="D99" s="7">
        <v>1</v>
      </c>
      <c r="E99" s="7">
        <v>1504</v>
      </c>
      <c r="F99" s="8" t="s">
        <v>1185</v>
      </c>
      <c r="G99" s="7" t="s">
        <v>1164</v>
      </c>
      <c r="H99" s="9" t="s">
        <v>1165</v>
      </c>
      <c r="I99" s="17" t="s">
        <v>1166</v>
      </c>
      <c r="J99" s="18">
        <v>56.14</v>
      </c>
      <c r="K99" s="19">
        <v>44.51</v>
      </c>
      <c r="L99" s="17">
        <v>21000</v>
      </c>
      <c r="M99" s="17">
        <f t="shared" si="3"/>
        <v>1178940</v>
      </c>
      <c r="N99" s="6">
        <f t="shared" si="2"/>
        <v>26487.081554706809</v>
      </c>
    </row>
    <row r="100" spans="1:14">
      <c r="A100" s="6">
        <v>98</v>
      </c>
      <c r="B100" s="7">
        <v>2</v>
      </c>
      <c r="C100" s="7">
        <v>2</v>
      </c>
      <c r="D100" s="7">
        <v>1</v>
      </c>
      <c r="E100" s="7">
        <v>1505</v>
      </c>
      <c r="F100" s="8" t="s">
        <v>1185</v>
      </c>
      <c r="G100" s="7" t="s">
        <v>1164</v>
      </c>
      <c r="H100" s="9" t="s">
        <v>1168</v>
      </c>
      <c r="I100" s="17" t="s">
        <v>1166</v>
      </c>
      <c r="J100" s="18">
        <v>56.42</v>
      </c>
      <c r="K100" s="19">
        <v>44.73</v>
      </c>
      <c r="L100" s="17">
        <v>21000</v>
      </c>
      <c r="M100" s="17">
        <f t="shared" si="3"/>
        <v>1184820</v>
      </c>
      <c r="N100" s="6">
        <f t="shared" si="2"/>
        <v>26488.262910798123</v>
      </c>
    </row>
    <row r="101" spans="1:14">
      <c r="A101" s="6">
        <v>99</v>
      </c>
      <c r="B101" s="7">
        <v>2</v>
      </c>
      <c r="C101" s="7">
        <v>2</v>
      </c>
      <c r="D101" s="7">
        <v>2</v>
      </c>
      <c r="E101" s="7">
        <v>103</v>
      </c>
      <c r="F101" s="8" t="s">
        <v>1163</v>
      </c>
      <c r="G101" s="7" t="s">
        <v>1164</v>
      </c>
      <c r="H101" s="9" t="s">
        <v>1168</v>
      </c>
      <c r="I101" s="17" t="s">
        <v>1166</v>
      </c>
      <c r="J101" s="18">
        <v>55.97</v>
      </c>
      <c r="K101" s="19">
        <v>44.38</v>
      </c>
      <c r="L101" s="17">
        <v>21000</v>
      </c>
      <c r="M101" s="17">
        <f t="shared" si="3"/>
        <v>1175370</v>
      </c>
      <c r="N101" s="6">
        <f t="shared" si="2"/>
        <v>26484.227129337538</v>
      </c>
    </row>
    <row r="102" spans="1:14">
      <c r="A102" s="6">
        <v>100</v>
      </c>
      <c r="B102" s="7">
        <v>2</v>
      </c>
      <c r="C102" s="7">
        <v>2</v>
      </c>
      <c r="D102" s="7">
        <v>2</v>
      </c>
      <c r="E102" s="7">
        <v>104</v>
      </c>
      <c r="F102" s="8" t="s">
        <v>1163</v>
      </c>
      <c r="G102" s="7" t="s">
        <v>1164</v>
      </c>
      <c r="H102" s="9" t="s">
        <v>1165</v>
      </c>
      <c r="I102" s="17" t="s">
        <v>1166</v>
      </c>
      <c r="J102" s="18">
        <v>55.97</v>
      </c>
      <c r="K102" s="19">
        <v>44.38</v>
      </c>
      <c r="L102" s="17">
        <v>21000</v>
      </c>
      <c r="M102" s="17">
        <f t="shared" si="3"/>
        <v>1175370</v>
      </c>
      <c r="N102" s="6">
        <f t="shared" si="2"/>
        <v>26484.227129337538</v>
      </c>
    </row>
    <row r="103" spans="1:14">
      <c r="A103" s="6">
        <v>101</v>
      </c>
      <c r="B103" s="7">
        <v>2</v>
      </c>
      <c r="C103" s="7">
        <v>2</v>
      </c>
      <c r="D103" s="7">
        <v>2</v>
      </c>
      <c r="E103" s="7">
        <v>105</v>
      </c>
      <c r="F103" s="8" t="s">
        <v>1163</v>
      </c>
      <c r="G103" s="7" t="s">
        <v>1164</v>
      </c>
      <c r="H103" s="9" t="s">
        <v>1168</v>
      </c>
      <c r="I103" s="17" t="s">
        <v>1166</v>
      </c>
      <c r="J103" s="18">
        <v>55.97</v>
      </c>
      <c r="K103" s="19">
        <v>44.38</v>
      </c>
      <c r="L103" s="17">
        <v>21000</v>
      </c>
      <c r="M103" s="17">
        <f t="shared" si="3"/>
        <v>1175370</v>
      </c>
      <c r="N103" s="6">
        <f t="shared" si="2"/>
        <v>26484.227129337538</v>
      </c>
    </row>
    <row r="104" spans="1:14" s="1" customFormat="1" hidden="1">
      <c r="A104" s="10">
        <v>102</v>
      </c>
      <c r="B104" s="11">
        <v>2</v>
      </c>
      <c r="C104" s="11">
        <v>2</v>
      </c>
      <c r="D104" s="11">
        <v>2</v>
      </c>
      <c r="E104" s="11">
        <v>201</v>
      </c>
      <c r="F104" s="12" t="s">
        <v>1170</v>
      </c>
      <c r="G104" s="11" t="s">
        <v>1175</v>
      </c>
      <c r="H104" s="13" t="s">
        <v>1188</v>
      </c>
      <c r="I104" s="22" t="s">
        <v>93</v>
      </c>
      <c r="J104" s="23">
        <v>89.51</v>
      </c>
      <c r="K104" s="24">
        <v>70.97</v>
      </c>
      <c r="L104" s="25">
        <v>21000</v>
      </c>
      <c r="M104" s="25">
        <f t="shared" si="3"/>
        <v>1879710</v>
      </c>
      <c r="N104" s="10">
        <f t="shared" si="2"/>
        <v>26485.979991545722</v>
      </c>
    </row>
    <row r="105" spans="1:14">
      <c r="A105" s="6">
        <v>103</v>
      </c>
      <c r="B105" s="7">
        <v>2</v>
      </c>
      <c r="C105" s="7">
        <v>2</v>
      </c>
      <c r="D105" s="7">
        <v>2</v>
      </c>
      <c r="E105" s="7">
        <v>203</v>
      </c>
      <c r="F105" s="8" t="s">
        <v>1170</v>
      </c>
      <c r="G105" s="7" t="s">
        <v>1164</v>
      </c>
      <c r="H105" s="9" t="s">
        <v>1168</v>
      </c>
      <c r="I105" s="17" t="s">
        <v>1166</v>
      </c>
      <c r="J105" s="18">
        <v>55.97</v>
      </c>
      <c r="K105" s="19">
        <v>44.38</v>
      </c>
      <c r="L105" s="17">
        <v>21000</v>
      </c>
      <c r="M105" s="17">
        <f t="shared" si="3"/>
        <v>1175370</v>
      </c>
      <c r="N105" s="6">
        <f t="shared" si="2"/>
        <v>26484.227129337538</v>
      </c>
    </row>
    <row r="106" spans="1:14">
      <c r="A106" s="6">
        <v>104</v>
      </c>
      <c r="B106" s="7">
        <v>2</v>
      </c>
      <c r="C106" s="7">
        <v>2</v>
      </c>
      <c r="D106" s="7">
        <v>2</v>
      </c>
      <c r="E106" s="7">
        <v>204</v>
      </c>
      <c r="F106" s="8" t="s">
        <v>1170</v>
      </c>
      <c r="G106" s="7" t="s">
        <v>1164</v>
      </c>
      <c r="H106" s="9" t="s">
        <v>1165</v>
      </c>
      <c r="I106" s="17" t="s">
        <v>1166</v>
      </c>
      <c r="J106" s="18">
        <v>55.97</v>
      </c>
      <c r="K106" s="19">
        <v>44.38</v>
      </c>
      <c r="L106" s="17">
        <v>21000</v>
      </c>
      <c r="M106" s="17">
        <f t="shared" si="3"/>
        <v>1175370</v>
      </c>
      <c r="N106" s="6">
        <f t="shared" si="2"/>
        <v>26484.227129337538</v>
      </c>
    </row>
    <row r="107" spans="1:14">
      <c r="A107" s="6">
        <v>105</v>
      </c>
      <c r="B107" s="7">
        <v>2</v>
      </c>
      <c r="C107" s="7">
        <v>2</v>
      </c>
      <c r="D107" s="7">
        <v>2</v>
      </c>
      <c r="E107" s="7">
        <v>205</v>
      </c>
      <c r="F107" s="8" t="s">
        <v>1170</v>
      </c>
      <c r="G107" s="7" t="s">
        <v>1164</v>
      </c>
      <c r="H107" s="9" t="s">
        <v>1168</v>
      </c>
      <c r="I107" s="17" t="s">
        <v>1166</v>
      </c>
      <c r="J107" s="18">
        <v>55.97</v>
      </c>
      <c r="K107" s="19">
        <v>44.38</v>
      </c>
      <c r="L107" s="17">
        <v>21000</v>
      </c>
      <c r="M107" s="17">
        <f t="shared" si="3"/>
        <v>1175370</v>
      </c>
      <c r="N107" s="6">
        <f t="shared" si="2"/>
        <v>26484.227129337538</v>
      </c>
    </row>
    <row r="108" spans="1:14">
      <c r="A108" s="6">
        <v>106</v>
      </c>
      <c r="B108" s="7">
        <v>2</v>
      </c>
      <c r="C108" s="7">
        <v>2</v>
      </c>
      <c r="D108" s="7">
        <v>2</v>
      </c>
      <c r="E108" s="7">
        <v>302</v>
      </c>
      <c r="F108" s="8" t="s">
        <v>1171</v>
      </c>
      <c r="G108" s="7" t="s">
        <v>1164</v>
      </c>
      <c r="H108" s="9" t="s">
        <v>1165</v>
      </c>
      <c r="I108" s="17" t="s">
        <v>1166</v>
      </c>
      <c r="J108" s="18">
        <v>56.11</v>
      </c>
      <c r="K108" s="19">
        <v>44.49</v>
      </c>
      <c r="L108" s="17">
        <v>21000</v>
      </c>
      <c r="M108" s="17">
        <f t="shared" si="3"/>
        <v>1178310</v>
      </c>
      <c r="N108" s="6">
        <f t="shared" si="2"/>
        <v>26484.82805124747</v>
      </c>
    </row>
    <row r="109" spans="1:14">
      <c r="A109" s="6">
        <v>107</v>
      </c>
      <c r="B109" s="7">
        <v>2</v>
      </c>
      <c r="C109" s="7">
        <v>2</v>
      </c>
      <c r="D109" s="7">
        <v>2</v>
      </c>
      <c r="E109" s="7">
        <v>303</v>
      </c>
      <c r="F109" s="8" t="s">
        <v>1171</v>
      </c>
      <c r="G109" s="7" t="s">
        <v>1164</v>
      </c>
      <c r="H109" s="9" t="s">
        <v>1168</v>
      </c>
      <c r="I109" s="17" t="s">
        <v>1166</v>
      </c>
      <c r="J109" s="18">
        <v>55.97</v>
      </c>
      <c r="K109" s="19">
        <v>44.38</v>
      </c>
      <c r="L109" s="17">
        <v>21000</v>
      </c>
      <c r="M109" s="17">
        <f t="shared" si="3"/>
        <v>1175370</v>
      </c>
      <c r="N109" s="6">
        <f t="shared" si="2"/>
        <v>26484.227129337538</v>
      </c>
    </row>
    <row r="110" spans="1:14">
      <c r="A110" s="6">
        <v>108</v>
      </c>
      <c r="B110" s="7">
        <v>2</v>
      </c>
      <c r="C110" s="7">
        <v>2</v>
      </c>
      <c r="D110" s="7">
        <v>2</v>
      </c>
      <c r="E110" s="7">
        <v>304</v>
      </c>
      <c r="F110" s="8" t="s">
        <v>1171</v>
      </c>
      <c r="G110" s="7" t="s">
        <v>1164</v>
      </c>
      <c r="H110" s="9" t="s">
        <v>1165</v>
      </c>
      <c r="I110" s="17" t="s">
        <v>1166</v>
      </c>
      <c r="J110" s="18">
        <v>55.97</v>
      </c>
      <c r="K110" s="19">
        <v>44.38</v>
      </c>
      <c r="L110" s="17">
        <v>21000</v>
      </c>
      <c r="M110" s="17">
        <f t="shared" si="3"/>
        <v>1175370</v>
      </c>
      <c r="N110" s="6">
        <f t="shared" si="2"/>
        <v>26484.227129337538</v>
      </c>
    </row>
    <row r="111" spans="1:14">
      <c r="A111" s="6">
        <v>109</v>
      </c>
      <c r="B111" s="7">
        <v>2</v>
      </c>
      <c r="C111" s="7">
        <v>2</v>
      </c>
      <c r="D111" s="7">
        <v>2</v>
      </c>
      <c r="E111" s="7">
        <v>402</v>
      </c>
      <c r="F111" s="8" t="s">
        <v>1172</v>
      </c>
      <c r="G111" s="7" t="s">
        <v>1164</v>
      </c>
      <c r="H111" s="9" t="s">
        <v>1165</v>
      </c>
      <c r="I111" s="17" t="s">
        <v>1166</v>
      </c>
      <c r="J111" s="18">
        <v>56.42</v>
      </c>
      <c r="K111" s="19">
        <v>44.73</v>
      </c>
      <c r="L111" s="17">
        <v>21000</v>
      </c>
      <c r="M111" s="17">
        <f t="shared" si="3"/>
        <v>1184820</v>
      </c>
      <c r="N111" s="6">
        <f t="shared" si="2"/>
        <v>26488.262910798123</v>
      </c>
    </row>
    <row r="112" spans="1:14">
      <c r="A112" s="6">
        <v>110</v>
      </c>
      <c r="B112" s="7">
        <v>2</v>
      </c>
      <c r="C112" s="7">
        <v>2</v>
      </c>
      <c r="D112" s="7">
        <v>2</v>
      </c>
      <c r="E112" s="7">
        <v>403</v>
      </c>
      <c r="F112" s="8" t="s">
        <v>1172</v>
      </c>
      <c r="G112" s="7" t="s">
        <v>1164</v>
      </c>
      <c r="H112" s="9" t="s">
        <v>1168</v>
      </c>
      <c r="I112" s="17" t="s">
        <v>1166</v>
      </c>
      <c r="J112" s="18">
        <v>56.14</v>
      </c>
      <c r="K112" s="19">
        <v>44.51</v>
      </c>
      <c r="L112" s="17">
        <v>21000</v>
      </c>
      <c r="M112" s="17">
        <f t="shared" si="3"/>
        <v>1178940</v>
      </c>
      <c r="N112" s="6">
        <f t="shared" si="2"/>
        <v>26487.081554706809</v>
      </c>
    </row>
    <row r="113" spans="1:14">
      <c r="A113" s="6">
        <v>111</v>
      </c>
      <c r="B113" s="7">
        <v>2</v>
      </c>
      <c r="C113" s="7">
        <v>2</v>
      </c>
      <c r="D113" s="7">
        <v>2</v>
      </c>
      <c r="E113" s="7">
        <v>404</v>
      </c>
      <c r="F113" s="8" t="s">
        <v>1172</v>
      </c>
      <c r="G113" s="7" t="s">
        <v>1164</v>
      </c>
      <c r="H113" s="9" t="s">
        <v>1165</v>
      </c>
      <c r="I113" s="17" t="s">
        <v>1166</v>
      </c>
      <c r="J113" s="18">
        <v>56.14</v>
      </c>
      <c r="K113" s="19">
        <v>44.51</v>
      </c>
      <c r="L113" s="17">
        <v>21000</v>
      </c>
      <c r="M113" s="17">
        <f t="shared" si="3"/>
        <v>1178940</v>
      </c>
      <c r="N113" s="6">
        <f t="shared" si="2"/>
        <v>26487.081554706809</v>
      </c>
    </row>
    <row r="114" spans="1:14">
      <c r="A114" s="6">
        <v>112</v>
      </c>
      <c r="B114" s="7">
        <v>2</v>
      </c>
      <c r="C114" s="7">
        <v>2</v>
      </c>
      <c r="D114" s="7">
        <v>2</v>
      </c>
      <c r="E114" s="7">
        <v>405</v>
      </c>
      <c r="F114" s="8" t="s">
        <v>1172</v>
      </c>
      <c r="G114" s="7" t="s">
        <v>1164</v>
      </c>
      <c r="H114" s="9" t="s">
        <v>1168</v>
      </c>
      <c r="I114" s="17" t="s">
        <v>1166</v>
      </c>
      <c r="J114" s="18">
        <v>56.14</v>
      </c>
      <c r="K114" s="19">
        <v>44.51</v>
      </c>
      <c r="L114" s="17">
        <v>21000</v>
      </c>
      <c r="M114" s="17">
        <f t="shared" si="3"/>
        <v>1178940</v>
      </c>
      <c r="N114" s="6">
        <f t="shared" si="2"/>
        <v>26487.081554706809</v>
      </c>
    </row>
    <row r="115" spans="1:14">
      <c r="A115" s="6">
        <v>113</v>
      </c>
      <c r="B115" s="7">
        <v>2</v>
      </c>
      <c r="C115" s="7">
        <v>2</v>
      </c>
      <c r="D115" s="7">
        <v>2</v>
      </c>
      <c r="E115" s="7">
        <v>504</v>
      </c>
      <c r="F115" s="8" t="s">
        <v>1173</v>
      </c>
      <c r="G115" s="7" t="s">
        <v>1164</v>
      </c>
      <c r="H115" s="9" t="s">
        <v>1165</v>
      </c>
      <c r="I115" s="17" t="s">
        <v>1166</v>
      </c>
      <c r="J115" s="18">
        <v>56.14</v>
      </c>
      <c r="K115" s="19">
        <v>44.51</v>
      </c>
      <c r="L115" s="17">
        <v>21000</v>
      </c>
      <c r="M115" s="17">
        <f t="shared" si="3"/>
        <v>1178940</v>
      </c>
      <c r="N115" s="6">
        <f t="shared" si="2"/>
        <v>26487.081554706809</v>
      </c>
    </row>
    <row r="116" spans="1:14">
      <c r="A116" s="6">
        <v>114</v>
      </c>
      <c r="B116" s="7">
        <v>2</v>
      </c>
      <c r="C116" s="7">
        <v>2</v>
      </c>
      <c r="D116" s="7">
        <v>2</v>
      </c>
      <c r="E116" s="7">
        <v>604</v>
      </c>
      <c r="F116" s="8" t="s">
        <v>1174</v>
      </c>
      <c r="G116" s="7" t="s">
        <v>1164</v>
      </c>
      <c r="H116" s="9" t="s">
        <v>1165</v>
      </c>
      <c r="I116" s="17" t="s">
        <v>1166</v>
      </c>
      <c r="J116" s="18">
        <v>56.14</v>
      </c>
      <c r="K116" s="19">
        <v>44.51</v>
      </c>
      <c r="L116" s="17">
        <v>21000</v>
      </c>
      <c r="M116" s="17">
        <f t="shared" si="3"/>
        <v>1178940</v>
      </c>
      <c r="N116" s="6">
        <f t="shared" si="2"/>
        <v>26487.081554706809</v>
      </c>
    </row>
    <row r="117" spans="1:14">
      <c r="A117" s="6">
        <v>115</v>
      </c>
      <c r="B117" s="7">
        <v>2</v>
      </c>
      <c r="C117" s="7">
        <v>2</v>
      </c>
      <c r="D117" s="7">
        <v>2</v>
      </c>
      <c r="E117" s="7">
        <v>1005</v>
      </c>
      <c r="F117" s="8" t="s">
        <v>1180</v>
      </c>
      <c r="G117" s="7" t="s">
        <v>1164</v>
      </c>
      <c r="H117" s="9" t="s">
        <v>1168</v>
      </c>
      <c r="I117" s="20" t="s">
        <v>1166</v>
      </c>
      <c r="J117" s="18">
        <v>56.14</v>
      </c>
      <c r="K117" s="21">
        <v>44.51</v>
      </c>
      <c r="L117" s="17">
        <v>21000</v>
      </c>
      <c r="M117" s="17">
        <f t="shared" si="3"/>
        <v>1178940</v>
      </c>
      <c r="N117" s="6">
        <f t="shared" si="2"/>
        <v>26487.081554706809</v>
      </c>
    </row>
    <row r="118" spans="1:14">
      <c r="A118" s="6">
        <v>116</v>
      </c>
      <c r="B118" s="7">
        <v>2</v>
      </c>
      <c r="C118" s="7">
        <v>2</v>
      </c>
      <c r="D118" s="7">
        <v>2</v>
      </c>
      <c r="E118" s="7">
        <v>1203</v>
      </c>
      <c r="F118" s="8" t="s">
        <v>1182</v>
      </c>
      <c r="G118" s="7" t="s">
        <v>1164</v>
      </c>
      <c r="H118" s="9" t="s">
        <v>1168</v>
      </c>
      <c r="I118" s="20" t="s">
        <v>1166</v>
      </c>
      <c r="J118" s="18">
        <v>56.14</v>
      </c>
      <c r="K118" s="21">
        <v>44.51</v>
      </c>
      <c r="L118" s="17">
        <v>21000</v>
      </c>
      <c r="M118" s="17">
        <f t="shared" si="3"/>
        <v>1178940</v>
      </c>
      <c r="N118" s="6">
        <f t="shared" si="2"/>
        <v>26487.081554706809</v>
      </c>
    </row>
    <row r="119" spans="1:14">
      <c r="A119" s="6">
        <v>117</v>
      </c>
      <c r="B119" s="7">
        <v>2</v>
      </c>
      <c r="C119" s="7">
        <v>2</v>
      </c>
      <c r="D119" s="7">
        <v>2</v>
      </c>
      <c r="E119" s="7">
        <v>1304</v>
      </c>
      <c r="F119" s="8" t="s">
        <v>1183</v>
      </c>
      <c r="G119" s="7" t="s">
        <v>1164</v>
      </c>
      <c r="H119" s="9" t="s">
        <v>1165</v>
      </c>
      <c r="I119" s="17" t="s">
        <v>1166</v>
      </c>
      <c r="J119" s="18">
        <v>56.14</v>
      </c>
      <c r="K119" s="19">
        <v>44.51</v>
      </c>
      <c r="L119" s="17">
        <v>21000</v>
      </c>
      <c r="M119" s="17">
        <f t="shared" si="3"/>
        <v>1178940</v>
      </c>
      <c r="N119" s="6">
        <f t="shared" si="2"/>
        <v>26487.081554706809</v>
      </c>
    </row>
    <row r="120" spans="1:14">
      <c r="A120" s="6">
        <v>118</v>
      </c>
      <c r="B120" s="7">
        <v>2</v>
      </c>
      <c r="C120" s="7">
        <v>2</v>
      </c>
      <c r="D120" s="7">
        <v>2</v>
      </c>
      <c r="E120" s="7">
        <v>1403</v>
      </c>
      <c r="F120" s="8" t="s">
        <v>1184</v>
      </c>
      <c r="G120" s="7" t="s">
        <v>1164</v>
      </c>
      <c r="H120" s="9" t="s">
        <v>1168</v>
      </c>
      <c r="I120" s="17" t="s">
        <v>1166</v>
      </c>
      <c r="J120" s="18">
        <v>56.14</v>
      </c>
      <c r="K120" s="19">
        <v>44.51</v>
      </c>
      <c r="L120" s="17">
        <v>21000</v>
      </c>
      <c r="M120" s="17">
        <f t="shared" si="3"/>
        <v>1178940</v>
      </c>
      <c r="N120" s="6">
        <f t="shared" si="2"/>
        <v>26487.081554706809</v>
      </c>
    </row>
    <row r="121" spans="1:14">
      <c r="A121" s="6">
        <v>119</v>
      </c>
      <c r="B121" s="7">
        <v>2</v>
      </c>
      <c r="C121" s="7">
        <v>2</v>
      </c>
      <c r="D121" s="7">
        <v>2</v>
      </c>
      <c r="E121" s="7">
        <v>1404</v>
      </c>
      <c r="F121" s="8" t="s">
        <v>1184</v>
      </c>
      <c r="G121" s="7" t="s">
        <v>1164</v>
      </c>
      <c r="H121" s="9" t="s">
        <v>1165</v>
      </c>
      <c r="I121" s="17" t="s">
        <v>1166</v>
      </c>
      <c r="J121" s="18">
        <v>56.14</v>
      </c>
      <c r="K121" s="19">
        <v>44.51</v>
      </c>
      <c r="L121" s="17">
        <v>21000</v>
      </c>
      <c r="M121" s="17">
        <f t="shared" si="3"/>
        <v>1178940</v>
      </c>
      <c r="N121" s="6">
        <f t="shared" si="2"/>
        <v>26487.081554706809</v>
      </c>
    </row>
    <row r="122" spans="1:14">
      <c r="A122" s="6">
        <v>120</v>
      </c>
      <c r="B122" s="7">
        <v>2</v>
      </c>
      <c r="C122" s="7">
        <v>2</v>
      </c>
      <c r="D122" s="7">
        <v>2</v>
      </c>
      <c r="E122" s="7">
        <v>1503</v>
      </c>
      <c r="F122" s="8" t="s">
        <v>1185</v>
      </c>
      <c r="G122" s="7" t="s">
        <v>1164</v>
      </c>
      <c r="H122" s="9" t="s">
        <v>1168</v>
      </c>
      <c r="I122" s="17" t="s">
        <v>1166</v>
      </c>
      <c r="J122" s="18">
        <v>56.14</v>
      </c>
      <c r="K122" s="19">
        <v>44.51</v>
      </c>
      <c r="L122" s="17">
        <v>21000</v>
      </c>
      <c r="M122" s="17">
        <f t="shared" si="3"/>
        <v>1178940</v>
      </c>
      <c r="N122" s="6">
        <f t="shared" si="2"/>
        <v>26487.081554706809</v>
      </c>
    </row>
    <row r="123" spans="1:14">
      <c r="A123" s="6">
        <v>121</v>
      </c>
      <c r="B123" s="7">
        <v>2</v>
      </c>
      <c r="C123" s="7">
        <v>2</v>
      </c>
      <c r="D123" s="7">
        <v>2</v>
      </c>
      <c r="E123" s="7">
        <v>1504</v>
      </c>
      <c r="F123" s="8" t="s">
        <v>1185</v>
      </c>
      <c r="G123" s="7" t="s">
        <v>1164</v>
      </c>
      <c r="H123" s="9" t="s">
        <v>1165</v>
      </c>
      <c r="I123" s="17" t="s">
        <v>1166</v>
      </c>
      <c r="J123" s="18">
        <v>56.14</v>
      </c>
      <c r="K123" s="19">
        <v>44.51</v>
      </c>
      <c r="L123" s="17">
        <v>21000</v>
      </c>
      <c r="M123" s="17">
        <f t="shared" si="3"/>
        <v>1178940</v>
      </c>
      <c r="N123" s="6">
        <f t="shared" si="2"/>
        <v>26487.081554706809</v>
      </c>
    </row>
    <row r="124" spans="1:14">
      <c r="A124" s="6">
        <v>122</v>
      </c>
      <c r="B124" s="7">
        <v>2</v>
      </c>
      <c r="C124" s="7">
        <v>2</v>
      </c>
      <c r="D124" s="7">
        <v>2</v>
      </c>
      <c r="E124" s="7">
        <v>1505</v>
      </c>
      <c r="F124" s="8" t="s">
        <v>1185</v>
      </c>
      <c r="G124" s="7" t="s">
        <v>1164</v>
      </c>
      <c r="H124" s="9" t="s">
        <v>1168</v>
      </c>
      <c r="I124" s="17" t="s">
        <v>1166</v>
      </c>
      <c r="J124" s="18">
        <v>56.14</v>
      </c>
      <c r="K124" s="19">
        <v>44.51</v>
      </c>
      <c r="L124" s="17">
        <v>21000</v>
      </c>
      <c r="M124" s="17">
        <f t="shared" si="3"/>
        <v>1178940</v>
      </c>
      <c r="N124" s="6">
        <f t="shared" si="2"/>
        <v>26487.081554706809</v>
      </c>
    </row>
    <row r="125" spans="1:14">
      <c r="A125" s="6">
        <v>123</v>
      </c>
      <c r="B125" s="7">
        <v>2</v>
      </c>
      <c r="C125" s="7">
        <v>3</v>
      </c>
      <c r="D125" s="7">
        <v>1</v>
      </c>
      <c r="E125" s="7">
        <v>102</v>
      </c>
      <c r="F125" s="8" t="s">
        <v>1189</v>
      </c>
      <c r="G125" s="7" t="s">
        <v>1164</v>
      </c>
      <c r="H125" s="9" t="s">
        <v>1190</v>
      </c>
      <c r="I125" s="17" t="s">
        <v>1191</v>
      </c>
      <c r="J125" s="18">
        <v>59.3</v>
      </c>
      <c r="K125" s="19">
        <v>44.99</v>
      </c>
      <c r="L125" s="17">
        <v>21000</v>
      </c>
      <c r="M125" s="17">
        <f t="shared" si="3"/>
        <v>1245300</v>
      </c>
      <c r="N125" s="6">
        <f t="shared" si="2"/>
        <v>27679.484329851075</v>
      </c>
    </row>
    <row r="126" spans="1:14">
      <c r="A126" s="6">
        <v>124</v>
      </c>
      <c r="B126" s="7">
        <v>2</v>
      </c>
      <c r="C126" s="7">
        <v>3</v>
      </c>
      <c r="D126" s="7">
        <v>1</v>
      </c>
      <c r="E126" s="7">
        <v>103</v>
      </c>
      <c r="F126" s="8" t="s">
        <v>1189</v>
      </c>
      <c r="G126" s="7" t="s">
        <v>1164</v>
      </c>
      <c r="H126" s="9" t="s">
        <v>1192</v>
      </c>
      <c r="I126" s="17" t="s">
        <v>1191</v>
      </c>
      <c r="J126" s="18">
        <v>59.3</v>
      </c>
      <c r="K126" s="19">
        <v>44.99</v>
      </c>
      <c r="L126" s="17">
        <v>21000</v>
      </c>
      <c r="M126" s="17">
        <f t="shared" si="3"/>
        <v>1245300</v>
      </c>
      <c r="N126" s="6">
        <f t="shared" si="2"/>
        <v>27679.484329851075</v>
      </c>
    </row>
    <row r="127" spans="1:14">
      <c r="A127" s="6">
        <v>125</v>
      </c>
      <c r="B127" s="7">
        <v>2</v>
      </c>
      <c r="C127" s="7">
        <v>3</v>
      </c>
      <c r="D127" s="7">
        <v>1</v>
      </c>
      <c r="E127" s="7">
        <v>104</v>
      </c>
      <c r="F127" s="8" t="s">
        <v>1189</v>
      </c>
      <c r="G127" s="7" t="s">
        <v>1164</v>
      </c>
      <c r="H127" s="9" t="s">
        <v>1190</v>
      </c>
      <c r="I127" s="17" t="s">
        <v>1191</v>
      </c>
      <c r="J127" s="18">
        <v>59.3</v>
      </c>
      <c r="K127" s="19">
        <v>44.99</v>
      </c>
      <c r="L127" s="17">
        <v>21000</v>
      </c>
      <c r="M127" s="17">
        <f t="shared" si="3"/>
        <v>1245300</v>
      </c>
      <c r="N127" s="6">
        <f t="shared" si="2"/>
        <v>27679.484329851075</v>
      </c>
    </row>
    <row r="128" spans="1:14">
      <c r="A128" s="6">
        <v>126</v>
      </c>
      <c r="B128" s="7">
        <v>2</v>
      </c>
      <c r="C128" s="7">
        <v>3</v>
      </c>
      <c r="D128" s="7">
        <v>1</v>
      </c>
      <c r="E128" s="7">
        <v>105</v>
      </c>
      <c r="F128" s="8" t="s">
        <v>1189</v>
      </c>
      <c r="G128" s="7" t="s">
        <v>1164</v>
      </c>
      <c r="H128" s="9" t="s">
        <v>1192</v>
      </c>
      <c r="I128" s="17" t="s">
        <v>1191</v>
      </c>
      <c r="J128" s="18">
        <v>59.47</v>
      </c>
      <c r="K128" s="19">
        <v>45.12</v>
      </c>
      <c r="L128" s="17">
        <v>21000</v>
      </c>
      <c r="M128" s="17">
        <f t="shared" si="3"/>
        <v>1248870</v>
      </c>
      <c r="N128" s="6">
        <f t="shared" si="2"/>
        <v>27678.856382978724</v>
      </c>
    </row>
    <row r="129" spans="1:14">
      <c r="A129" s="6">
        <v>127</v>
      </c>
      <c r="B129" s="7">
        <v>2</v>
      </c>
      <c r="C129" s="7">
        <v>3</v>
      </c>
      <c r="D129" s="7">
        <v>1</v>
      </c>
      <c r="E129" s="7">
        <v>202</v>
      </c>
      <c r="F129" s="8" t="s">
        <v>1193</v>
      </c>
      <c r="G129" s="7" t="s">
        <v>1164</v>
      </c>
      <c r="H129" s="9" t="s">
        <v>1190</v>
      </c>
      <c r="I129" s="17" t="s">
        <v>1191</v>
      </c>
      <c r="J129" s="18">
        <v>59.3</v>
      </c>
      <c r="K129" s="19">
        <v>44.99</v>
      </c>
      <c r="L129" s="17">
        <v>21000</v>
      </c>
      <c r="M129" s="17">
        <f t="shared" si="3"/>
        <v>1245300</v>
      </c>
      <c r="N129" s="6">
        <f t="shared" si="2"/>
        <v>27679.484329851075</v>
      </c>
    </row>
    <row r="130" spans="1:14">
      <c r="A130" s="6">
        <v>128</v>
      </c>
      <c r="B130" s="7">
        <v>2</v>
      </c>
      <c r="C130" s="7">
        <v>3</v>
      </c>
      <c r="D130" s="7">
        <v>1</v>
      </c>
      <c r="E130" s="7">
        <v>203</v>
      </c>
      <c r="F130" s="8" t="s">
        <v>1193</v>
      </c>
      <c r="G130" s="7" t="s">
        <v>1164</v>
      </c>
      <c r="H130" s="9" t="s">
        <v>1192</v>
      </c>
      <c r="I130" s="17" t="s">
        <v>1191</v>
      </c>
      <c r="J130" s="18">
        <v>59.3</v>
      </c>
      <c r="K130" s="19">
        <v>44.99</v>
      </c>
      <c r="L130" s="17">
        <v>21000</v>
      </c>
      <c r="M130" s="17">
        <f t="shared" si="3"/>
        <v>1245300</v>
      </c>
      <c r="N130" s="6">
        <f t="shared" si="2"/>
        <v>27679.484329851075</v>
      </c>
    </row>
    <row r="131" spans="1:14">
      <c r="A131" s="6">
        <v>129</v>
      </c>
      <c r="B131" s="7">
        <v>2</v>
      </c>
      <c r="C131" s="7">
        <v>3</v>
      </c>
      <c r="D131" s="7">
        <v>1</v>
      </c>
      <c r="E131" s="7">
        <v>204</v>
      </c>
      <c r="F131" s="8" t="s">
        <v>1193</v>
      </c>
      <c r="G131" s="7" t="s">
        <v>1164</v>
      </c>
      <c r="H131" s="9" t="s">
        <v>1190</v>
      </c>
      <c r="I131" s="17" t="s">
        <v>1191</v>
      </c>
      <c r="J131" s="18">
        <v>59.3</v>
      </c>
      <c r="K131" s="19">
        <v>44.99</v>
      </c>
      <c r="L131" s="17">
        <v>21000</v>
      </c>
      <c r="M131" s="17">
        <f t="shared" si="3"/>
        <v>1245300</v>
      </c>
      <c r="N131" s="6">
        <f t="shared" ref="N131:N178" si="4">M131/K131</f>
        <v>27679.484329851075</v>
      </c>
    </row>
    <row r="132" spans="1:14">
      <c r="A132" s="6">
        <v>130</v>
      </c>
      <c r="B132" s="7">
        <v>2</v>
      </c>
      <c r="C132" s="7">
        <v>3</v>
      </c>
      <c r="D132" s="7">
        <v>1</v>
      </c>
      <c r="E132" s="7">
        <v>205</v>
      </c>
      <c r="F132" s="8" t="s">
        <v>1193</v>
      </c>
      <c r="G132" s="7" t="s">
        <v>1164</v>
      </c>
      <c r="H132" s="9" t="s">
        <v>1192</v>
      </c>
      <c r="I132" s="17" t="s">
        <v>1191</v>
      </c>
      <c r="J132" s="18">
        <v>59.47</v>
      </c>
      <c r="K132" s="19">
        <v>45.12</v>
      </c>
      <c r="L132" s="17">
        <v>21000</v>
      </c>
      <c r="M132" s="17">
        <f t="shared" si="3"/>
        <v>1248870</v>
      </c>
      <c r="N132" s="6">
        <f t="shared" si="4"/>
        <v>27678.856382978724</v>
      </c>
    </row>
    <row r="133" spans="1:14">
      <c r="A133" s="6">
        <v>131</v>
      </c>
      <c r="B133" s="7">
        <v>2</v>
      </c>
      <c r="C133" s="7">
        <v>3</v>
      </c>
      <c r="D133" s="7">
        <v>1</v>
      </c>
      <c r="E133" s="7">
        <v>303</v>
      </c>
      <c r="F133" s="8" t="s">
        <v>1194</v>
      </c>
      <c r="G133" s="7" t="s">
        <v>1164</v>
      </c>
      <c r="H133" s="9" t="s">
        <v>1192</v>
      </c>
      <c r="I133" s="17" t="s">
        <v>1191</v>
      </c>
      <c r="J133" s="18">
        <v>59.3</v>
      </c>
      <c r="K133" s="19">
        <v>44.99</v>
      </c>
      <c r="L133" s="17">
        <v>21000</v>
      </c>
      <c r="M133" s="17">
        <f t="shared" si="3"/>
        <v>1245300</v>
      </c>
      <c r="N133" s="6">
        <f t="shared" si="4"/>
        <v>27679.484329851075</v>
      </c>
    </row>
    <row r="134" spans="1:14">
      <c r="A134" s="6">
        <v>132</v>
      </c>
      <c r="B134" s="7">
        <v>2</v>
      </c>
      <c r="C134" s="7">
        <v>3</v>
      </c>
      <c r="D134" s="7">
        <v>1</v>
      </c>
      <c r="E134" s="7">
        <v>304</v>
      </c>
      <c r="F134" s="8" t="s">
        <v>1194</v>
      </c>
      <c r="G134" s="7" t="s">
        <v>1164</v>
      </c>
      <c r="H134" s="9" t="s">
        <v>1190</v>
      </c>
      <c r="I134" s="17" t="s">
        <v>1191</v>
      </c>
      <c r="J134" s="18">
        <v>59.3</v>
      </c>
      <c r="K134" s="19">
        <v>44.99</v>
      </c>
      <c r="L134" s="17">
        <v>21000</v>
      </c>
      <c r="M134" s="17">
        <f t="shared" ref="M134:M178" si="5">L134*J134</f>
        <v>1245300</v>
      </c>
      <c r="N134" s="6">
        <f t="shared" si="4"/>
        <v>27679.484329851075</v>
      </c>
    </row>
    <row r="135" spans="1:14">
      <c r="A135" s="6">
        <v>133</v>
      </c>
      <c r="B135" s="7">
        <v>2</v>
      </c>
      <c r="C135" s="7">
        <v>3</v>
      </c>
      <c r="D135" s="7">
        <v>1</v>
      </c>
      <c r="E135" s="7">
        <v>305</v>
      </c>
      <c r="F135" s="8" t="s">
        <v>1194</v>
      </c>
      <c r="G135" s="7" t="s">
        <v>1164</v>
      </c>
      <c r="H135" s="9" t="s">
        <v>1192</v>
      </c>
      <c r="I135" s="17" t="s">
        <v>1191</v>
      </c>
      <c r="J135" s="18">
        <v>59.47</v>
      </c>
      <c r="K135" s="19">
        <v>45.12</v>
      </c>
      <c r="L135" s="17">
        <v>21000</v>
      </c>
      <c r="M135" s="17">
        <f t="shared" si="5"/>
        <v>1248870</v>
      </c>
      <c r="N135" s="6">
        <f t="shared" si="4"/>
        <v>27678.856382978724</v>
      </c>
    </row>
    <row r="136" spans="1:14">
      <c r="A136" s="6">
        <v>134</v>
      </c>
      <c r="B136" s="7">
        <v>2</v>
      </c>
      <c r="C136" s="7">
        <v>3</v>
      </c>
      <c r="D136" s="7">
        <v>1</v>
      </c>
      <c r="E136" s="7">
        <v>402</v>
      </c>
      <c r="F136" s="8" t="s">
        <v>1195</v>
      </c>
      <c r="G136" s="7" t="s">
        <v>1164</v>
      </c>
      <c r="H136" s="9" t="s">
        <v>1190</v>
      </c>
      <c r="I136" s="17" t="s">
        <v>1191</v>
      </c>
      <c r="J136" s="18">
        <v>59.46</v>
      </c>
      <c r="K136" s="19">
        <v>45.11</v>
      </c>
      <c r="L136" s="17">
        <v>21000</v>
      </c>
      <c r="M136" s="17">
        <f t="shared" si="5"/>
        <v>1248660</v>
      </c>
      <c r="N136" s="6">
        <f t="shared" si="4"/>
        <v>27680.336954112172</v>
      </c>
    </row>
    <row r="137" spans="1:14">
      <c r="A137" s="6">
        <v>135</v>
      </c>
      <c r="B137" s="7">
        <v>2</v>
      </c>
      <c r="C137" s="7">
        <v>3</v>
      </c>
      <c r="D137" s="7">
        <v>1</v>
      </c>
      <c r="E137" s="7">
        <v>403</v>
      </c>
      <c r="F137" s="8" t="s">
        <v>1195</v>
      </c>
      <c r="G137" s="7" t="s">
        <v>1164</v>
      </c>
      <c r="H137" s="9" t="s">
        <v>1192</v>
      </c>
      <c r="I137" s="17" t="s">
        <v>1191</v>
      </c>
      <c r="J137" s="18">
        <v>59.46</v>
      </c>
      <c r="K137" s="19">
        <v>45.11</v>
      </c>
      <c r="L137" s="17">
        <v>21000</v>
      </c>
      <c r="M137" s="17">
        <f t="shared" si="5"/>
        <v>1248660</v>
      </c>
      <c r="N137" s="6">
        <f t="shared" si="4"/>
        <v>27680.336954112172</v>
      </c>
    </row>
    <row r="138" spans="1:14">
      <c r="A138" s="6">
        <v>136</v>
      </c>
      <c r="B138" s="7">
        <v>2</v>
      </c>
      <c r="C138" s="7">
        <v>3</v>
      </c>
      <c r="D138" s="7">
        <v>1</v>
      </c>
      <c r="E138" s="7">
        <v>404</v>
      </c>
      <c r="F138" s="8" t="s">
        <v>1195</v>
      </c>
      <c r="G138" s="7" t="s">
        <v>1164</v>
      </c>
      <c r="H138" s="9" t="s">
        <v>1190</v>
      </c>
      <c r="I138" s="17" t="s">
        <v>1191</v>
      </c>
      <c r="J138" s="18">
        <v>59.46</v>
      </c>
      <c r="K138" s="19">
        <v>45.11</v>
      </c>
      <c r="L138" s="17">
        <v>21000</v>
      </c>
      <c r="M138" s="17">
        <f t="shared" si="5"/>
        <v>1248660</v>
      </c>
      <c r="N138" s="6">
        <f t="shared" si="4"/>
        <v>27680.336954112172</v>
      </c>
    </row>
    <row r="139" spans="1:14">
      <c r="A139" s="6">
        <v>137</v>
      </c>
      <c r="B139" s="7">
        <v>2</v>
      </c>
      <c r="C139" s="7">
        <v>3</v>
      </c>
      <c r="D139" s="7">
        <v>1</v>
      </c>
      <c r="E139" s="7">
        <v>405</v>
      </c>
      <c r="F139" s="8" t="s">
        <v>1195</v>
      </c>
      <c r="G139" s="7" t="s">
        <v>1164</v>
      </c>
      <c r="H139" s="9" t="s">
        <v>1192</v>
      </c>
      <c r="I139" s="17" t="s">
        <v>1191</v>
      </c>
      <c r="J139" s="18">
        <v>59.79</v>
      </c>
      <c r="K139" s="19">
        <v>45.36</v>
      </c>
      <c r="L139" s="17">
        <v>21000</v>
      </c>
      <c r="M139" s="17">
        <f t="shared" si="5"/>
        <v>1255590</v>
      </c>
      <c r="N139" s="6">
        <f t="shared" si="4"/>
        <v>27680.555555555555</v>
      </c>
    </row>
    <row r="140" spans="1:14">
      <c r="A140" s="6">
        <v>138</v>
      </c>
      <c r="B140" s="7">
        <v>2</v>
      </c>
      <c r="C140" s="7">
        <v>3</v>
      </c>
      <c r="D140" s="7">
        <v>1</v>
      </c>
      <c r="E140" s="7">
        <v>502</v>
      </c>
      <c r="F140" s="8" t="s">
        <v>1196</v>
      </c>
      <c r="G140" s="7" t="s">
        <v>1164</v>
      </c>
      <c r="H140" s="9" t="s">
        <v>1190</v>
      </c>
      <c r="I140" s="17" t="s">
        <v>1191</v>
      </c>
      <c r="J140" s="18">
        <v>59.46</v>
      </c>
      <c r="K140" s="19">
        <v>45.11</v>
      </c>
      <c r="L140" s="17">
        <v>21000</v>
      </c>
      <c r="M140" s="17">
        <f t="shared" si="5"/>
        <v>1248660</v>
      </c>
      <c r="N140" s="6">
        <f t="shared" si="4"/>
        <v>27680.336954112172</v>
      </c>
    </row>
    <row r="141" spans="1:14">
      <c r="A141" s="6">
        <v>139</v>
      </c>
      <c r="B141" s="7">
        <v>2</v>
      </c>
      <c r="C141" s="7">
        <v>3</v>
      </c>
      <c r="D141" s="7">
        <v>1</v>
      </c>
      <c r="E141" s="7">
        <v>503</v>
      </c>
      <c r="F141" s="8" t="s">
        <v>1196</v>
      </c>
      <c r="G141" s="7" t="s">
        <v>1164</v>
      </c>
      <c r="H141" s="9" t="s">
        <v>1192</v>
      </c>
      <c r="I141" s="17" t="s">
        <v>1191</v>
      </c>
      <c r="J141" s="18">
        <v>59.46</v>
      </c>
      <c r="K141" s="19">
        <v>45.11</v>
      </c>
      <c r="L141" s="17">
        <v>21000</v>
      </c>
      <c r="M141" s="17">
        <f t="shared" si="5"/>
        <v>1248660</v>
      </c>
      <c r="N141" s="6">
        <f t="shared" si="4"/>
        <v>27680.336954112172</v>
      </c>
    </row>
    <row r="142" spans="1:14">
      <c r="A142" s="6">
        <v>140</v>
      </c>
      <c r="B142" s="7">
        <v>2</v>
      </c>
      <c r="C142" s="7">
        <v>3</v>
      </c>
      <c r="D142" s="7">
        <v>1</v>
      </c>
      <c r="E142" s="7">
        <v>504</v>
      </c>
      <c r="F142" s="8" t="s">
        <v>1196</v>
      </c>
      <c r="G142" s="7" t="s">
        <v>1164</v>
      </c>
      <c r="H142" s="9" t="s">
        <v>1190</v>
      </c>
      <c r="I142" s="17" t="s">
        <v>1191</v>
      </c>
      <c r="J142" s="18">
        <v>59.46</v>
      </c>
      <c r="K142" s="19">
        <v>45.11</v>
      </c>
      <c r="L142" s="17">
        <v>21000</v>
      </c>
      <c r="M142" s="17">
        <f t="shared" si="5"/>
        <v>1248660</v>
      </c>
      <c r="N142" s="6">
        <f t="shared" si="4"/>
        <v>27680.336954112172</v>
      </c>
    </row>
    <row r="143" spans="1:14">
      <c r="A143" s="6">
        <v>141</v>
      </c>
      <c r="B143" s="7">
        <v>2</v>
      </c>
      <c r="C143" s="7">
        <v>3</v>
      </c>
      <c r="D143" s="7">
        <v>1</v>
      </c>
      <c r="E143" s="7">
        <v>505</v>
      </c>
      <c r="F143" s="8" t="s">
        <v>1196</v>
      </c>
      <c r="G143" s="7" t="s">
        <v>1164</v>
      </c>
      <c r="H143" s="9" t="s">
        <v>1192</v>
      </c>
      <c r="I143" s="17" t="s">
        <v>1191</v>
      </c>
      <c r="J143" s="18">
        <v>59.79</v>
      </c>
      <c r="K143" s="19">
        <v>45.36</v>
      </c>
      <c r="L143" s="17">
        <v>21000</v>
      </c>
      <c r="M143" s="17">
        <f t="shared" si="5"/>
        <v>1255590</v>
      </c>
      <c r="N143" s="6">
        <f t="shared" si="4"/>
        <v>27680.555555555555</v>
      </c>
    </row>
    <row r="144" spans="1:14">
      <c r="A144" s="6">
        <v>142</v>
      </c>
      <c r="B144" s="7">
        <v>2</v>
      </c>
      <c r="C144" s="7">
        <v>3</v>
      </c>
      <c r="D144" s="7">
        <v>1</v>
      </c>
      <c r="E144" s="7">
        <v>602</v>
      </c>
      <c r="F144" s="8" t="s">
        <v>1197</v>
      </c>
      <c r="G144" s="7" t="s">
        <v>1164</v>
      </c>
      <c r="H144" s="9" t="s">
        <v>1190</v>
      </c>
      <c r="I144" s="17" t="s">
        <v>1191</v>
      </c>
      <c r="J144" s="18">
        <v>59.46</v>
      </c>
      <c r="K144" s="19">
        <v>45.11</v>
      </c>
      <c r="L144" s="17">
        <v>21000</v>
      </c>
      <c r="M144" s="17">
        <f t="shared" si="5"/>
        <v>1248660</v>
      </c>
      <c r="N144" s="6">
        <f t="shared" si="4"/>
        <v>27680.336954112172</v>
      </c>
    </row>
    <row r="145" spans="1:14">
      <c r="A145" s="6">
        <v>143</v>
      </c>
      <c r="B145" s="7">
        <v>2</v>
      </c>
      <c r="C145" s="7">
        <v>3</v>
      </c>
      <c r="D145" s="7">
        <v>1</v>
      </c>
      <c r="E145" s="7">
        <v>603</v>
      </c>
      <c r="F145" s="8" t="s">
        <v>1197</v>
      </c>
      <c r="G145" s="7" t="s">
        <v>1164</v>
      </c>
      <c r="H145" s="9" t="s">
        <v>1192</v>
      </c>
      <c r="I145" s="17" t="s">
        <v>1191</v>
      </c>
      <c r="J145" s="18">
        <v>59.46</v>
      </c>
      <c r="K145" s="19">
        <v>45.11</v>
      </c>
      <c r="L145" s="17">
        <v>21000</v>
      </c>
      <c r="M145" s="17">
        <f t="shared" si="5"/>
        <v>1248660</v>
      </c>
      <c r="N145" s="6">
        <f t="shared" si="4"/>
        <v>27680.336954112172</v>
      </c>
    </row>
    <row r="146" spans="1:14">
      <c r="A146" s="6">
        <v>144</v>
      </c>
      <c r="B146" s="7">
        <v>2</v>
      </c>
      <c r="C146" s="7">
        <v>3</v>
      </c>
      <c r="D146" s="7">
        <v>1</v>
      </c>
      <c r="E146" s="7">
        <v>604</v>
      </c>
      <c r="F146" s="8" t="s">
        <v>1197</v>
      </c>
      <c r="G146" s="7" t="s">
        <v>1164</v>
      </c>
      <c r="H146" s="9" t="s">
        <v>1190</v>
      </c>
      <c r="I146" s="17" t="s">
        <v>1191</v>
      </c>
      <c r="J146" s="18">
        <v>59.46</v>
      </c>
      <c r="K146" s="19">
        <v>45.11</v>
      </c>
      <c r="L146" s="17">
        <v>21000</v>
      </c>
      <c r="M146" s="17">
        <f t="shared" si="5"/>
        <v>1248660</v>
      </c>
      <c r="N146" s="6">
        <f t="shared" si="4"/>
        <v>27680.336954112172</v>
      </c>
    </row>
    <row r="147" spans="1:14">
      <c r="A147" s="6">
        <v>145</v>
      </c>
      <c r="B147" s="7">
        <v>2</v>
      </c>
      <c r="C147" s="7">
        <v>3</v>
      </c>
      <c r="D147" s="7">
        <v>1</v>
      </c>
      <c r="E147" s="7">
        <v>605</v>
      </c>
      <c r="F147" s="8" t="s">
        <v>1197</v>
      </c>
      <c r="G147" s="7" t="s">
        <v>1164</v>
      </c>
      <c r="H147" s="9" t="s">
        <v>1192</v>
      </c>
      <c r="I147" s="17" t="s">
        <v>1191</v>
      </c>
      <c r="J147" s="18">
        <v>59.79</v>
      </c>
      <c r="K147" s="19">
        <v>45.36</v>
      </c>
      <c r="L147" s="17">
        <v>21000</v>
      </c>
      <c r="M147" s="17">
        <f t="shared" si="5"/>
        <v>1255590</v>
      </c>
      <c r="N147" s="6">
        <f t="shared" si="4"/>
        <v>27680.555555555555</v>
      </c>
    </row>
    <row r="148" spans="1:14">
      <c r="A148" s="6">
        <v>146</v>
      </c>
      <c r="B148" s="7">
        <v>2</v>
      </c>
      <c r="C148" s="7">
        <v>3</v>
      </c>
      <c r="D148" s="7">
        <v>1</v>
      </c>
      <c r="E148" s="7">
        <v>702</v>
      </c>
      <c r="F148" s="8" t="s">
        <v>1198</v>
      </c>
      <c r="G148" s="7" t="s">
        <v>1164</v>
      </c>
      <c r="H148" s="9" t="s">
        <v>1190</v>
      </c>
      <c r="I148" s="17" t="s">
        <v>1191</v>
      </c>
      <c r="J148" s="18">
        <v>59.46</v>
      </c>
      <c r="K148" s="19">
        <v>45.11</v>
      </c>
      <c r="L148" s="17">
        <v>21000</v>
      </c>
      <c r="M148" s="17">
        <f t="shared" si="5"/>
        <v>1248660</v>
      </c>
      <c r="N148" s="6">
        <f t="shared" si="4"/>
        <v>27680.336954112172</v>
      </c>
    </row>
    <row r="149" spans="1:14">
      <c r="A149" s="6">
        <v>147</v>
      </c>
      <c r="B149" s="7">
        <v>2</v>
      </c>
      <c r="C149" s="7">
        <v>3</v>
      </c>
      <c r="D149" s="7">
        <v>1</v>
      </c>
      <c r="E149" s="7">
        <v>703</v>
      </c>
      <c r="F149" s="8" t="s">
        <v>1198</v>
      </c>
      <c r="G149" s="7" t="s">
        <v>1164</v>
      </c>
      <c r="H149" s="9" t="s">
        <v>1192</v>
      </c>
      <c r="I149" s="17" t="s">
        <v>1191</v>
      </c>
      <c r="J149" s="18">
        <v>59.46</v>
      </c>
      <c r="K149" s="19">
        <v>45.11</v>
      </c>
      <c r="L149" s="17">
        <v>21000</v>
      </c>
      <c r="M149" s="17">
        <f t="shared" si="5"/>
        <v>1248660</v>
      </c>
      <c r="N149" s="6">
        <f t="shared" si="4"/>
        <v>27680.336954112172</v>
      </c>
    </row>
    <row r="150" spans="1:14">
      <c r="A150" s="6">
        <v>148</v>
      </c>
      <c r="B150" s="7">
        <v>2</v>
      </c>
      <c r="C150" s="7">
        <v>3</v>
      </c>
      <c r="D150" s="7">
        <v>1</v>
      </c>
      <c r="E150" s="7">
        <v>704</v>
      </c>
      <c r="F150" s="8" t="s">
        <v>1198</v>
      </c>
      <c r="G150" s="7" t="s">
        <v>1164</v>
      </c>
      <c r="H150" s="9" t="s">
        <v>1190</v>
      </c>
      <c r="I150" s="17" t="s">
        <v>1191</v>
      </c>
      <c r="J150" s="18">
        <v>59.46</v>
      </c>
      <c r="K150" s="19">
        <v>45.11</v>
      </c>
      <c r="L150" s="17">
        <v>21000</v>
      </c>
      <c r="M150" s="17">
        <f t="shared" si="5"/>
        <v>1248660</v>
      </c>
      <c r="N150" s="6">
        <f t="shared" si="4"/>
        <v>27680.336954112172</v>
      </c>
    </row>
    <row r="151" spans="1:14">
      <c r="A151" s="6">
        <v>149</v>
      </c>
      <c r="B151" s="7">
        <v>2</v>
      </c>
      <c r="C151" s="7">
        <v>3</v>
      </c>
      <c r="D151" s="7">
        <v>1</v>
      </c>
      <c r="E151" s="7">
        <v>705</v>
      </c>
      <c r="F151" s="8" t="s">
        <v>1198</v>
      </c>
      <c r="G151" s="7" t="s">
        <v>1164</v>
      </c>
      <c r="H151" s="9" t="s">
        <v>1192</v>
      </c>
      <c r="I151" s="17" t="s">
        <v>1191</v>
      </c>
      <c r="J151" s="18">
        <v>59.79</v>
      </c>
      <c r="K151" s="19">
        <v>45.36</v>
      </c>
      <c r="L151" s="17">
        <v>21000</v>
      </c>
      <c r="M151" s="17">
        <f t="shared" si="5"/>
        <v>1255590</v>
      </c>
      <c r="N151" s="6">
        <f t="shared" si="4"/>
        <v>27680.555555555555</v>
      </c>
    </row>
    <row r="152" spans="1:14">
      <c r="A152" s="6">
        <v>150</v>
      </c>
      <c r="B152" s="7">
        <v>2</v>
      </c>
      <c r="C152" s="7">
        <v>3</v>
      </c>
      <c r="D152" s="7">
        <v>1</v>
      </c>
      <c r="E152" s="7">
        <v>802</v>
      </c>
      <c r="F152" s="8" t="s">
        <v>1199</v>
      </c>
      <c r="G152" s="7" t="s">
        <v>1164</v>
      </c>
      <c r="H152" s="9" t="s">
        <v>1190</v>
      </c>
      <c r="I152" s="17" t="s">
        <v>1191</v>
      </c>
      <c r="J152" s="18">
        <v>59.46</v>
      </c>
      <c r="K152" s="19">
        <v>45.11</v>
      </c>
      <c r="L152" s="17">
        <v>21000</v>
      </c>
      <c r="M152" s="17">
        <f t="shared" si="5"/>
        <v>1248660</v>
      </c>
      <c r="N152" s="6">
        <f t="shared" si="4"/>
        <v>27680.336954112172</v>
      </c>
    </row>
    <row r="153" spans="1:14">
      <c r="A153" s="6">
        <v>151</v>
      </c>
      <c r="B153" s="7">
        <v>2</v>
      </c>
      <c r="C153" s="7">
        <v>3</v>
      </c>
      <c r="D153" s="7">
        <v>1</v>
      </c>
      <c r="E153" s="7">
        <v>803</v>
      </c>
      <c r="F153" s="8" t="s">
        <v>1199</v>
      </c>
      <c r="G153" s="7" t="s">
        <v>1164</v>
      </c>
      <c r="H153" s="9" t="s">
        <v>1192</v>
      </c>
      <c r="I153" s="17" t="s">
        <v>1191</v>
      </c>
      <c r="J153" s="18">
        <v>59.46</v>
      </c>
      <c r="K153" s="19">
        <v>45.11</v>
      </c>
      <c r="L153" s="17">
        <v>21000</v>
      </c>
      <c r="M153" s="17">
        <f t="shared" si="5"/>
        <v>1248660</v>
      </c>
      <c r="N153" s="6">
        <f t="shared" si="4"/>
        <v>27680.336954112172</v>
      </c>
    </row>
    <row r="154" spans="1:14">
      <c r="A154" s="6">
        <v>152</v>
      </c>
      <c r="B154" s="7">
        <v>2</v>
      </c>
      <c r="C154" s="7">
        <v>3</v>
      </c>
      <c r="D154" s="7">
        <v>1</v>
      </c>
      <c r="E154" s="7">
        <v>804</v>
      </c>
      <c r="F154" s="8" t="s">
        <v>1199</v>
      </c>
      <c r="G154" s="7" t="s">
        <v>1164</v>
      </c>
      <c r="H154" s="9" t="s">
        <v>1190</v>
      </c>
      <c r="I154" s="17" t="s">
        <v>1191</v>
      </c>
      <c r="J154" s="18">
        <v>59.46</v>
      </c>
      <c r="K154" s="19">
        <v>45.11</v>
      </c>
      <c r="L154" s="17">
        <v>21000</v>
      </c>
      <c r="M154" s="17">
        <f t="shared" si="5"/>
        <v>1248660</v>
      </c>
      <c r="N154" s="6">
        <f t="shared" si="4"/>
        <v>27680.336954112172</v>
      </c>
    </row>
    <row r="155" spans="1:14">
      <c r="A155" s="6">
        <v>153</v>
      </c>
      <c r="B155" s="7">
        <v>2</v>
      </c>
      <c r="C155" s="7">
        <v>3</v>
      </c>
      <c r="D155" s="7">
        <v>1</v>
      </c>
      <c r="E155" s="7">
        <v>805</v>
      </c>
      <c r="F155" s="8" t="s">
        <v>1199</v>
      </c>
      <c r="G155" s="7" t="s">
        <v>1164</v>
      </c>
      <c r="H155" s="9" t="s">
        <v>1192</v>
      </c>
      <c r="I155" s="17" t="s">
        <v>1191</v>
      </c>
      <c r="J155" s="18">
        <v>59.79</v>
      </c>
      <c r="K155" s="19">
        <v>45.36</v>
      </c>
      <c r="L155" s="17">
        <v>21000</v>
      </c>
      <c r="M155" s="17">
        <f t="shared" si="5"/>
        <v>1255590</v>
      </c>
      <c r="N155" s="6">
        <f t="shared" si="4"/>
        <v>27680.555555555555</v>
      </c>
    </row>
    <row r="156" spans="1:14">
      <c r="A156" s="6">
        <v>154</v>
      </c>
      <c r="B156" s="7">
        <v>2</v>
      </c>
      <c r="C156" s="7">
        <v>3</v>
      </c>
      <c r="D156" s="7">
        <v>1</v>
      </c>
      <c r="E156" s="7">
        <v>902</v>
      </c>
      <c r="F156" s="8" t="s">
        <v>1200</v>
      </c>
      <c r="G156" s="7" t="s">
        <v>1164</v>
      </c>
      <c r="H156" s="9" t="s">
        <v>1190</v>
      </c>
      <c r="I156" s="17" t="s">
        <v>1191</v>
      </c>
      <c r="J156" s="18">
        <v>59.46</v>
      </c>
      <c r="K156" s="19">
        <v>45.11</v>
      </c>
      <c r="L156" s="17">
        <v>21000</v>
      </c>
      <c r="M156" s="17">
        <f t="shared" si="5"/>
        <v>1248660</v>
      </c>
      <c r="N156" s="6">
        <f t="shared" si="4"/>
        <v>27680.336954112172</v>
      </c>
    </row>
    <row r="157" spans="1:14">
      <c r="A157" s="6">
        <v>155</v>
      </c>
      <c r="B157" s="7">
        <v>2</v>
      </c>
      <c r="C157" s="7">
        <v>3</v>
      </c>
      <c r="D157" s="7">
        <v>1</v>
      </c>
      <c r="E157" s="7">
        <v>903</v>
      </c>
      <c r="F157" s="8" t="s">
        <v>1200</v>
      </c>
      <c r="G157" s="7" t="s">
        <v>1164</v>
      </c>
      <c r="H157" s="9" t="s">
        <v>1192</v>
      </c>
      <c r="I157" s="17" t="s">
        <v>1191</v>
      </c>
      <c r="J157" s="18">
        <v>59.46</v>
      </c>
      <c r="K157" s="19">
        <v>45.11</v>
      </c>
      <c r="L157" s="17">
        <v>21000</v>
      </c>
      <c r="M157" s="17">
        <f t="shared" si="5"/>
        <v>1248660</v>
      </c>
      <c r="N157" s="6">
        <f t="shared" si="4"/>
        <v>27680.336954112172</v>
      </c>
    </row>
    <row r="158" spans="1:14">
      <c r="A158" s="6">
        <v>156</v>
      </c>
      <c r="B158" s="7">
        <v>2</v>
      </c>
      <c r="C158" s="7">
        <v>3</v>
      </c>
      <c r="D158" s="7">
        <v>1</v>
      </c>
      <c r="E158" s="7">
        <v>904</v>
      </c>
      <c r="F158" s="8" t="s">
        <v>1200</v>
      </c>
      <c r="G158" s="7" t="s">
        <v>1164</v>
      </c>
      <c r="H158" s="9" t="s">
        <v>1190</v>
      </c>
      <c r="I158" s="17" t="s">
        <v>1191</v>
      </c>
      <c r="J158" s="18">
        <v>59.46</v>
      </c>
      <c r="K158" s="19">
        <v>45.11</v>
      </c>
      <c r="L158" s="17">
        <v>21000</v>
      </c>
      <c r="M158" s="17">
        <f t="shared" si="5"/>
        <v>1248660</v>
      </c>
      <c r="N158" s="6">
        <f t="shared" si="4"/>
        <v>27680.336954112172</v>
      </c>
    </row>
    <row r="159" spans="1:14">
      <c r="A159" s="6">
        <v>157</v>
      </c>
      <c r="B159" s="7">
        <v>2</v>
      </c>
      <c r="C159" s="7">
        <v>3</v>
      </c>
      <c r="D159" s="7">
        <v>1</v>
      </c>
      <c r="E159" s="7">
        <v>905</v>
      </c>
      <c r="F159" s="8" t="s">
        <v>1200</v>
      </c>
      <c r="G159" s="7" t="s">
        <v>1164</v>
      </c>
      <c r="H159" s="9" t="s">
        <v>1192</v>
      </c>
      <c r="I159" s="17" t="s">
        <v>1191</v>
      </c>
      <c r="J159" s="18">
        <v>59.79</v>
      </c>
      <c r="K159" s="19">
        <v>45.36</v>
      </c>
      <c r="L159" s="17">
        <v>21000</v>
      </c>
      <c r="M159" s="17">
        <f t="shared" si="5"/>
        <v>1255590</v>
      </c>
      <c r="N159" s="6">
        <f t="shared" si="4"/>
        <v>27680.555555555555</v>
      </c>
    </row>
    <row r="160" spans="1:14">
      <c r="A160" s="6">
        <v>158</v>
      </c>
      <c r="B160" s="7">
        <v>2</v>
      </c>
      <c r="C160" s="7">
        <v>3</v>
      </c>
      <c r="D160" s="7">
        <v>1</v>
      </c>
      <c r="E160" s="7">
        <v>1002</v>
      </c>
      <c r="F160" s="8" t="s">
        <v>1201</v>
      </c>
      <c r="G160" s="7" t="s">
        <v>1164</v>
      </c>
      <c r="H160" s="9" t="s">
        <v>1190</v>
      </c>
      <c r="I160" s="17" t="s">
        <v>1191</v>
      </c>
      <c r="J160" s="18">
        <v>59.46</v>
      </c>
      <c r="K160" s="19">
        <v>45.11</v>
      </c>
      <c r="L160" s="17">
        <v>21000</v>
      </c>
      <c r="M160" s="17">
        <f t="shared" si="5"/>
        <v>1248660</v>
      </c>
      <c r="N160" s="6">
        <f t="shared" si="4"/>
        <v>27680.336954112172</v>
      </c>
    </row>
    <row r="161" spans="1:14">
      <c r="A161" s="6">
        <v>159</v>
      </c>
      <c r="B161" s="7">
        <v>2</v>
      </c>
      <c r="C161" s="7">
        <v>3</v>
      </c>
      <c r="D161" s="7">
        <v>1</v>
      </c>
      <c r="E161" s="7">
        <v>1003</v>
      </c>
      <c r="F161" s="8" t="s">
        <v>1201</v>
      </c>
      <c r="G161" s="7" t="s">
        <v>1164</v>
      </c>
      <c r="H161" s="9" t="s">
        <v>1192</v>
      </c>
      <c r="I161" s="17" t="s">
        <v>1191</v>
      </c>
      <c r="J161" s="18">
        <v>59.46</v>
      </c>
      <c r="K161" s="19">
        <v>45.11</v>
      </c>
      <c r="L161" s="17">
        <v>21000</v>
      </c>
      <c r="M161" s="17">
        <f t="shared" si="5"/>
        <v>1248660</v>
      </c>
      <c r="N161" s="6">
        <f t="shared" si="4"/>
        <v>27680.336954112172</v>
      </c>
    </row>
    <row r="162" spans="1:14">
      <c r="A162" s="6">
        <v>160</v>
      </c>
      <c r="B162" s="7">
        <v>2</v>
      </c>
      <c r="C162" s="7">
        <v>3</v>
      </c>
      <c r="D162" s="7">
        <v>1</v>
      </c>
      <c r="E162" s="7">
        <v>1004</v>
      </c>
      <c r="F162" s="8" t="s">
        <v>1201</v>
      </c>
      <c r="G162" s="7" t="s">
        <v>1164</v>
      </c>
      <c r="H162" s="9" t="s">
        <v>1190</v>
      </c>
      <c r="I162" s="17" t="s">
        <v>1191</v>
      </c>
      <c r="J162" s="18">
        <v>59.46</v>
      </c>
      <c r="K162" s="19">
        <v>45.11</v>
      </c>
      <c r="L162" s="17">
        <v>21000</v>
      </c>
      <c r="M162" s="17">
        <f t="shared" si="5"/>
        <v>1248660</v>
      </c>
      <c r="N162" s="6">
        <f t="shared" si="4"/>
        <v>27680.336954112172</v>
      </c>
    </row>
    <row r="163" spans="1:14">
      <c r="A163" s="6">
        <v>161</v>
      </c>
      <c r="B163" s="7">
        <v>2</v>
      </c>
      <c r="C163" s="7">
        <v>3</v>
      </c>
      <c r="D163" s="7">
        <v>1</v>
      </c>
      <c r="E163" s="7">
        <v>1102</v>
      </c>
      <c r="F163" s="8" t="s">
        <v>1202</v>
      </c>
      <c r="G163" s="7" t="s">
        <v>1164</v>
      </c>
      <c r="H163" s="9" t="s">
        <v>1190</v>
      </c>
      <c r="I163" s="17" t="s">
        <v>1191</v>
      </c>
      <c r="J163" s="18">
        <v>59.46</v>
      </c>
      <c r="K163" s="19">
        <v>45.11</v>
      </c>
      <c r="L163" s="17">
        <v>21000</v>
      </c>
      <c r="M163" s="17">
        <f t="shared" si="5"/>
        <v>1248660</v>
      </c>
      <c r="N163" s="6">
        <f t="shared" si="4"/>
        <v>27680.336954112172</v>
      </c>
    </row>
    <row r="164" spans="1:14">
      <c r="A164" s="6">
        <v>162</v>
      </c>
      <c r="B164" s="7">
        <v>2</v>
      </c>
      <c r="C164" s="7">
        <v>3</v>
      </c>
      <c r="D164" s="7">
        <v>1</v>
      </c>
      <c r="E164" s="7">
        <v>1103</v>
      </c>
      <c r="F164" s="8" t="s">
        <v>1202</v>
      </c>
      <c r="G164" s="7" t="s">
        <v>1164</v>
      </c>
      <c r="H164" s="9" t="s">
        <v>1192</v>
      </c>
      <c r="I164" s="17" t="s">
        <v>1191</v>
      </c>
      <c r="J164" s="18">
        <v>59.46</v>
      </c>
      <c r="K164" s="19">
        <v>45.11</v>
      </c>
      <c r="L164" s="17">
        <v>21000</v>
      </c>
      <c r="M164" s="17">
        <f t="shared" si="5"/>
        <v>1248660</v>
      </c>
      <c r="N164" s="6">
        <f t="shared" si="4"/>
        <v>27680.336954112172</v>
      </c>
    </row>
    <row r="165" spans="1:14">
      <c r="A165" s="6">
        <v>163</v>
      </c>
      <c r="B165" s="7">
        <v>2</v>
      </c>
      <c r="C165" s="7">
        <v>3</v>
      </c>
      <c r="D165" s="7">
        <v>1</v>
      </c>
      <c r="E165" s="7">
        <v>1104</v>
      </c>
      <c r="F165" s="8" t="s">
        <v>1202</v>
      </c>
      <c r="G165" s="7" t="s">
        <v>1164</v>
      </c>
      <c r="H165" s="9" t="s">
        <v>1190</v>
      </c>
      <c r="I165" s="17" t="s">
        <v>1191</v>
      </c>
      <c r="J165" s="18">
        <v>59.46</v>
      </c>
      <c r="K165" s="19">
        <v>45.11</v>
      </c>
      <c r="L165" s="17">
        <v>21000</v>
      </c>
      <c r="M165" s="17">
        <f t="shared" si="5"/>
        <v>1248660</v>
      </c>
      <c r="N165" s="6">
        <f t="shared" si="4"/>
        <v>27680.336954112172</v>
      </c>
    </row>
    <row r="166" spans="1:14">
      <c r="A166" s="6">
        <v>164</v>
      </c>
      <c r="B166" s="7">
        <v>2</v>
      </c>
      <c r="C166" s="7">
        <v>3</v>
      </c>
      <c r="D166" s="7">
        <v>1</v>
      </c>
      <c r="E166" s="7">
        <v>1105</v>
      </c>
      <c r="F166" s="8" t="s">
        <v>1202</v>
      </c>
      <c r="G166" s="7" t="s">
        <v>1164</v>
      </c>
      <c r="H166" s="9" t="s">
        <v>1192</v>
      </c>
      <c r="I166" s="17" t="s">
        <v>1191</v>
      </c>
      <c r="J166" s="18">
        <v>59.79</v>
      </c>
      <c r="K166" s="19">
        <v>45.36</v>
      </c>
      <c r="L166" s="17">
        <v>21000</v>
      </c>
      <c r="M166" s="17">
        <f t="shared" si="5"/>
        <v>1255590</v>
      </c>
      <c r="N166" s="6">
        <f t="shared" si="4"/>
        <v>27680.555555555555</v>
      </c>
    </row>
    <row r="167" spans="1:14">
      <c r="A167" s="6">
        <v>165</v>
      </c>
      <c r="B167" s="7">
        <v>2</v>
      </c>
      <c r="C167" s="7">
        <v>3</v>
      </c>
      <c r="D167" s="7">
        <v>1</v>
      </c>
      <c r="E167" s="7">
        <v>1202</v>
      </c>
      <c r="F167" s="8" t="s">
        <v>1203</v>
      </c>
      <c r="G167" s="7" t="s">
        <v>1164</v>
      </c>
      <c r="H167" s="9" t="s">
        <v>1190</v>
      </c>
      <c r="I167" s="17" t="s">
        <v>1191</v>
      </c>
      <c r="J167" s="18">
        <v>59.46</v>
      </c>
      <c r="K167" s="19">
        <v>45.11</v>
      </c>
      <c r="L167" s="17">
        <v>21000</v>
      </c>
      <c r="M167" s="17">
        <f t="shared" si="5"/>
        <v>1248660</v>
      </c>
      <c r="N167" s="6">
        <f t="shared" si="4"/>
        <v>27680.336954112172</v>
      </c>
    </row>
    <row r="168" spans="1:14">
      <c r="A168" s="6">
        <v>166</v>
      </c>
      <c r="B168" s="7">
        <v>2</v>
      </c>
      <c r="C168" s="7">
        <v>3</v>
      </c>
      <c r="D168" s="7">
        <v>1</v>
      </c>
      <c r="E168" s="7">
        <v>1203</v>
      </c>
      <c r="F168" s="8" t="s">
        <v>1203</v>
      </c>
      <c r="G168" s="7" t="s">
        <v>1164</v>
      </c>
      <c r="H168" s="9" t="s">
        <v>1192</v>
      </c>
      <c r="I168" s="17" t="s">
        <v>1191</v>
      </c>
      <c r="J168" s="18">
        <v>59.46</v>
      </c>
      <c r="K168" s="19">
        <v>45.11</v>
      </c>
      <c r="L168" s="17">
        <v>21000</v>
      </c>
      <c r="M168" s="17">
        <f t="shared" si="5"/>
        <v>1248660</v>
      </c>
      <c r="N168" s="6">
        <f t="shared" si="4"/>
        <v>27680.336954112172</v>
      </c>
    </row>
    <row r="169" spans="1:14">
      <c r="A169" s="6">
        <v>167</v>
      </c>
      <c r="B169" s="7">
        <v>2</v>
      </c>
      <c r="C169" s="7">
        <v>3</v>
      </c>
      <c r="D169" s="7">
        <v>1</v>
      </c>
      <c r="E169" s="7">
        <v>1204</v>
      </c>
      <c r="F169" s="8" t="s">
        <v>1203</v>
      </c>
      <c r="G169" s="7" t="s">
        <v>1164</v>
      </c>
      <c r="H169" s="9" t="s">
        <v>1190</v>
      </c>
      <c r="I169" s="17" t="s">
        <v>1191</v>
      </c>
      <c r="J169" s="18">
        <v>59.46</v>
      </c>
      <c r="K169" s="19">
        <v>45.11</v>
      </c>
      <c r="L169" s="17">
        <v>21000</v>
      </c>
      <c r="M169" s="17">
        <f t="shared" si="5"/>
        <v>1248660</v>
      </c>
      <c r="N169" s="6">
        <f t="shared" si="4"/>
        <v>27680.336954112172</v>
      </c>
    </row>
    <row r="170" spans="1:14">
      <c r="A170" s="6">
        <v>168</v>
      </c>
      <c r="B170" s="7">
        <v>2</v>
      </c>
      <c r="C170" s="7">
        <v>3</v>
      </c>
      <c r="D170" s="7">
        <v>1</v>
      </c>
      <c r="E170" s="7">
        <v>1205</v>
      </c>
      <c r="F170" s="8" t="s">
        <v>1203</v>
      </c>
      <c r="G170" s="7" t="s">
        <v>1164</v>
      </c>
      <c r="H170" s="9" t="s">
        <v>1192</v>
      </c>
      <c r="I170" s="17" t="s">
        <v>1191</v>
      </c>
      <c r="J170" s="18">
        <v>59.79</v>
      </c>
      <c r="K170" s="19">
        <v>45.36</v>
      </c>
      <c r="L170" s="17">
        <v>21000</v>
      </c>
      <c r="M170" s="17">
        <f t="shared" si="5"/>
        <v>1255590</v>
      </c>
      <c r="N170" s="6">
        <f t="shared" si="4"/>
        <v>27680.555555555555</v>
      </c>
    </row>
    <row r="171" spans="1:14">
      <c r="A171" s="6">
        <v>169</v>
      </c>
      <c r="B171" s="7">
        <v>2</v>
      </c>
      <c r="C171" s="7">
        <v>3</v>
      </c>
      <c r="D171" s="7">
        <v>1</v>
      </c>
      <c r="E171" s="7">
        <v>1302</v>
      </c>
      <c r="F171" s="8" t="s">
        <v>1204</v>
      </c>
      <c r="G171" s="7" t="s">
        <v>1164</v>
      </c>
      <c r="H171" s="9" t="s">
        <v>1190</v>
      </c>
      <c r="I171" s="17" t="s">
        <v>1191</v>
      </c>
      <c r="J171" s="18">
        <v>59.46</v>
      </c>
      <c r="K171" s="19">
        <v>45.11</v>
      </c>
      <c r="L171" s="17">
        <v>21000</v>
      </c>
      <c r="M171" s="17">
        <f t="shared" si="5"/>
        <v>1248660</v>
      </c>
      <c r="N171" s="6">
        <f t="shared" si="4"/>
        <v>27680.336954112172</v>
      </c>
    </row>
    <row r="172" spans="1:14">
      <c r="A172" s="6">
        <v>170</v>
      </c>
      <c r="B172" s="7">
        <v>2</v>
      </c>
      <c r="C172" s="7">
        <v>3</v>
      </c>
      <c r="D172" s="7">
        <v>1</v>
      </c>
      <c r="E172" s="7">
        <v>1303</v>
      </c>
      <c r="F172" s="8" t="s">
        <v>1204</v>
      </c>
      <c r="G172" s="7" t="s">
        <v>1164</v>
      </c>
      <c r="H172" s="9" t="s">
        <v>1192</v>
      </c>
      <c r="I172" s="17" t="s">
        <v>1191</v>
      </c>
      <c r="J172" s="18">
        <v>59.46</v>
      </c>
      <c r="K172" s="19">
        <v>45.11</v>
      </c>
      <c r="L172" s="17">
        <v>21000</v>
      </c>
      <c r="M172" s="17">
        <f t="shared" si="5"/>
        <v>1248660</v>
      </c>
      <c r="N172" s="6">
        <f t="shared" si="4"/>
        <v>27680.336954112172</v>
      </c>
    </row>
    <row r="173" spans="1:14">
      <c r="A173" s="6">
        <v>171</v>
      </c>
      <c r="B173" s="7">
        <v>2</v>
      </c>
      <c r="C173" s="7">
        <v>3</v>
      </c>
      <c r="D173" s="7">
        <v>1</v>
      </c>
      <c r="E173" s="7">
        <v>1304</v>
      </c>
      <c r="F173" s="8" t="s">
        <v>1204</v>
      </c>
      <c r="G173" s="7" t="s">
        <v>1164</v>
      </c>
      <c r="H173" s="9" t="s">
        <v>1190</v>
      </c>
      <c r="I173" s="17" t="s">
        <v>1191</v>
      </c>
      <c r="J173" s="18">
        <v>59.46</v>
      </c>
      <c r="K173" s="19">
        <v>45.11</v>
      </c>
      <c r="L173" s="17">
        <v>21000</v>
      </c>
      <c r="M173" s="17">
        <f t="shared" si="5"/>
        <v>1248660</v>
      </c>
      <c r="N173" s="6">
        <f t="shared" si="4"/>
        <v>27680.336954112172</v>
      </c>
    </row>
    <row r="174" spans="1:14">
      <c r="A174" s="6">
        <v>172</v>
      </c>
      <c r="B174" s="7">
        <v>2</v>
      </c>
      <c r="C174" s="7">
        <v>3</v>
      </c>
      <c r="D174" s="7">
        <v>1</v>
      </c>
      <c r="E174" s="7">
        <v>1305</v>
      </c>
      <c r="F174" s="8" t="s">
        <v>1204</v>
      </c>
      <c r="G174" s="7" t="s">
        <v>1164</v>
      </c>
      <c r="H174" s="9" t="s">
        <v>1192</v>
      </c>
      <c r="I174" s="17" t="s">
        <v>1191</v>
      </c>
      <c r="J174" s="18">
        <v>59.79</v>
      </c>
      <c r="K174" s="19">
        <v>45.36</v>
      </c>
      <c r="L174" s="17">
        <v>21000</v>
      </c>
      <c r="M174" s="17">
        <f t="shared" si="5"/>
        <v>1255590</v>
      </c>
      <c r="N174" s="6">
        <f t="shared" si="4"/>
        <v>27680.555555555555</v>
      </c>
    </row>
    <row r="175" spans="1:14">
      <c r="A175" s="6">
        <v>173</v>
      </c>
      <c r="B175" s="7">
        <v>2</v>
      </c>
      <c r="C175" s="7">
        <v>3</v>
      </c>
      <c r="D175" s="7">
        <v>1</v>
      </c>
      <c r="E175" s="7">
        <v>1402</v>
      </c>
      <c r="F175" s="8" t="s">
        <v>1205</v>
      </c>
      <c r="G175" s="7" t="s">
        <v>1164</v>
      </c>
      <c r="H175" s="9" t="s">
        <v>1190</v>
      </c>
      <c r="I175" s="17" t="s">
        <v>1191</v>
      </c>
      <c r="J175" s="18">
        <v>59.46</v>
      </c>
      <c r="K175" s="19">
        <v>45.11</v>
      </c>
      <c r="L175" s="17">
        <v>21000</v>
      </c>
      <c r="M175" s="17">
        <f t="shared" si="5"/>
        <v>1248660</v>
      </c>
      <c r="N175" s="6">
        <f t="shared" si="4"/>
        <v>27680.336954112172</v>
      </c>
    </row>
    <row r="176" spans="1:14">
      <c r="A176" s="6">
        <v>174</v>
      </c>
      <c r="B176" s="7">
        <v>2</v>
      </c>
      <c r="C176" s="7">
        <v>3</v>
      </c>
      <c r="D176" s="7">
        <v>1</v>
      </c>
      <c r="E176" s="7">
        <v>1403</v>
      </c>
      <c r="F176" s="8" t="s">
        <v>1205</v>
      </c>
      <c r="G176" s="7" t="s">
        <v>1164</v>
      </c>
      <c r="H176" s="9" t="s">
        <v>1192</v>
      </c>
      <c r="I176" s="17" t="s">
        <v>1191</v>
      </c>
      <c r="J176" s="18">
        <v>59.46</v>
      </c>
      <c r="K176" s="19">
        <v>45.11</v>
      </c>
      <c r="L176" s="17">
        <v>21000</v>
      </c>
      <c r="M176" s="17">
        <f t="shared" si="5"/>
        <v>1248660</v>
      </c>
      <c r="N176" s="6">
        <f t="shared" si="4"/>
        <v>27680.336954112172</v>
      </c>
    </row>
    <row r="177" spans="1:14">
      <c r="A177" s="6">
        <v>175</v>
      </c>
      <c r="B177" s="7">
        <v>2</v>
      </c>
      <c r="C177" s="7">
        <v>3</v>
      </c>
      <c r="D177" s="7">
        <v>1</v>
      </c>
      <c r="E177" s="7">
        <v>1404</v>
      </c>
      <c r="F177" s="8" t="s">
        <v>1205</v>
      </c>
      <c r="G177" s="7" t="s">
        <v>1164</v>
      </c>
      <c r="H177" s="9" t="s">
        <v>1190</v>
      </c>
      <c r="I177" s="17" t="s">
        <v>1191</v>
      </c>
      <c r="J177" s="18">
        <v>59.46</v>
      </c>
      <c r="K177" s="19">
        <v>45.11</v>
      </c>
      <c r="L177" s="17">
        <v>21000</v>
      </c>
      <c r="M177" s="17">
        <f t="shared" si="5"/>
        <v>1248660</v>
      </c>
      <c r="N177" s="6">
        <f t="shared" si="4"/>
        <v>27680.336954112172</v>
      </c>
    </row>
    <row r="178" spans="1:14">
      <c r="A178" s="6">
        <v>176</v>
      </c>
      <c r="B178" s="7">
        <v>2</v>
      </c>
      <c r="C178" s="7">
        <v>3</v>
      </c>
      <c r="D178" s="7">
        <v>1</v>
      </c>
      <c r="E178" s="7">
        <v>1405</v>
      </c>
      <c r="F178" s="8" t="s">
        <v>1205</v>
      </c>
      <c r="G178" s="7" t="s">
        <v>1164</v>
      </c>
      <c r="H178" s="9" t="s">
        <v>1192</v>
      </c>
      <c r="I178" s="17" t="s">
        <v>1191</v>
      </c>
      <c r="J178" s="18">
        <v>59.79</v>
      </c>
      <c r="K178" s="19">
        <v>45.36</v>
      </c>
      <c r="L178" s="17">
        <v>21000</v>
      </c>
      <c r="M178" s="17">
        <f t="shared" si="5"/>
        <v>1255590</v>
      </c>
      <c r="N178" s="6">
        <f t="shared" si="4"/>
        <v>27680.555555555555</v>
      </c>
    </row>
    <row r="179" spans="1:14">
      <c r="A179" s="6">
        <v>177</v>
      </c>
      <c r="B179" s="7">
        <v>12</v>
      </c>
      <c r="C179" s="7">
        <v>1</v>
      </c>
      <c r="D179" s="7">
        <v>1</v>
      </c>
      <c r="E179" s="7">
        <v>104</v>
      </c>
      <c r="F179" s="8" t="s">
        <v>1206</v>
      </c>
      <c r="G179" s="7" t="s">
        <v>1164</v>
      </c>
      <c r="H179" s="9" t="s">
        <v>1207</v>
      </c>
      <c r="I179" s="20" t="s">
        <v>1166</v>
      </c>
      <c r="J179" s="18">
        <v>60.35</v>
      </c>
      <c r="K179" s="26">
        <v>45.22</v>
      </c>
      <c r="L179" s="17">
        <v>21000</v>
      </c>
      <c r="M179" s="17">
        <v>1267350</v>
      </c>
      <c r="N179" s="6">
        <v>28026.315789473701</v>
      </c>
    </row>
    <row r="180" spans="1:14" s="1" customFormat="1" hidden="1">
      <c r="A180" s="10">
        <v>178</v>
      </c>
      <c r="B180" s="11">
        <v>12</v>
      </c>
      <c r="C180" s="11">
        <v>1</v>
      </c>
      <c r="D180" s="11">
        <v>1</v>
      </c>
      <c r="E180" s="11">
        <v>401</v>
      </c>
      <c r="F180" s="12" t="s">
        <v>1208</v>
      </c>
      <c r="G180" s="11" t="s">
        <v>1175</v>
      </c>
      <c r="H180" s="13" t="s">
        <v>1209</v>
      </c>
      <c r="I180" s="22" t="s">
        <v>1187</v>
      </c>
      <c r="J180" s="23">
        <v>88.8</v>
      </c>
      <c r="K180" s="27">
        <v>66.540000000000006</v>
      </c>
      <c r="L180" s="25">
        <v>21000</v>
      </c>
      <c r="M180" s="25">
        <v>1864800</v>
      </c>
      <c r="N180" s="10">
        <v>28025.2479711452</v>
      </c>
    </row>
    <row r="181" spans="1:14">
      <c r="A181" s="6">
        <v>179</v>
      </c>
      <c r="B181" s="7">
        <v>12</v>
      </c>
      <c r="C181" s="7">
        <v>1</v>
      </c>
      <c r="D181" s="7">
        <v>1</v>
      </c>
      <c r="E181" s="7">
        <v>703</v>
      </c>
      <c r="F181" s="8" t="s">
        <v>1210</v>
      </c>
      <c r="G181" s="7" t="s">
        <v>1164</v>
      </c>
      <c r="H181" s="9" t="s">
        <v>1211</v>
      </c>
      <c r="I181" s="20" t="s">
        <v>1166</v>
      </c>
      <c r="J181" s="18">
        <v>60.73</v>
      </c>
      <c r="K181" s="26">
        <v>45.51</v>
      </c>
      <c r="L181" s="17">
        <v>21000</v>
      </c>
      <c r="M181" s="17">
        <v>1275330</v>
      </c>
      <c r="N181" s="6">
        <v>28023.071852340101</v>
      </c>
    </row>
    <row r="182" spans="1:14">
      <c r="A182" s="6">
        <v>180</v>
      </c>
      <c r="B182" s="7">
        <v>12</v>
      </c>
      <c r="C182" s="7">
        <v>1</v>
      </c>
      <c r="D182" s="7">
        <v>1</v>
      </c>
      <c r="E182" s="7">
        <v>904</v>
      </c>
      <c r="F182" s="8" t="s">
        <v>1212</v>
      </c>
      <c r="G182" s="7" t="s">
        <v>1164</v>
      </c>
      <c r="H182" s="9" t="s">
        <v>1207</v>
      </c>
      <c r="I182" s="20" t="s">
        <v>1166</v>
      </c>
      <c r="J182" s="18">
        <v>60.71</v>
      </c>
      <c r="K182" s="26">
        <v>45.49</v>
      </c>
      <c r="L182" s="17">
        <v>21000</v>
      </c>
      <c r="M182" s="17">
        <v>1274910</v>
      </c>
      <c r="N182" s="6">
        <v>28026.159595515499</v>
      </c>
    </row>
    <row r="183" spans="1:14" hidden="1">
      <c r="A183" s="6">
        <v>181</v>
      </c>
      <c r="B183" s="7">
        <v>12</v>
      </c>
      <c r="C183" s="7">
        <v>1</v>
      </c>
      <c r="D183" s="7">
        <v>1</v>
      </c>
      <c r="E183" s="7">
        <v>1107</v>
      </c>
      <c r="F183" s="8" t="s">
        <v>1213</v>
      </c>
      <c r="G183" s="7" t="s">
        <v>1214</v>
      </c>
      <c r="H183" s="9" t="s">
        <v>1215</v>
      </c>
      <c r="I183" s="18" t="s">
        <v>1166</v>
      </c>
      <c r="J183" s="17">
        <v>75.72</v>
      </c>
      <c r="K183" s="26">
        <v>56.74</v>
      </c>
      <c r="L183" s="17">
        <v>21000</v>
      </c>
      <c r="M183" s="18">
        <v>1597692</v>
      </c>
      <c r="N183" s="6">
        <v>28158.1247796969</v>
      </c>
    </row>
    <row r="184" spans="1:14">
      <c r="A184" s="6">
        <v>182</v>
      </c>
      <c r="B184" s="7">
        <v>12</v>
      </c>
      <c r="C184" s="7">
        <v>2</v>
      </c>
      <c r="D184" s="7">
        <v>1</v>
      </c>
      <c r="E184" s="7">
        <v>302</v>
      </c>
      <c r="F184" s="8" t="s">
        <v>1216</v>
      </c>
      <c r="G184" s="7" t="s">
        <v>1164</v>
      </c>
      <c r="H184" s="9" t="s">
        <v>1207</v>
      </c>
      <c r="I184" s="20" t="s">
        <v>1166</v>
      </c>
      <c r="J184" s="18">
        <v>58.84</v>
      </c>
      <c r="K184" s="26">
        <v>45.37</v>
      </c>
      <c r="L184" s="17">
        <v>21000</v>
      </c>
      <c r="M184" s="17">
        <v>1235640</v>
      </c>
      <c r="N184" s="6">
        <v>27234.736610094798</v>
      </c>
    </row>
    <row r="185" spans="1:14">
      <c r="A185" s="6">
        <v>183</v>
      </c>
      <c r="B185" s="7">
        <v>12</v>
      </c>
      <c r="C185" s="7">
        <v>2</v>
      </c>
      <c r="D185" s="7">
        <v>1</v>
      </c>
      <c r="E185" s="7">
        <v>605</v>
      </c>
      <c r="F185" s="8" t="s">
        <v>1217</v>
      </c>
      <c r="G185" s="7" t="s">
        <v>1164</v>
      </c>
      <c r="H185" s="9" t="s">
        <v>1211</v>
      </c>
      <c r="I185" s="20" t="s">
        <v>1166</v>
      </c>
      <c r="J185" s="18">
        <v>59.05</v>
      </c>
      <c r="K185" s="26">
        <v>45.53</v>
      </c>
      <c r="L185" s="17">
        <v>21000</v>
      </c>
      <c r="M185" s="17">
        <v>1240050</v>
      </c>
      <c r="N185" s="6">
        <v>27235.8884252141</v>
      </c>
    </row>
    <row r="186" spans="1:14">
      <c r="A186" s="6">
        <v>184</v>
      </c>
      <c r="B186" s="7">
        <v>12</v>
      </c>
      <c r="C186" s="7">
        <v>2</v>
      </c>
      <c r="D186" s="7">
        <v>1</v>
      </c>
      <c r="E186" s="7">
        <v>905</v>
      </c>
      <c r="F186" s="8" t="s">
        <v>1218</v>
      </c>
      <c r="G186" s="7" t="s">
        <v>1164</v>
      </c>
      <c r="H186" s="9" t="s">
        <v>1211</v>
      </c>
      <c r="I186" s="20" t="s">
        <v>1166</v>
      </c>
      <c r="J186" s="18">
        <v>59.05</v>
      </c>
      <c r="K186" s="26">
        <v>45.53</v>
      </c>
      <c r="L186" s="17">
        <v>21000</v>
      </c>
      <c r="M186" s="17">
        <v>1240050</v>
      </c>
      <c r="N186" s="6">
        <v>27235.8884252141</v>
      </c>
    </row>
    <row r="187" spans="1:14">
      <c r="A187" s="6">
        <v>185</v>
      </c>
      <c r="B187" s="7">
        <v>12</v>
      </c>
      <c r="C187" s="7">
        <v>2</v>
      </c>
      <c r="D187" s="7">
        <v>1</v>
      </c>
      <c r="E187" s="7">
        <v>1304</v>
      </c>
      <c r="F187" s="8" t="s">
        <v>1219</v>
      </c>
      <c r="G187" s="7" t="s">
        <v>1164</v>
      </c>
      <c r="H187" s="9" t="s">
        <v>1207</v>
      </c>
      <c r="I187" s="20" t="s">
        <v>1166</v>
      </c>
      <c r="J187" s="18">
        <v>59.05</v>
      </c>
      <c r="K187" s="26">
        <v>45.53</v>
      </c>
      <c r="L187" s="17">
        <v>21000</v>
      </c>
      <c r="M187" s="17">
        <v>1240050</v>
      </c>
      <c r="N187" s="6">
        <v>27235.8884252141</v>
      </c>
    </row>
    <row r="188" spans="1:14">
      <c r="A188" s="6">
        <v>186</v>
      </c>
      <c r="B188" s="7">
        <v>12</v>
      </c>
      <c r="C188" s="7">
        <v>2</v>
      </c>
      <c r="D188" s="7">
        <v>1</v>
      </c>
      <c r="E188" s="7">
        <v>1306</v>
      </c>
      <c r="F188" s="8" t="s">
        <v>1219</v>
      </c>
      <c r="G188" s="7" t="s">
        <v>1164</v>
      </c>
      <c r="H188" s="9" t="s">
        <v>1207</v>
      </c>
      <c r="I188" s="20" t="s">
        <v>1166</v>
      </c>
      <c r="J188" s="18">
        <v>58.8</v>
      </c>
      <c r="K188" s="26">
        <v>45.34</v>
      </c>
      <c r="L188" s="17">
        <v>21000</v>
      </c>
      <c r="M188" s="17">
        <v>1234800</v>
      </c>
      <c r="N188" s="6">
        <v>27234.230260255801</v>
      </c>
    </row>
    <row r="189" spans="1:14">
      <c r="A189" s="6">
        <v>187</v>
      </c>
      <c r="B189" s="7">
        <v>12</v>
      </c>
      <c r="C189" s="7">
        <v>2</v>
      </c>
      <c r="D189" s="7">
        <v>2</v>
      </c>
      <c r="E189" s="7">
        <v>102</v>
      </c>
      <c r="F189" s="8" t="s">
        <v>1189</v>
      </c>
      <c r="G189" s="7" t="s">
        <v>1164</v>
      </c>
      <c r="H189" s="9" t="s">
        <v>1220</v>
      </c>
      <c r="I189" s="17" t="s">
        <v>110</v>
      </c>
      <c r="J189" s="18">
        <v>58.54</v>
      </c>
      <c r="K189" s="28">
        <v>45.37</v>
      </c>
      <c r="L189" s="17">
        <v>21000</v>
      </c>
      <c r="M189" s="17">
        <f t="shared" ref="M189:M219" si="6">L189*J189</f>
        <v>1229340</v>
      </c>
      <c r="N189" s="6">
        <f t="shared" ref="N189:N252" si="7">M189/K189</f>
        <v>27095.878333700686</v>
      </c>
    </row>
    <row r="190" spans="1:14">
      <c r="A190" s="6">
        <v>188</v>
      </c>
      <c r="B190" s="7">
        <v>12</v>
      </c>
      <c r="C190" s="7">
        <v>2</v>
      </c>
      <c r="D190" s="7">
        <v>2</v>
      </c>
      <c r="E190" s="7">
        <v>103</v>
      </c>
      <c r="F190" s="8" t="s">
        <v>1189</v>
      </c>
      <c r="G190" s="7" t="s">
        <v>1164</v>
      </c>
      <c r="H190" s="9" t="s">
        <v>1221</v>
      </c>
      <c r="I190" s="17" t="s">
        <v>110</v>
      </c>
      <c r="J190" s="18">
        <v>58.54</v>
      </c>
      <c r="K190" s="28">
        <v>45.37</v>
      </c>
      <c r="L190" s="17">
        <v>21000</v>
      </c>
      <c r="M190" s="17">
        <f t="shared" si="6"/>
        <v>1229340</v>
      </c>
      <c r="N190" s="6">
        <f t="shared" si="7"/>
        <v>27095.878333700686</v>
      </c>
    </row>
    <row r="191" spans="1:14">
      <c r="A191" s="6">
        <v>189</v>
      </c>
      <c r="B191" s="7">
        <v>12</v>
      </c>
      <c r="C191" s="7">
        <v>2</v>
      </c>
      <c r="D191" s="7">
        <v>2</v>
      </c>
      <c r="E191" s="7">
        <v>202</v>
      </c>
      <c r="F191" s="8" t="s">
        <v>1193</v>
      </c>
      <c r="G191" s="7" t="s">
        <v>1164</v>
      </c>
      <c r="H191" s="9" t="s">
        <v>1220</v>
      </c>
      <c r="I191" s="17" t="s">
        <v>110</v>
      </c>
      <c r="J191" s="18">
        <v>58.54</v>
      </c>
      <c r="K191" s="28">
        <v>45.37</v>
      </c>
      <c r="L191" s="17">
        <v>21000</v>
      </c>
      <c r="M191" s="17">
        <f t="shared" si="6"/>
        <v>1229340</v>
      </c>
      <c r="N191" s="6">
        <f t="shared" si="7"/>
        <v>27095.878333700686</v>
      </c>
    </row>
    <row r="192" spans="1:14">
      <c r="A192" s="6">
        <v>190</v>
      </c>
      <c r="B192" s="7">
        <v>12</v>
      </c>
      <c r="C192" s="7">
        <v>2</v>
      </c>
      <c r="D192" s="7">
        <v>2</v>
      </c>
      <c r="E192" s="7">
        <v>203</v>
      </c>
      <c r="F192" s="8" t="s">
        <v>1193</v>
      </c>
      <c r="G192" s="7" t="s">
        <v>1164</v>
      </c>
      <c r="H192" s="9" t="s">
        <v>1221</v>
      </c>
      <c r="I192" s="17" t="s">
        <v>110</v>
      </c>
      <c r="J192" s="18">
        <v>58.54</v>
      </c>
      <c r="K192" s="28">
        <v>45.37</v>
      </c>
      <c r="L192" s="17">
        <v>21000</v>
      </c>
      <c r="M192" s="17">
        <f t="shared" si="6"/>
        <v>1229340</v>
      </c>
      <c r="N192" s="6">
        <f t="shared" si="7"/>
        <v>27095.878333700686</v>
      </c>
    </row>
    <row r="193" spans="1:14">
      <c r="A193" s="6">
        <v>191</v>
      </c>
      <c r="B193" s="7">
        <v>12</v>
      </c>
      <c r="C193" s="7">
        <v>2</v>
      </c>
      <c r="D193" s="7">
        <v>2</v>
      </c>
      <c r="E193" s="7">
        <v>302</v>
      </c>
      <c r="F193" s="8" t="s">
        <v>1194</v>
      </c>
      <c r="G193" s="7" t="s">
        <v>1164</v>
      </c>
      <c r="H193" s="9" t="s">
        <v>1220</v>
      </c>
      <c r="I193" s="17" t="s">
        <v>110</v>
      </c>
      <c r="J193" s="18">
        <v>58.54</v>
      </c>
      <c r="K193" s="28">
        <v>45.37</v>
      </c>
      <c r="L193" s="17">
        <v>21000</v>
      </c>
      <c r="M193" s="17">
        <f t="shared" si="6"/>
        <v>1229340</v>
      </c>
      <c r="N193" s="6">
        <f t="shared" si="7"/>
        <v>27095.878333700686</v>
      </c>
    </row>
    <row r="194" spans="1:14">
      <c r="A194" s="6">
        <v>192</v>
      </c>
      <c r="B194" s="7">
        <v>12</v>
      </c>
      <c r="C194" s="7">
        <v>2</v>
      </c>
      <c r="D194" s="7">
        <v>2</v>
      </c>
      <c r="E194" s="7">
        <v>303</v>
      </c>
      <c r="F194" s="8" t="s">
        <v>1194</v>
      </c>
      <c r="G194" s="7" t="s">
        <v>1164</v>
      </c>
      <c r="H194" s="9" t="s">
        <v>1221</v>
      </c>
      <c r="I194" s="17" t="s">
        <v>110</v>
      </c>
      <c r="J194" s="18">
        <v>58.54</v>
      </c>
      <c r="K194" s="28">
        <v>45.37</v>
      </c>
      <c r="L194" s="17">
        <v>21000</v>
      </c>
      <c r="M194" s="17">
        <f t="shared" si="6"/>
        <v>1229340</v>
      </c>
      <c r="N194" s="6">
        <f t="shared" si="7"/>
        <v>27095.878333700686</v>
      </c>
    </row>
    <row r="195" spans="1:14">
      <c r="A195" s="6">
        <v>193</v>
      </c>
      <c r="B195" s="7">
        <v>12</v>
      </c>
      <c r="C195" s="7">
        <v>2</v>
      </c>
      <c r="D195" s="7">
        <v>2</v>
      </c>
      <c r="E195" s="7">
        <v>402</v>
      </c>
      <c r="F195" s="8" t="s">
        <v>1195</v>
      </c>
      <c r="G195" s="7" t="s">
        <v>1164</v>
      </c>
      <c r="H195" s="9" t="s">
        <v>1220</v>
      </c>
      <c r="I195" s="17" t="s">
        <v>110</v>
      </c>
      <c r="J195" s="18">
        <v>58.61</v>
      </c>
      <c r="K195" s="28">
        <v>45.42</v>
      </c>
      <c r="L195" s="17">
        <v>21000</v>
      </c>
      <c r="M195" s="17">
        <f t="shared" si="6"/>
        <v>1230810</v>
      </c>
      <c r="N195" s="6">
        <f t="shared" si="7"/>
        <v>27098.414795244385</v>
      </c>
    </row>
    <row r="196" spans="1:14">
      <c r="A196" s="6">
        <v>194</v>
      </c>
      <c r="B196" s="7">
        <v>12</v>
      </c>
      <c r="C196" s="7">
        <v>2</v>
      </c>
      <c r="D196" s="7">
        <v>2</v>
      </c>
      <c r="E196" s="7">
        <v>403</v>
      </c>
      <c r="F196" s="8" t="s">
        <v>1195</v>
      </c>
      <c r="G196" s="7" t="s">
        <v>1164</v>
      </c>
      <c r="H196" s="9" t="s">
        <v>1221</v>
      </c>
      <c r="I196" s="17" t="s">
        <v>110</v>
      </c>
      <c r="J196" s="18">
        <v>58.61</v>
      </c>
      <c r="K196" s="28">
        <v>45.42</v>
      </c>
      <c r="L196" s="17">
        <v>21000</v>
      </c>
      <c r="M196" s="17">
        <f t="shared" si="6"/>
        <v>1230810</v>
      </c>
      <c r="N196" s="6">
        <f t="shared" si="7"/>
        <v>27098.414795244385</v>
      </c>
    </row>
    <row r="197" spans="1:14">
      <c r="A197" s="6">
        <v>195</v>
      </c>
      <c r="B197" s="7">
        <v>12</v>
      </c>
      <c r="C197" s="7">
        <v>2</v>
      </c>
      <c r="D197" s="7">
        <v>2</v>
      </c>
      <c r="E197" s="7">
        <v>502</v>
      </c>
      <c r="F197" s="8" t="s">
        <v>1196</v>
      </c>
      <c r="G197" s="7" t="s">
        <v>1164</v>
      </c>
      <c r="H197" s="9" t="s">
        <v>1220</v>
      </c>
      <c r="I197" s="17" t="s">
        <v>110</v>
      </c>
      <c r="J197" s="18">
        <v>58.61</v>
      </c>
      <c r="K197" s="28">
        <v>45.42</v>
      </c>
      <c r="L197" s="17">
        <v>21000</v>
      </c>
      <c r="M197" s="17">
        <f t="shared" si="6"/>
        <v>1230810</v>
      </c>
      <c r="N197" s="6">
        <f t="shared" si="7"/>
        <v>27098.414795244385</v>
      </c>
    </row>
    <row r="198" spans="1:14">
      <c r="A198" s="6">
        <v>196</v>
      </c>
      <c r="B198" s="7">
        <v>12</v>
      </c>
      <c r="C198" s="7">
        <v>2</v>
      </c>
      <c r="D198" s="7">
        <v>2</v>
      </c>
      <c r="E198" s="7">
        <v>503</v>
      </c>
      <c r="F198" s="8" t="s">
        <v>1196</v>
      </c>
      <c r="G198" s="7" t="s">
        <v>1164</v>
      </c>
      <c r="H198" s="9" t="s">
        <v>1221</v>
      </c>
      <c r="I198" s="17" t="s">
        <v>110</v>
      </c>
      <c r="J198" s="18">
        <v>58.61</v>
      </c>
      <c r="K198" s="28">
        <v>45.42</v>
      </c>
      <c r="L198" s="17">
        <v>21000</v>
      </c>
      <c r="M198" s="17">
        <f t="shared" si="6"/>
        <v>1230810</v>
      </c>
      <c r="N198" s="6">
        <f t="shared" si="7"/>
        <v>27098.414795244385</v>
      </c>
    </row>
    <row r="199" spans="1:14">
      <c r="A199" s="6">
        <v>197</v>
      </c>
      <c r="B199" s="7">
        <v>12</v>
      </c>
      <c r="C199" s="7">
        <v>2</v>
      </c>
      <c r="D199" s="7">
        <v>2</v>
      </c>
      <c r="E199" s="7">
        <v>602</v>
      </c>
      <c r="F199" s="8" t="s">
        <v>1197</v>
      </c>
      <c r="G199" s="7" t="s">
        <v>1164</v>
      </c>
      <c r="H199" s="9" t="s">
        <v>1220</v>
      </c>
      <c r="I199" s="17" t="s">
        <v>110</v>
      </c>
      <c r="J199" s="18">
        <v>58.61</v>
      </c>
      <c r="K199" s="28">
        <v>45.42</v>
      </c>
      <c r="L199" s="17">
        <v>21000</v>
      </c>
      <c r="M199" s="17">
        <f t="shared" si="6"/>
        <v>1230810</v>
      </c>
      <c r="N199" s="6">
        <f t="shared" si="7"/>
        <v>27098.414795244385</v>
      </c>
    </row>
    <row r="200" spans="1:14">
      <c r="A200" s="6">
        <v>198</v>
      </c>
      <c r="B200" s="7">
        <v>12</v>
      </c>
      <c r="C200" s="7">
        <v>2</v>
      </c>
      <c r="D200" s="7">
        <v>2</v>
      </c>
      <c r="E200" s="7">
        <v>603</v>
      </c>
      <c r="F200" s="8" t="s">
        <v>1197</v>
      </c>
      <c r="G200" s="7" t="s">
        <v>1164</v>
      </c>
      <c r="H200" s="9" t="s">
        <v>1221</v>
      </c>
      <c r="I200" s="17" t="s">
        <v>110</v>
      </c>
      <c r="J200" s="18">
        <v>58.61</v>
      </c>
      <c r="K200" s="28">
        <v>45.42</v>
      </c>
      <c r="L200" s="17">
        <v>21000</v>
      </c>
      <c r="M200" s="17">
        <f t="shared" si="6"/>
        <v>1230810</v>
      </c>
      <c r="N200" s="6">
        <f t="shared" si="7"/>
        <v>27098.414795244385</v>
      </c>
    </row>
    <row r="201" spans="1:14">
      <c r="A201" s="6">
        <v>199</v>
      </c>
      <c r="B201" s="7">
        <v>12</v>
      </c>
      <c r="C201" s="7">
        <v>2</v>
      </c>
      <c r="D201" s="7">
        <v>2</v>
      </c>
      <c r="E201" s="7">
        <v>702</v>
      </c>
      <c r="F201" s="8" t="s">
        <v>1198</v>
      </c>
      <c r="G201" s="7" t="s">
        <v>1164</v>
      </c>
      <c r="H201" s="9" t="s">
        <v>1220</v>
      </c>
      <c r="I201" s="17" t="s">
        <v>110</v>
      </c>
      <c r="J201" s="18">
        <v>58.61</v>
      </c>
      <c r="K201" s="28">
        <v>45.42</v>
      </c>
      <c r="L201" s="17">
        <v>21000</v>
      </c>
      <c r="M201" s="17">
        <f t="shared" si="6"/>
        <v>1230810</v>
      </c>
      <c r="N201" s="6">
        <f t="shared" si="7"/>
        <v>27098.414795244385</v>
      </c>
    </row>
    <row r="202" spans="1:14">
      <c r="A202" s="6">
        <v>200</v>
      </c>
      <c r="B202" s="7">
        <v>12</v>
      </c>
      <c r="C202" s="7">
        <v>2</v>
      </c>
      <c r="D202" s="7">
        <v>2</v>
      </c>
      <c r="E202" s="7">
        <v>703</v>
      </c>
      <c r="F202" s="8" t="s">
        <v>1198</v>
      </c>
      <c r="G202" s="7" t="s">
        <v>1164</v>
      </c>
      <c r="H202" s="9" t="s">
        <v>1221</v>
      </c>
      <c r="I202" s="17" t="s">
        <v>110</v>
      </c>
      <c r="J202" s="18">
        <v>58.61</v>
      </c>
      <c r="K202" s="28">
        <v>45.42</v>
      </c>
      <c r="L202" s="17">
        <v>21000</v>
      </c>
      <c r="M202" s="17">
        <f t="shared" si="6"/>
        <v>1230810</v>
      </c>
      <c r="N202" s="6">
        <f t="shared" si="7"/>
        <v>27098.414795244385</v>
      </c>
    </row>
    <row r="203" spans="1:14" hidden="1">
      <c r="A203" s="6">
        <v>201</v>
      </c>
      <c r="B203" s="7">
        <v>12</v>
      </c>
      <c r="C203" s="7">
        <v>2</v>
      </c>
      <c r="D203" s="7">
        <v>2</v>
      </c>
      <c r="E203" s="7">
        <v>801</v>
      </c>
      <c r="F203" s="8" t="s">
        <v>1199</v>
      </c>
      <c r="G203" s="7" t="s">
        <v>1214</v>
      </c>
      <c r="H203" s="9" t="s">
        <v>1222</v>
      </c>
      <c r="I203" s="20" t="s">
        <v>1223</v>
      </c>
      <c r="J203" s="18">
        <v>76.239999999999995</v>
      </c>
      <c r="K203" s="26">
        <v>59.09</v>
      </c>
      <c r="L203" s="17">
        <v>21000</v>
      </c>
      <c r="M203" s="17">
        <f t="shared" si="6"/>
        <v>1601040</v>
      </c>
      <c r="N203" s="6">
        <f t="shared" si="7"/>
        <v>27094.939922152647</v>
      </c>
    </row>
    <row r="204" spans="1:14">
      <c r="A204" s="6">
        <v>202</v>
      </c>
      <c r="B204" s="7">
        <v>12</v>
      </c>
      <c r="C204" s="7">
        <v>2</v>
      </c>
      <c r="D204" s="7">
        <v>2</v>
      </c>
      <c r="E204" s="7">
        <v>802</v>
      </c>
      <c r="F204" s="8" t="s">
        <v>1199</v>
      </c>
      <c r="G204" s="7" t="s">
        <v>1164</v>
      </c>
      <c r="H204" s="9" t="s">
        <v>1220</v>
      </c>
      <c r="I204" s="17" t="s">
        <v>110</v>
      </c>
      <c r="J204" s="18">
        <v>58.61</v>
      </c>
      <c r="K204" s="28">
        <v>45.42</v>
      </c>
      <c r="L204" s="17">
        <v>21000</v>
      </c>
      <c r="M204" s="17">
        <f t="shared" si="6"/>
        <v>1230810</v>
      </c>
      <c r="N204" s="6">
        <f t="shared" si="7"/>
        <v>27098.414795244385</v>
      </c>
    </row>
    <row r="205" spans="1:14">
      <c r="A205" s="6">
        <v>203</v>
      </c>
      <c r="B205" s="7">
        <v>12</v>
      </c>
      <c r="C205" s="7">
        <v>2</v>
      </c>
      <c r="D205" s="7">
        <v>2</v>
      </c>
      <c r="E205" s="7">
        <v>803</v>
      </c>
      <c r="F205" s="8" t="s">
        <v>1199</v>
      </c>
      <c r="G205" s="7" t="s">
        <v>1164</v>
      </c>
      <c r="H205" s="9" t="s">
        <v>1221</v>
      </c>
      <c r="I205" s="17" t="s">
        <v>110</v>
      </c>
      <c r="J205" s="18">
        <v>58.61</v>
      </c>
      <c r="K205" s="28">
        <v>45.42</v>
      </c>
      <c r="L205" s="17">
        <v>21000</v>
      </c>
      <c r="M205" s="17">
        <f t="shared" si="6"/>
        <v>1230810</v>
      </c>
      <c r="N205" s="6">
        <f t="shared" si="7"/>
        <v>27098.414795244385</v>
      </c>
    </row>
    <row r="206" spans="1:14">
      <c r="A206" s="6">
        <v>204</v>
      </c>
      <c r="B206" s="7">
        <v>12</v>
      </c>
      <c r="C206" s="7">
        <v>2</v>
      </c>
      <c r="D206" s="7">
        <v>2</v>
      </c>
      <c r="E206" s="7">
        <v>902</v>
      </c>
      <c r="F206" s="8" t="s">
        <v>1200</v>
      </c>
      <c r="G206" s="7" t="s">
        <v>1164</v>
      </c>
      <c r="H206" s="9" t="s">
        <v>1220</v>
      </c>
      <c r="I206" s="17" t="s">
        <v>110</v>
      </c>
      <c r="J206" s="18">
        <v>58.61</v>
      </c>
      <c r="K206" s="28">
        <v>45.42</v>
      </c>
      <c r="L206" s="17">
        <v>21000</v>
      </c>
      <c r="M206" s="17">
        <f t="shared" si="6"/>
        <v>1230810</v>
      </c>
      <c r="N206" s="6">
        <f t="shared" si="7"/>
        <v>27098.414795244385</v>
      </c>
    </row>
    <row r="207" spans="1:14">
      <c r="A207" s="6">
        <v>205</v>
      </c>
      <c r="B207" s="7">
        <v>12</v>
      </c>
      <c r="C207" s="7">
        <v>2</v>
      </c>
      <c r="D207" s="7">
        <v>2</v>
      </c>
      <c r="E207" s="7">
        <v>903</v>
      </c>
      <c r="F207" s="8" t="s">
        <v>1200</v>
      </c>
      <c r="G207" s="7" t="s">
        <v>1164</v>
      </c>
      <c r="H207" s="9" t="s">
        <v>1221</v>
      </c>
      <c r="I207" s="17" t="s">
        <v>110</v>
      </c>
      <c r="J207" s="18">
        <v>58.61</v>
      </c>
      <c r="K207" s="28">
        <v>45.42</v>
      </c>
      <c r="L207" s="17">
        <v>21000</v>
      </c>
      <c r="M207" s="17">
        <f t="shared" si="6"/>
        <v>1230810</v>
      </c>
      <c r="N207" s="6">
        <f t="shared" si="7"/>
        <v>27098.414795244385</v>
      </c>
    </row>
    <row r="208" spans="1:14">
      <c r="A208" s="6">
        <v>206</v>
      </c>
      <c r="B208" s="7">
        <v>12</v>
      </c>
      <c r="C208" s="7">
        <v>2</v>
      </c>
      <c r="D208" s="7">
        <v>2</v>
      </c>
      <c r="E208" s="7">
        <v>1003</v>
      </c>
      <c r="F208" s="8" t="s">
        <v>1201</v>
      </c>
      <c r="G208" s="7" t="s">
        <v>1164</v>
      </c>
      <c r="H208" s="9" t="s">
        <v>1221</v>
      </c>
      <c r="I208" s="17" t="s">
        <v>110</v>
      </c>
      <c r="J208" s="18">
        <v>58.61</v>
      </c>
      <c r="K208" s="28">
        <v>45.42</v>
      </c>
      <c r="L208" s="17">
        <v>21000</v>
      </c>
      <c r="M208" s="17">
        <f t="shared" si="6"/>
        <v>1230810</v>
      </c>
      <c r="N208" s="6">
        <f t="shared" si="7"/>
        <v>27098.414795244385</v>
      </c>
    </row>
    <row r="209" spans="1:14" s="2" customFormat="1">
      <c r="A209" s="29">
        <v>207</v>
      </c>
      <c r="B209" s="30">
        <v>12</v>
      </c>
      <c r="C209" s="30">
        <v>2</v>
      </c>
      <c r="D209" s="30">
        <v>2</v>
      </c>
      <c r="E209" s="30">
        <v>1102</v>
      </c>
      <c r="F209" s="31" t="s">
        <v>1202</v>
      </c>
      <c r="G209" s="30" t="s">
        <v>1164</v>
      </c>
      <c r="H209" s="32" t="s">
        <v>1220</v>
      </c>
      <c r="I209" s="33" t="s">
        <v>110</v>
      </c>
      <c r="J209" s="34">
        <v>58.61</v>
      </c>
      <c r="K209" s="35">
        <v>45.42</v>
      </c>
      <c r="L209" s="33">
        <v>21000</v>
      </c>
      <c r="M209" s="33">
        <f t="shared" si="6"/>
        <v>1230810</v>
      </c>
      <c r="N209" s="29">
        <f t="shared" si="7"/>
        <v>27098.414795244385</v>
      </c>
    </row>
    <row r="210" spans="1:14">
      <c r="A210" s="6">
        <v>208</v>
      </c>
      <c r="B210" s="7">
        <v>12</v>
      </c>
      <c r="C210" s="7">
        <v>2</v>
      </c>
      <c r="D210" s="7">
        <v>2</v>
      </c>
      <c r="E210" s="7">
        <v>1103</v>
      </c>
      <c r="F210" s="8" t="s">
        <v>1202</v>
      </c>
      <c r="G210" s="7" t="s">
        <v>1164</v>
      </c>
      <c r="H210" s="9" t="s">
        <v>1221</v>
      </c>
      <c r="I210" s="17" t="s">
        <v>110</v>
      </c>
      <c r="J210" s="18">
        <v>58.61</v>
      </c>
      <c r="K210" s="28">
        <v>45.42</v>
      </c>
      <c r="L210" s="17">
        <v>21000</v>
      </c>
      <c r="M210" s="17">
        <f t="shared" si="6"/>
        <v>1230810</v>
      </c>
      <c r="N210" s="6">
        <f t="shared" si="7"/>
        <v>27098.414795244385</v>
      </c>
    </row>
    <row r="211" spans="1:14">
      <c r="A211" s="6">
        <v>209</v>
      </c>
      <c r="B211" s="7">
        <v>12</v>
      </c>
      <c r="C211" s="7">
        <v>2</v>
      </c>
      <c r="D211" s="7">
        <v>2</v>
      </c>
      <c r="E211" s="7">
        <v>1202</v>
      </c>
      <c r="F211" s="8" t="s">
        <v>1203</v>
      </c>
      <c r="G211" s="7" t="s">
        <v>1164</v>
      </c>
      <c r="H211" s="9" t="s">
        <v>1220</v>
      </c>
      <c r="I211" s="17" t="s">
        <v>110</v>
      </c>
      <c r="J211" s="18">
        <v>58.61</v>
      </c>
      <c r="K211" s="28">
        <v>45.42</v>
      </c>
      <c r="L211" s="17">
        <v>21000</v>
      </c>
      <c r="M211" s="17">
        <f t="shared" si="6"/>
        <v>1230810</v>
      </c>
      <c r="N211" s="6">
        <f t="shared" si="7"/>
        <v>27098.414795244385</v>
      </c>
    </row>
    <row r="212" spans="1:14">
      <c r="A212" s="6">
        <v>210</v>
      </c>
      <c r="B212" s="7">
        <v>12</v>
      </c>
      <c r="C212" s="7">
        <v>2</v>
      </c>
      <c r="D212" s="7">
        <v>2</v>
      </c>
      <c r="E212" s="7">
        <v>1203</v>
      </c>
      <c r="F212" s="8" t="s">
        <v>1203</v>
      </c>
      <c r="G212" s="7" t="s">
        <v>1164</v>
      </c>
      <c r="H212" s="9" t="s">
        <v>1221</v>
      </c>
      <c r="I212" s="17" t="s">
        <v>110</v>
      </c>
      <c r="J212" s="18">
        <v>58.61</v>
      </c>
      <c r="K212" s="28">
        <v>45.42</v>
      </c>
      <c r="L212" s="17">
        <v>21000</v>
      </c>
      <c r="M212" s="17">
        <f t="shared" si="6"/>
        <v>1230810</v>
      </c>
      <c r="N212" s="6">
        <f t="shared" si="7"/>
        <v>27098.414795244385</v>
      </c>
    </row>
    <row r="213" spans="1:14">
      <c r="A213" s="6">
        <v>211</v>
      </c>
      <c r="B213" s="7">
        <v>12</v>
      </c>
      <c r="C213" s="7">
        <v>2</v>
      </c>
      <c r="D213" s="7">
        <v>2</v>
      </c>
      <c r="E213" s="7">
        <v>1302</v>
      </c>
      <c r="F213" s="8" t="s">
        <v>1204</v>
      </c>
      <c r="G213" s="7" t="s">
        <v>1164</v>
      </c>
      <c r="H213" s="9" t="s">
        <v>1220</v>
      </c>
      <c r="I213" s="17" t="s">
        <v>110</v>
      </c>
      <c r="J213" s="18">
        <v>58.61</v>
      </c>
      <c r="K213" s="28">
        <v>45.42</v>
      </c>
      <c r="L213" s="17">
        <v>21000</v>
      </c>
      <c r="M213" s="17">
        <f t="shared" si="6"/>
        <v>1230810</v>
      </c>
      <c r="N213" s="6">
        <f t="shared" si="7"/>
        <v>27098.414795244385</v>
      </c>
    </row>
    <row r="214" spans="1:14">
      <c r="A214" s="6">
        <v>212</v>
      </c>
      <c r="B214" s="7">
        <v>12</v>
      </c>
      <c r="C214" s="7">
        <v>2</v>
      </c>
      <c r="D214" s="7">
        <v>2</v>
      </c>
      <c r="E214" s="7">
        <v>1303</v>
      </c>
      <c r="F214" s="8" t="s">
        <v>1204</v>
      </c>
      <c r="G214" s="7" t="s">
        <v>1164</v>
      </c>
      <c r="H214" s="9" t="s">
        <v>1221</v>
      </c>
      <c r="I214" s="17" t="s">
        <v>110</v>
      </c>
      <c r="J214" s="18">
        <v>58.61</v>
      </c>
      <c r="K214" s="28">
        <v>45.42</v>
      </c>
      <c r="L214" s="17">
        <v>21000</v>
      </c>
      <c r="M214" s="17">
        <f t="shared" si="6"/>
        <v>1230810</v>
      </c>
      <c r="N214" s="6">
        <f t="shared" si="7"/>
        <v>27098.414795244385</v>
      </c>
    </row>
    <row r="215" spans="1:14">
      <c r="A215" s="6">
        <v>213</v>
      </c>
      <c r="B215" s="7">
        <v>12</v>
      </c>
      <c r="C215" s="7">
        <v>2</v>
      </c>
      <c r="D215" s="7">
        <v>2</v>
      </c>
      <c r="E215" s="7">
        <v>1402</v>
      </c>
      <c r="F215" s="8" t="s">
        <v>1205</v>
      </c>
      <c r="G215" s="7" t="s">
        <v>1164</v>
      </c>
      <c r="H215" s="9" t="s">
        <v>1220</v>
      </c>
      <c r="I215" s="17" t="s">
        <v>110</v>
      </c>
      <c r="J215" s="18">
        <v>58.61</v>
      </c>
      <c r="K215" s="28">
        <v>45.42</v>
      </c>
      <c r="L215" s="17">
        <v>21000</v>
      </c>
      <c r="M215" s="17">
        <f t="shared" si="6"/>
        <v>1230810</v>
      </c>
      <c r="N215" s="6">
        <f t="shared" si="7"/>
        <v>27098.414795244385</v>
      </c>
    </row>
    <row r="216" spans="1:14">
      <c r="A216" s="6">
        <v>214</v>
      </c>
      <c r="B216" s="7">
        <v>12</v>
      </c>
      <c r="C216" s="7">
        <v>2</v>
      </c>
      <c r="D216" s="7">
        <v>2</v>
      </c>
      <c r="E216" s="7">
        <v>1403</v>
      </c>
      <c r="F216" s="8" t="s">
        <v>1205</v>
      </c>
      <c r="G216" s="7" t="s">
        <v>1164</v>
      </c>
      <c r="H216" s="9" t="s">
        <v>1221</v>
      </c>
      <c r="I216" s="17" t="s">
        <v>110</v>
      </c>
      <c r="J216" s="18">
        <v>58.61</v>
      </c>
      <c r="K216" s="28">
        <v>45.42</v>
      </c>
      <c r="L216" s="17">
        <v>21000</v>
      </c>
      <c r="M216" s="17">
        <f t="shared" si="6"/>
        <v>1230810</v>
      </c>
      <c r="N216" s="6">
        <f t="shared" si="7"/>
        <v>27098.414795244385</v>
      </c>
    </row>
    <row r="217" spans="1:14">
      <c r="A217" s="6">
        <v>215</v>
      </c>
      <c r="B217" s="7">
        <v>12</v>
      </c>
      <c r="C217" s="7">
        <v>3</v>
      </c>
      <c r="D217" s="7">
        <v>1</v>
      </c>
      <c r="E217" s="7">
        <v>202</v>
      </c>
      <c r="F217" s="8" t="s">
        <v>1224</v>
      </c>
      <c r="G217" s="7" t="s">
        <v>1164</v>
      </c>
      <c r="H217" s="9" t="s">
        <v>1207</v>
      </c>
      <c r="I217" s="20" t="s">
        <v>1166</v>
      </c>
      <c r="J217" s="18">
        <v>59.1</v>
      </c>
      <c r="K217" s="26">
        <v>45.19</v>
      </c>
      <c r="L217" s="17">
        <v>21000</v>
      </c>
      <c r="M217" s="17">
        <f t="shared" si="6"/>
        <v>1241100</v>
      </c>
      <c r="N217" s="6">
        <f t="shared" si="7"/>
        <v>27464.040716972784</v>
      </c>
    </row>
    <row r="218" spans="1:14">
      <c r="A218" s="6">
        <v>216</v>
      </c>
      <c r="B218" s="7">
        <v>12</v>
      </c>
      <c r="C218" s="7">
        <v>3</v>
      </c>
      <c r="D218" s="7">
        <v>1</v>
      </c>
      <c r="E218" s="7">
        <v>606</v>
      </c>
      <c r="F218" s="8" t="s">
        <v>1225</v>
      </c>
      <c r="G218" s="7" t="s">
        <v>1164</v>
      </c>
      <c r="H218" s="9" t="s">
        <v>1207</v>
      </c>
      <c r="I218" s="20" t="s">
        <v>1166</v>
      </c>
      <c r="J218" s="18">
        <v>59.31</v>
      </c>
      <c r="K218" s="26">
        <v>45.35</v>
      </c>
      <c r="L218" s="17">
        <v>21000</v>
      </c>
      <c r="M218" s="17">
        <f t="shared" si="6"/>
        <v>1245510</v>
      </c>
      <c r="N218" s="6">
        <f t="shared" si="7"/>
        <v>27464.388092613008</v>
      </c>
    </row>
    <row r="219" spans="1:14">
      <c r="A219" s="6">
        <v>217</v>
      </c>
      <c r="B219" s="7">
        <v>12</v>
      </c>
      <c r="C219" s="7">
        <v>3</v>
      </c>
      <c r="D219" s="7">
        <v>1</v>
      </c>
      <c r="E219" s="7">
        <v>904</v>
      </c>
      <c r="F219" s="8" t="s">
        <v>1226</v>
      </c>
      <c r="G219" s="7" t="s">
        <v>1164</v>
      </c>
      <c r="H219" s="9" t="s">
        <v>1207</v>
      </c>
      <c r="I219" s="20" t="s">
        <v>1166</v>
      </c>
      <c r="J219" s="18">
        <v>59.55</v>
      </c>
      <c r="K219" s="26">
        <v>45.53</v>
      </c>
      <c r="L219" s="17">
        <v>21000</v>
      </c>
      <c r="M219" s="17">
        <f t="shared" si="6"/>
        <v>1250550</v>
      </c>
      <c r="N219" s="6">
        <f t="shared" si="7"/>
        <v>27466.505600702832</v>
      </c>
    </row>
    <row r="220" spans="1:14">
      <c r="A220" s="6">
        <v>218</v>
      </c>
      <c r="B220" s="7">
        <v>12</v>
      </c>
      <c r="C220" s="7">
        <v>3</v>
      </c>
      <c r="D220" s="7">
        <v>1</v>
      </c>
      <c r="E220" s="7">
        <v>2003</v>
      </c>
      <c r="F220" s="8" t="s">
        <v>1227</v>
      </c>
      <c r="G220" s="7" t="s">
        <v>1164</v>
      </c>
      <c r="H220" s="9" t="s">
        <v>1211</v>
      </c>
      <c r="I220" s="17" t="s">
        <v>1166</v>
      </c>
      <c r="J220" s="18">
        <v>59.55</v>
      </c>
      <c r="K220" s="28">
        <v>45.53</v>
      </c>
      <c r="L220" s="17">
        <v>21000</v>
      </c>
      <c r="M220" s="17">
        <f t="shared" ref="M220:M270" si="8">L220*J220</f>
        <v>1250550</v>
      </c>
      <c r="N220" s="6">
        <f t="shared" si="7"/>
        <v>27466.505600702832</v>
      </c>
    </row>
    <row r="221" spans="1:14">
      <c r="A221" s="6">
        <v>219</v>
      </c>
      <c r="B221" s="7">
        <v>12</v>
      </c>
      <c r="C221" s="7">
        <v>3</v>
      </c>
      <c r="D221" s="7">
        <v>1</v>
      </c>
      <c r="E221" s="7">
        <v>2004</v>
      </c>
      <c r="F221" s="8" t="s">
        <v>1227</v>
      </c>
      <c r="G221" s="7" t="s">
        <v>1164</v>
      </c>
      <c r="H221" s="9" t="s">
        <v>1207</v>
      </c>
      <c r="I221" s="17" t="s">
        <v>1166</v>
      </c>
      <c r="J221" s="18">
        <v>59.55</v>
      </c>
      <c r="K221" s="28">
        <v>45.53</v>
      </c>
      <c r="L221" s="17">
        <v>21000</v>
      </c>
      <c r="M221" s="17">
        <f t="shared" si="8"/>
        <v>1250550</v>
      </c>
      <c r="N221" s="6">
        <f t="shared" si="7"/>
        <v>27466.505600702832</v>
      </c>
    </row>
    <row r="222" spans="1:14">
      <c r="A222" s="6">
        <v>220</v>
      </c>
      <c r="B222" s="7">
        <v>12</v>
      </c>
      <c r="C222" s="7">
        <v>3</v>
      </c>
      <c r="D222" s="7">
        <v>1</v>
      </c>
      <c r="E222" s="7">
        <v>2005</v>
      </c>
      <c r="F222" s="8" t="s">
        <v>1227</v>
      </c>
      <c r="G222" s="7" t="s">
        <v>1164</v>
      </c>
      <c r="H222" s="9" t="s">
        <v>1211</v>
      </c>
      <c r="I222" s="17" t="s">
        <v>1166</v>
      </c>
      <c r="J222" s="18">
        <v>59.55</v>
      </c>
      <c r="K222" s="28">
        <v>45.53</v>
      </c>
      <c r="L222" s="17">
        <v>21000</v>
      </c>
      <c r="M222" s="17">
        <f t="shared" si="8"/>
        <v>1250550</v>
      </c>
      <c r="N222" s="6">
        <f t="shared" si="7"/>
        <v>27466.505600702832</v>
      </c>
    </row>
    <row r="223" spans="1:14">
      <c r="A223" s="6">
        <v>221</v>
      </c>
      <c r="B223" s="7">
        <v>12</v>
      </c>
      <c r="C223" s="7">
        <v>3</v>
      </c>
      <c r="D223" s="7">
        <v>1</v>
      </c>
      <c r="E223" s="7">
        <v>2006</v>
      </c>
      <c r="F223" s="8" t="s">
        <v>1227</v>
      </c>
      <c r="G223" s="7" t="s">
        <v>1164</v>
      </c>
      <c r="H223" s="9" t="s">
        <v>1207</v>
      </c>
      <c r="I223" s="17" t="s">
        <v>1166</v>
      </c>
      <c r="J223" s="18">
        <v>59.3</v>
      </c>
      <c r="K223" s="28">
        <v>45.34</v>
      </c>
      <c r="L223" s="17">
        <v>21000</v>
      </c>
      <c r="M223" s="17">
        <f t="shared" si="8"/>
        <v>1245300</v>
      </c>
      <c r="N223" s="6">
        <f t="shared" si="7"/>
        <v>27465.813850904276</v>
      </c>
    </row>
    <row r="224" spans="1:14">
      <c r="A224" s="6">
        <v>222</v>
      </c>
      <c r="B224" s="7">
        <v>12</v>
      </c>
      <c r="C224" s="7">
        <v>3</v>
      </c>
      <c r="D224" s="7">
        <v>2</v>
      </c>
      <c r="E224" s="7">
        <v>302</v>
      </c>
      <c r="F224" s="8" t="s">
        <v>1228</v>
      </c>
      <c r="G224" s="7" t="s">
        <v>1164</v>
      </c>
      <c r="H224" s="9" t="s">
        <v>1220</v>
      </c>
      <c r="I224" s="17" t="s">
        <v>110</v>
      </c>
      <c r="J224" s="18">
        <v>60.03</v>
      </c>
      <c r="K224" s="28">
        <v>45.37</v>
      </c>
      <c r="L224" s="17">
        <v>21000</v>
      </c>
      <c r="M224" s="17">
        <f t="shared" si="8"/>
        <v>1260630</v>
      </c>
      <c r="N224" s="6">
        <f t="shared" si="7"/>
        <v>27785.541106458015</v>
      </c>
    </row>
    <row r="225" spans="1:14">
      <c r="A225" s="6">
        <v>223</v>
      </c>
      <c r="B225" s="7">
        <v>12</v>
      </c>
      <c r="C225" s="7">
        <v>3</v>
      </c>
      <c r="D225" s="7">
        <v>2</v>
      </c>
      <c r="E225" s="7">
        <v>303</v>
      </c>
      <c r="F225" s="8" t="s">
        <v>1228</v>
      </c>
      <c r="G225" s="7" t="s">
        <v>1164</v>
      </c>
      <c r="H225" s="9" t="s">
        <v>1221</v>
      </c>
      <c r="I225" s="17" t="s">
        <v>110</v>
      </c>
      <c r="J225" s="18">
        <v>60.03</v>
      </c>
      <c r="K225" s="28">
        <v>45.37</v>
      </c>
      <c r="L225" s="17">
        <v>21000</v>
      </c>
      <c r="M225" s="17">
        <f t="shared" si="8"/>
        <v>1260630</v>
      </c>
      <c r="N225" s="6">
        <f t="shared" si="7"/>
        <v>27785.541106458015</v>
      </c>
    </row>
    <row r="226" spans="1:14">
      <c r="A226" s="6">
        <v>224</v>
      </c>
      <c r="B226" s="7">
        <v>12</v>
      </c>
      <c r="C226" s="7">
        <v>3</v>
      </c>
      <c r="D226" s="7">
        <v>2</v>
      </c>
      <c r="E226" s="7">
        <v>402</v>
      </c>
      <c r="F226" s="8" t="s">
        <v>1229</v>
      </c>
      <c r="G226" s="7" t="s">
        <v>1164</v>
      </c>
      <c r="H226" s="9" t="s">
        <v>1220</v>
      </c>
      <c r="I226" s="17" t="s">
        <v>110</v>
      </c>
      <c r="J226" s="18">
        <v>60.1</v>
      </c>
      <c r="K226" s="28">
        <v>45.42</v>
      </c>
      <c r="L226" s="17">
        <v>21000</v>
      </c>
      <c r="M226" s="17">
        <f t="shared" si="8"/>
        <v>1262100</v>
      </c>
      <c r="N226" s="6">
        <f t="shared" si="7"/>
        <v>27787.318361955084</v>
      </c>
    </row>
    <row r="227" spans="1:14">
      <c r="A227" s="6">
        <v>225</v>
      </c>
      <c r="B227" s="7">
        <v>12</v>
      </c>
      <c r="C227" s="7">
        <v>3</v>
      </c>
      <c r="D227" s="7">
        <v>2</v>
      </c>
      <c r="E227" s="7">
        <v>403</v>
      </c>
      <c r="F227" s="8" t="s">
        <v>1229</v>
      </c>
      <c r="G227" s="7" t="s">
        <v>1164</v>
      </c>
      <c r="H227" s="9" t="s">
        <v>1221</v>
      </c>
      <c r="I227" s="17" t="s">
        <v>110</v>
      </c>
      <c r="J227" s="18">
        <v>60.1</v>
      </c>
      <c r="K227" s="28">
        <v>45.42</v>
      </c>
      <c r="L227" s="17">
        <v>21000</v>
      </c>
      <c r="M227" s="17">
        <f t="shared" si="8"/>
        <v>1262100</v>
      </c>
      <c r="N227" s="6">
        <f t="shared" si="7"/>
        <v>27787.318361955084</v>
      </c>
    </row>
    <row r="228" spans="1:14">
      <c r="A228" s="6">
        <v>226</v>
      </c>
      <c r="B228" s="7">
        <v>12</v>
      </c>
      <c r="C228" s="7">
        <v>3</v>
      </c>
      <c r="D228" s="7">
        <v>2</v>
      </c>
      <c r="E228" s="7">
        <v>502</v>
      </c>
      <c r="F228" s="8" t="s">
        <v>1230</v>
      </c>
      <c r="G228" s="7" t="s">
        <v>1164</v>
      </c>
      <c r="H228" s="9" t="s">
        <v>1220</v>
      </c>
      <c r="I228" s="17" t="s">
        <v>110</v>
      </c>
      <c r="J228" s="18">
        <v>60.1</v>
      </c>
      <c r="K228" s="28">
        <v>45.42</v>
      </c>
      <c r="L228" s="17">
        <v>21000</v>
      </c>
      <c r="M228" s="17">
        <f t="shared" si="8"/>
        <v>1262100</v>
      </c>
      <c r="N228" s="6">
        <f t="shared" si="7"/>
        <v>27787.318361955084</v>
      </c>
    </row>
    <row r="229" spans="1:14">
      <c r="A229" s="6">
        <v>227</v>
      </c>
      <c r="B229" s="7">
        <v>12</v>
      </c>
      <c r="C229" s="7">
        <v>3</v>
      </c>
      <c r="D229" s="7">
        <v>2</v>
      </c>
      <c r="E229" s="7">
        <v>503</v>
      </c>
      <c r="F229" s="8" t="s">
        <v>1230</v>
      </c>
      <c r="G229" s="7" t="s">
        <v>1164</v>
      </c>
      <c r="H229" s="9" t="s">
        <v>1221</v>
      </c>
      <c r="I229" s="17" t="s">
        <v>110</v>
      </c>
      <c r="J229" s="18">
        <v>60.1</v>
      </c>
      <c r="K229" s="28">
        <v>45.42</v>
      </c>
      <c r="L229" s="17">
        <v>21000</v>
      </c>
      <c r="M229" s="17">
        <f t="shared" si="8"/>
        <v>1262100</v>
      </c>
      <c r="N229" s="6">
        <f t="shared" si="7"/>
        <v>27787.318361955084</v>
      </c>
    </row>
    <row r="230" spans="1:14">
      <c r="A230" s="6">
        <v>228</v>
      </c>
      <c r="B230" s="7">
        <v>12</v>
      </c>
      <c r="C230" s="7">
        <v>3</v>
      </c>
      <c r="D230" s="7">
        <v>2</v>
      </c>
      <c r="E230" s="7">
        <v>602</v>
      </c>
      <c r="F230" s="8" t="s">
        <v>1231</v>
      </c>
      <c r="G230" s="7" t="s">
        <v>1164</v>
      </c>
      <c r="H230" s="9" t="s">
        <v>1220</v>
      </c>
      <c r="I230" s="17" t="s">
        <v>110</v>
      </c>
      <c r="J230" s="18">
        <v>60.1</v>
      </c>
      <c r="K230" s="28">
        <v>45.42</v>
      </c>
      <c r="L230" s="17">
        <v>21000</v>
      </c>
      <c r="M230" s="17">
        <f t="shared" si="8"/>
        <v>1262100</v>
      </c>
      <c r="N230" s="6">
        <f t="shared" si="7"/>
        <v>27787.318361955084</v>
      </c>
    </row>
    <row r="231" spans="1:14">
      <c r="A231" s="6">
        <v>229</v>
      </c>
      <c r="B231" s="7">
        <v>12</v>
      </c>
      <c r="C231" s="7">
        <v>3</v>
      </c>
      <c r="D231" s="7">
        <v>2</v>
      </c>
      <c r="E231" s="7">
        <v>603</v>
      </c>
      <c r="F231" s="8" t="s">
        <v>1231</v>
      </c>
      <c r="G231" s="7" t="s">
        <v>1164</v>
      </c>
      <c r="H231" s="9" t="s">
        <v>1221</v>
      </c>
      <c r="I231" s="17" t="s">
        <v>110</v>
      </c>
      <c r="J231" s="18">
        <v>60.1</v>
      </c>
      <c r="K231" s="28">
        <v>45.42</v>
      </c>
      <c r="L231" s="17">
        <v>21000</v>
      </c>
      <c r="M231" s="17">
        <f t="shared" si="8"/>
        <v>1262100</v>
      </c>
      <c r="N231" s="6">
        <f t="shared" si="7"/>
        <v>27787.318361955084</v>
      </c>
    </row>
    <row r="232" spans="1:14">
      <c r="A232" s="6">
        <v>230</v>
      </c>
      <c r="B232" s="7">
        <v>12</v>
      </c>
      <c r="C232" s="7">
        <v>3</v>
      </c>
      <c r="D232" s="7">
        <v>2</v>
      </c>
      <c r="E232" s="7">
        <v>702</v>
      </c>
      <c r="F232" s="8" t="s">
        <v>1232</v>
      </c>
      <c r="G232" s="7" t="s">
        <v>1164</v>
      </c>
      <c r="H232" s="9" t="s">
        <v>1220</v>
      </c>
      <c r="I232" s="17" t="s">
        <v>110</v>
      </c>
      <c r="J232" s="18">
        <v>60.1</v>
      </c>
      <c r="K232" s="28">
        <v>45.42</v>
      </c>
      <c r="L232" s="17">
        <v>21000</v>
      </c>
      <c r="M232" s="17">
        <f t="shared" si="8"/>
        <v>1262100</v>
      </c>
      <c r="N232" s="6">
        <f t="shared" si="7"/>
        <v>27787.318361955084</v>
      </c>
    </row>
    <row r="233" spans="1:14">
      <c r="A233" s="6">
        <v>231</v>
      </c>
      <c r="B233" s="7">
        <v>12</v>
      </c>
      <c r="C233" s="7">
        <v>3</v>
      </c>
      <c r="D233" s="7">
        <v>2</v>
      </c>
      <c r="E233" s="7">
        <v>703</v>
      </c>
      <c r="F233" s="8" t="s">
        <v>1232</v>
      </c>
      <c r="G233" s="7" t="s">
        <v>1164</v>
      </c>
      <c r="H233" s="9" t="s">
        <v>1221</v>
      </c>
      <c r="I233" s="17" t="s">
        <v>110</v>
      </c>
      <c r="J233" s="18">
        <v>60.1</v>
      </c>
      <c r="K233" s="28">
        <v>45.42</v>
      </c>
      <c r="L233" s="17">
        <v>21000</v>
      </c>
      <c r="M233" s="17">
        <f t="shared" si="8"/>
        <v>1262100</v>
      </c>
      <c r="N233" s="6">
        <f t="shared" si="7"/>
        <v>27787.318361955084</v>
      </c>
    </row>
    <row r="234" spans="1:14">
      <c r="A234" s="6">
        <v>232</v>
      </c>
      <c r="B234" s="7">
        <v>12</v>
      </c>
      <c r="C234" s="7">
        <v>3</v>
      </c>
      <c r="D234" s="7">
        <v>2</v>
      </c>
      <c r="E234" s="7">
        <v>802</v>
      </c>
      <c r="F234" s="8" t="s">
        <v>1233</v>
      </c>
      <c r="G234" s="7" t="s">
        <v>1164</v>
      </c>
      <c r="H234" s="9" t="s">
        <v>1220</v>
      </c>
      <c r="I234" s="17" t="s">
        <v>110</v>
      </c>
      <c r="J234" s="18">
        <v>60.1</v>
      </c>
      <c r="K234" s="28">
        <v>45.42</v>
      </c>
      <c r="L234" s="17">
        <v>21000</v>
      </c>
      <c r="M234" s="17">
        <f t="shared" si="8"/>
        <v>1262100</v>
      </c>
      <c r="N234" s="6">
        <f t="shared" si="7"/>
        <v>27787.318361955084</v>
      </c>
    </row>
    <row r="235" spans="1:14">
      <c r="A235" s="6">
        <v>233</v>
      </c>
      <c r="B235" s="7">
        <v>12</v>
      </c>
      <c r="C235" s="7">
        <v>3</v>
      </c>
      <c r="D235" s="7">
        <v>2</v>
      </c>
      <c r="E235" s="7">
        <v>803</v>
      </c>
      <c r="F235" s="8" t="s">
        <v>1233</v>
      </c>
      <c r="G235" s="7" t="s">
        <v>1164</v>
      </c>
      <c r="H235" s="9" t="s">
        <v>1221</v>
      </c>
      <c r="I235" s="17" t="s">
        <v>110</v>
      </c>
      <c r="J235" s="18">
        <v>60.1</v>
      </c>
      <c r="K235" s="28">
        <v>45.42</v>
      </c>
      <c r="L235" s="17">
        <v>21000</v>
      </c>
      <c r="M235" s="17">
        <f t="shared" si="8"/>
        <v>1262100</v>
      </c>
      <c r="N235" s="6">
        <f t="shared" si="7"/>
        <v>27787.318361955084</v>
      </c>
    </row>
    <row r="236" spans="1:14">
      <c r="A236" s="6">
        <v>234</v>
      </c>
      <c r="B236" s="7">
        <v>12</v>
      </c>
      <c r="C236" s="7">
        <v>3</v>
      </c>
      <c r="D236" s="7">
        <v>2</v>
      </c>
      <c r="E236" s="7">
        <v>902</v>
      </c>
      <c r="F236" s="8" t="s">
        <v>1234</v>
      </c>
      <c r="G236" s="7" t="s">
        <v>1164</v>
      </c>
      <c r="H236" s="9" t="s">
        <v>1220</v>
      </c>
      <c r="I236" s="17" t="s">
        <v>110</v>
      </c>
      <c r="J236" s="18">
        <v>60.1</v>
      </c>
      <c r="K236" s="28">
        <v>45.42</v>
      </c>
      <c r="L236" s="17">
        <v>21000</v>
      </c>
      <c r="M236" s="17">
        <f t="shared" si="8"/>
        <v>1262100</v>
      </c>
      <c r="N236" s="6">
        <f t="shared" si="7"/>
        <v>27787.318361955084</v>
      </c>
    </row>
    <row r="237" spans="1:14">
      <c r="A237" s="6">
        <v>235</v>
      </c>
      <c r="B237" s="7">
        <v>12</v>
      </c>
      <c r="C237" s="7">
        <v>3</v>
      </c>
      <c r="D237" s="7">
        <v>2</v>
      </c>
      <c r="E237" s="7">
        <v>903</v>
      </c>
      <c r="F237" s="8" t="s">
        <v>1234</v>
      </c>
      <c r="G237" s="7" t="s">
        <v>1164</v>
      </c>
      <c r="H237" s="9" t="s">
        <v>1221</v>
      </c>
      <c r="I237" s="17" t="s">
        <v>110</v>
      </c>
      <c r="J237" s="18">
        <v>60.1</v>
      </c>
      <c r="K237" s="28">
        <v>45.42</v>
      </c>
      <c r="L237" s="17">
        <v>21000</v>
      </c>
      <c r="M237" s="17">
        <f t="shared" si="8"/>
        <v>1262100</v>
      </c>
      <c r="N237" s="6">
        <f t="shared" si="7"/>
        <v>27787.318361955084</v>
      </c>
    </row>
    <row r="238" spans="1:14">
      <c r="A238" s="6">
        <v>236</v>
      </c>
      <c r="B238" s="7">
        <v>12</v>
      </c>
      <c r="C238" s="7">
        <v>3</v>
      </c>
      <c r="D238" s="7">
        <v>2</v>
      </c>
      <c r="E238" s="7">
        <v>1003</v>
      </c>
      <c r="F238" s="8" t="s">
        <v>1235</v>
      </c>
      <c r="G238" s="7" t="s">
        <v>1164</v>
      </c>
      <c r="H238" s="9" t="s">
        <v>1221</v>
      </c>
      <c r="I238" s="17" t="s">
        <v>110</v>
      </c>
      <c r="J238" s="18">
        <v>60.1</v>
      </c>
      <c r="K238" s="28">
        <v>45.42</v>
      </c>
      <c r="L238" s="17">
        <v>21000</v>
      </c>
      <c r="M238" s="17">
        <f t="shared" si="8"/>
        <v>1262100</v>
      </c>
      <c r="N238" s="6">
        <f t="shared" si="7"/>
        <v>27787.318361955084</v>
      </c>
    </row>
    <row r="239" spans="1:14">
      <c r="A239" s="6">
        <v>237</v>
      </c>
      <c r="B239" s="7">
        <v>12</v>
      </c>
      <c r="C239" s="7">
        <v>3</v>
      </c>
      <c r="D239" s="7">
        <v>2</v>
      </c>
      <c r="E239" s="7">
        <v>1102</v>
      </c>
      <c r="F239" s="8" t="s">
        <v>1236</v>
      </c>
      <c r="G239" s="7" t="s">
        <v>1164</v>
      </c>
      <c r="H239" s="9" t="s">
        <v>1220</v>
      </c>
      <c r="I239" s="17" t="s">
        <v>110</v>
      </c>
      <c r="J239" s="18">
        <v>60.1</v>
      </c>
      <c r="K239" s="28">
        <v>45.42</v>
      </c>
      <c r="L239" s="17">
        <v>21000</v>
      </c>
      <c r="M239" s="17">
        <f t="shared" si="8"/>
        <v>1262100</v>
      </c>
      <c r="N239" s="6">
        <f t="shared" si="7"/>
        <v>27787.318361955084</v>
      </c>
    </row>
    <row r="240" spans="1:14">
      <c r="A240" s="6">
        <v>238</v>
      </c>
      <c r="B240" s="7">
        <v>12</v>
      </c>
      <c r="C240" s="7">
        <v>3</v>
      </c>
      <c r="D240" s="7">
        <v>2</v>
      </c>
      <c r="E240" s="7">
        <v>1103</v>
      </c>
      <c r="F240" s="8" t="s">
        <v>1236</v>
      </c>
      <c r="G240" s="7" t="s">
        <v>1164</v>
      </c>
      <c r="H240" s="9" t="s">
        <v>1221</v>
      </c>
      <c r="I240" s="17" t="s">
        <v>110</v>
      </c>
      <c r="J240" s="18">
        <v>60.1</v>
      </c>
      <c r="K240" s="28">
        <v>45.42</v>
      </c>
      <c r="L240" s="17">
        <v>21000</v>
      </c>
      <c r="M240" s="17">
        <f t="shared" si="8"/>
        <v>1262100</v>
      </c>
      <c r="N240" s="6">
        <f t="shared" si="7"/>
        <v>27787.318361955084</v>
      </c>
    </row>
    <row r="241" spans="1:14">
      <c r="A241" s="6">
        <v>239</v>
      </c>
      <c r="B241" s="7">
        <v>12</v>
      </c>
      <c r="C241" s="7">
        <v>3</v>
      </c>
      <c r="D241" s="7">
        <v>2</v>
      </c>
      <c r="E241" s="7">
        <v>1104</v>
      </c>
      <c r="F241" s="8" t="s">
        <v>1236</v>
      </c>
      <c r="G241" s="7" t="s">
        <v>1164</v>
      </c>
      <c r="H241" s="9" t="s">
        <v>1237</v>
      </c>
      <c r="I241" s="20" t="s">
        <v>110</v>
      </c>
      <c r="J241" s="18">
        <v>62.23</v>
      </c>
      <c r="K241" s="26">
        <v>47.03</v>
      </c>
      <c r="L241" s="17">
        <v>21000</v>
      </c>
      <c r="M241" s="17">
        <f t="shared" si="8"/>
        <v>1306830</v>
      </c>
      <c r="N241" s="6">
        <f t="shared" si="7"/>
        <v>27787.157133744418</v>
      </c>
    </row>
    <row r="242" spans="1:14">
      <c r="A242" s="6">
        <v>240</v>
      </c>
      <c r="B242" s="7">
        <v>12</v>
      </c>
      <c r="C242" s="7">
        <v>3</v>
      </c>
      <c r="D242" s="7">
        <v>2</v>
      </c>
      <c r="E242" s="7">
        <v>1202</v>
      </c>
      <c r="F242" s="8" t="s">
        <v>1238</v>
      </c>
      <c r="G242" s="7" t="s">
        <v>1164</v>
      </c>
      <c r="H242" s="9" t="s">
        <v>1220</v>
      </c>
      <c r="I242" s="17" t="s">
        <v>110</v>
      </c>
      <c r="J242" s="18">
        <v>60.1</v>
      </c>
      <c r="K242" s="28">
        <v>45.42</v>
      </c>
      <c r="L242" s="17">
        <v>21000</v>
      </c>
      <c r="M242" s="17">
        <f t="shared" si="8"/>
        <v>1262100</v>
      </c>
      <c r="N242" s="6">
        <f t="shared" si="7"/>
        <v>27787.318361955084</v>
      </c>
    </row>
    <row r="243" spans="1:14">
      <c r="A243" s="6">
        <v>241</v>
      </c>
      <c r="B243" s="7">
        <v>12</v>
      </c>
      <c r="C243" s="7">
        <v>3</v>
      </c>
      <c r="D243" s="7">
        <v>2</v>
      </c>
      <c r="E243" s="7">
        <v>1203</v>
      </c>
      <c r="F243" s="8" t="s">
        <v>1238</v>
      </c>
      <c r="G243" s="7" t="s">
        <v>1164</v>
      </c>
      <c r="H243" s="9" t="s">
        <v>1221</v>
      </c>
      <c r="I243" s="17" t="s">
        <v>110</v>
      </c>
      <c r="J243" s="18">
        <v>60.1</v>
      </c>
      <c r="K243" s="28">
        <v>45.42</v>
      </c>
      <c r="L243" s="17">
        <v>21000</v>
      </c>
      <c r="M243" s="17">
        <f t="shared" si="8"/>
        <v>1262100</v>
      </c>
      <c r="N243" s="6">
        <f t="shared" si="7"/>
        <v>27787.318361955084</v>
      </c>
    </row>
    <row r="244" spans="1:14">
      <c r="A244" s="6">
        <v>242</v>
      </c>
      <c r="B244" s="7">
        <v>12</v>
      </c>
      <c r="C244" s="7">
        <v>3</v>
      </c>
      <c r="D244" s="7">
        <v>2</v>
      </c>
      <c r="E244" s="7">
        <v>1302</v>
      </c>
      <c r="F244" s="8" t="s">
        <v>1239</v>
      </c>
      <c r="G244" s="7" t="s">
        <v>1164</v>
      </c>
      <c r="H244" s="9" t="s">
        <v>1220</v>
      </c>
      <c r="I244" s="17" t="s">
        <v>110</v>
      </c>
      <c r="J244" s="18">
        <v>60.1</v>
      </c>
      <c r="K244" s="28">
        <v>45.42</v>
      </c>
      <c r="L244" s="17">
        <v>21000</v>
      </c>
      <c r="M244" s="17">
        <f t="shared" si="8"/>
        <v>1262100</v>
      </c>
      <c r="N244" s="6">
        <f t="shared" si="7"/>
        <v>27787.318361955084</v>
      </c>
    </row>
    <row r="245" spans="1:14">
      <c r="A245" s="6">
        <v>243</v>
      </c>
      <c r="B245" s="7">
        <v>12</v>
      </c>
      <c r="C245" s="7">
        <v>3</v>
      </c>
      <c r="D245" s="7">
        <v>2</v>
      </c>
      <c r="E245" s="7">
        <v>1303</v>
      </c>
      <c r="F245" s="8" t="s">
        <v>1239</v>
      </c>
      <c r="G245" s="7" t="s">
        <v>1164</v>
      </c>
      <c r="H245" s="9" t="s">
        <v>1221</v>
      </c>
      <c r="I245" s="17" t="s">
        <v>110</v>
      </c>
      <c r="J245" s="18">
        <v>60.1</v>
      </c>
      <c r="K245" s="28">
        <v>45.42</v>
      </c>
      <c r="L245" s="17">
        <v>21000</v>
      </c>
      <c r="M245" s="17">
        <f t="shared" si="8"/>
        <v>1262100</v>
      </c>
      <c r="N245" s="6">
        <f t="shared" si="7"/>
        <v>27787.318361955084</v>
      </c>
    </row>
    <row r="246" spans="1:14">
      <c r="A246" s="6">
        <v>244</v>
      </c>
      <c r="B246" s="7">
        <v>17</v>
      </c>
      <c r="C246" s="7">
        <v>1</v>
      </c>
      <c r="D246" s="7">
        <v>1</v>
      </c>
      <c r="E246" s="7">
        <v>402</v>
      </c>
      <c r="F246" s="8" t="s">
        <v>1240</v>
      </c>
      <c r="G246" s="7" t="s">
        <v>1164</v>
      </c>
      <c r="H246" s="9" t="s">
        <v>1207</v>
      </c>
      <c r="I246" s="20" t="s">
        <v>1166</v>
      </c>
      <c r="J246" s="18">
        <v>60.12</v>
      </c>
      <c r="K246" s="19">
        <v>45.37</v>
      </c>
      <c r="L246" s="17">
        <v>21000</v>
      </c>
      <c r="M246" s="17">
        <f t="shared" si="8"/>
        <v>1262520</v>
      </c>
      <c r="N246" s="6">
        <f t="shared" si="7"/>
        <v>27827.198589376243</v>
      </c>
    </row>
    <row r="247" spans="1:14">
      <c r="A247" s="6">
        <v>245</v>
      </c>
      <c r="B247" s="7">
        <v>17</v>
      </c>
      <c r="C247" s="7">
        <v>1</v>
      </c>
      <c r="D247" s="7">
        <v>1</v>
      </c>
      <c r="E247" s="7">
        <v>602</v>
      </c>
      <c r="F247" s="8" t="s">
        <v>1225</v>
      </c>
      <c r="G247" s="7" t="s">
        <v>1164</v>
      </c>
      <c r="H247" s="9" t="s">
        <v>1207</v>
      </c>
      <c r="I247" s="20" t="s">
        <v>1166</v>
      </c>
      <c r="J247" s="18">
        <v>60.34</v>
      </c>
      <c r="K247" s="19">
        <v>45.53</v>
      </c>
      <c r="L247" s="17">
        <v>21000</v>
      </c>
      <c r="M247" s="17">
        <f t="shared" si="8"/>
        <v>1267140</v>
      </c>
      <c r="N247" s="6">
        <f t="shared" si="7"/>
        <v>27830.88073797496</v>
      </c>
    </row>
    <row r="248" spans="1:14">
      <c r="A248" s="6">
        <v>246</v>
      </c>
      <c r="B248" s="7">
        <v>17</v>
      </c>
      <c r="C248" s="7">
        <v>1</v>
      </c>
      <c r="D248" s="7">
        <v>2</v>
      </c>
      <c r="E248" s="7">
        <v>202</v>
      </c>
      <c r="F248" s="8" t="s">
        <v>1241</v>
      </c>
      <c r="G248" s="7" t="s">
        <v>1164</v>
      </c>
      <c r="H248" s="9" t="s">
        <v>1220</v>
      </c>
      <c r="I248" s="17" t="s">
        <v>110</v>
      </c>
      <c r="J248" s="18">
        <v>62.05</v>
      </c>
      <c r="K248" s="19">
        <v>47.42</v>
      </c>
      <c r="L248" s="17">
        <v>21000</v>
      </c>
      <c r="M248" s="17">
        <f t="shared" si="8"/>
        <v>1303050</v>
      </c>
      <c r="N248" s="6">
        <f t="shared" si="7"/>
        <v>27478.911851539433</v>
      </c>
    </row>
    <row r="249" spans="1:14">
      <c r="A249" s="6">
        <v>247</v>
      </c>
      <c r="B249" s="7">
        <v>17</v>
      </c>
      <c r="C249" s="7">
        <v>1</v>
      </c>
      <c r="D249" s="7">
        <v>2</v>
      </c>
      <c r="E249" s="7">
        <v>203</v>
      </c>
      <c r="F249" s="8" t="s">
        <v>1241</v>
      </c>
      <c r="G249" s="7" t="s">
        <v>1164</v>
      </c>
      <c r="H249" s="9" t="s">
        <v>1221</v>
      </c>
      <c r="I249" s="17" t="s">
        <v>110</v>
      </c>
      <c r="J249" s="18">
        <v>59.37</v>
      </c>
      <c r="K249" s="19">
        <v>45.37</v>
      </c>
      <c r="L249" s="17">
        <v>21000</v>
      </c>
      <c r="M249" s="17">
        <f t="shared" si="8"/>
        <v>1246770</v>
      </c>
      <c r="N249" s="6">
        <f t="shared" si="7"/>
        <v>27480.052898391008</v>
      </c>
    </row>
    <row r="250" spans="1:14">
      <c r="A250" s="6">
        <v>248</v>
      </c>
      <c r="B250" s="7">
        <v>17</v>
      </c>
      <c r="C250" s="7">
        <v>1</v>
      </c>
      <c r="D250" s="7">
        <v>2</v>
      </c>
      <c r="E250" s="7">
        <v>302</v>
      </c>
      <c r="F250" s="8" t="s">
        <v>1242</v>
      </c>
      <c r="G250" s="7" t="s">
        <v>1164</v>
      </c>
      <c r="H250" s="9" t="s">
        <v>1220</v>
      </c>
      <c r="I250" s="17" t="s">
        <v>110</v>
      </c>
      <c r="J250" s="18">
        <v>62.05</v>
      </c>
      <c r="K250" s="19">
        <v>47.42</v>
      </c>
      <c r="L250" s="17">
        <v>21000</v>
      </c>
      <c r="M250" s="17">
        <f t="shared" si="8"/>
        <v>1303050</v>
      </c>
      <c r="N250" s="6">
        <f t="shared" si="7"/>
        <v>27478.911851539433</v>
      </c>
    </row>
    <row r="251" spans="1:14">
      <c r="A251" s="6">
        <v>249</v>
      </c>
      <c r="B251" s="7">
        <v>17</v>
      </c>
      <c r="C251" s="7">
        <v>1</v>
      </c>
      <c r="D251" s="7">
        <v>2</v>
      </c>
      <c r="E251" s="7">
        <v>303</v>
      </c>
      <c r="F251" s="8" t="s">
        <v>1242</v>
      </c>
      <c r="G251" s="7" t="s">
        <v>1164</v>
      </c>
      <c r="H251" s="9" t="s">
        <v>1221</v>
      </c>
      <c r="I251" s="17" t="s">
        <v>110</v>
      </c>
      <c r="J251" s="18">
        <v>59.37</v>
      </c>
      <c r="K251" s="19">
        <v>45.37</v>
      </c>
      <c r="L251" s="17">
        <v>21000</v>
      </c>
      <c r="M251" s="17">
        <f t="shared" si="8"/>
        <v>1246770</v>
      </c>
      <c r="N251" s="6">
        <f t="shared" si="7"/>
        <v>27480.052898391008</v>
      </c>
    </row>
    <row r="252" spans="1:14">
      <c r="A252" s="6">
        <v>250</v>
      </c>
      <c r="B252" s="7">
        <v>17</v>
      </c>
      <c r="C252" s="7">
        <v>1</v>
      </c>
      <c r="D252" s="7">
        <v>2</v>
      </c>
      <c r="E252" s="7">
        <v>402</v>
      </c>
      <c r="F252" s="8" t="s">
        <v>1243</v>
      </c>
      <c r="G252" s="7" t="s">
        <v>1164</v>
      </c>
      <c r="H252" s="9" t="s">
        <v>1220</v>
      </c>
      <c r="I252" s="17" t="s">
        <v>110</v>
      </c>
      <c r="J252" s="18">
        <v>59.44</v>
      </c>
      <c r="K252" s="19">
        <v>45.42</v>
      </c>
      <c r="L252" s="17">
        <v>21000</v>
      </c>
      <c r="M252" s="17">
        <f t="shared" si="8"/>
        <v>1248240</v>
      </c>
      <c r="N252" s="6">
        <f t="shared" si="7"/>
        <v>27482.166446499337</v>
      </c>
    </row>
    <row r="253" spans="1:14">
      <c r="A253" s="6">
        <v>251</v>
      </c>
      <c r="B253" s="7">
        <v>17</v>
      </c>
      <c r="C253" s="7">
        <v>1</v>
      </c>
      <c r="D253" s="7">
        <v>2</v>
      </c>
      <c r="E253" s="7">
        <v>403</v>
      </c>
      <c r="F253" s="8" t="s">
        <v>1243</v>
      </c>
      <c r="G253" s="7" t="s">
        <v>1164</v>
      </c>
      <c r="H253" s="9" t="s">
        <v>1221</v>
      </c>
      <c r="I253" s="17" t="s">
        <v>110</v>
      </c>
      <c r="J253" s="18">
        <v>59.44</v>
      </c>
      <c r="K253" s="19">
        <v>45.42</v>
      </c>
      <c r="L253" s="17">
        <v>21000</v>
      </c>
      <c r="M253" s="17">
        <f t="shared" si="8"/>
        <v>1248240</v>
      </c>
      <c r="N253" s="6">
        <f t="shared" ref="N253:N316" si="9">M253/K253</f>
        <v>27482.166446499337</v>
      </c>
    </row>
    <row r="254" spans="1:14">
      <c r="A254" s="6">
        <v>252</v>
      </c>
      <c r="B254" s="7">
        <v>17</v>
      </c>
      <c r="C254" s="7">
        <v>1</v>
      </c>
      <c r="D254" s="7">
        <v>2</v>
      </c>
      <c r="E254" s="7">
        <v>502</v>
      </c>
      <c r="F254" s="8" t="s">
        <v>1244</v>
      </c>
      <c r="G254" s="7" t="s">
        <v>1164</v>
      </c>
      <c r="H254" s="9" t="s">
        <v>1220</v>
      </c>
      <c r="I254" s="17" t="s">
        <v>110</v>
      </c>
      <c r="J254" s="18">
        <v>59.44</v>
      </c>
      <c r="K254" s="19">
        <v>45.42</v>
      </c>
      <c r="L254" s="17">
        <v>21000</v>
      </c>
      <c r="M254" s="17">
        <f t="shared" si="8"/>
        <v>1248240</v>
      </c>
      <c r="N254" s="6">
        <f t="shared" si="9"/>
        <v>27482.166446499337</v>
      </c>
    </row>
    <row r="255" spans="1:14">
      <c r="A255" s="6">
        <v>253</v>
      </c>
      <c r="B255" s="7">
        <v>17</v>
      </c>
      <c r="C255" s="7">
        <v>1</v>
      </c>
      <c r="D255" s="7">
        <v>2</v>
      </c>
      <c r="E255" s="7">
        <v>503</v>
      </c>
      <c r="F255" s="8" t="s">
        <v>1244</v>
      </c>
      <c r="G255" s="7" t="s">
        <v>1164</v>
      </c>
      <c r="H255" s="9" t="s">
        <v>1221</v>
      </c>
      <c r="I255" s="17" t="s">
        <v>110</v>
      </c>
      <c r="J255" s="18">
        <v>59.44</v>
      </c>
      <c r="K255" s="19">
        <v>45.42</v>
      </c>
      <c r="L255" s="17">
        <v>21000</v>
      </c>
      <c r="M255" s="17">
        <f t="shared" si="8"/>
        <v>1248240</v>
      </c>
      <c r="N255" s="6">
        <f t="shared" si="9"/>
        <v>27482.166446499337</v>
      </c>
    </row>
    <row r="256" spans="1:14">
      <c r="A256" s="6">
        <v>254</v>
      </c>
      <c r="B256" s="7">
        <v>17</v>
      </c>
      <c r="C256" s="7">
        <v>1</v>
      </c>
      <c r="D256" s="7">
        <v>2</v>
      </c>
      <c r="E256" s="7">
        <v>602</v>
      </c>
      <c r="F256" s="8" t="s">
        <v>1245</v>
      </c>
      <c r="G256" s="7" t="s">
        <v>1164</v>
      </c>
      <c r="H256" s="9" t="s">
        <v>1220</v>
      </c>
      <c r="I256" s="17" t="s">
        <v>110</v>
      </c>
      <c r="J256" s="18">
        <v>59.44</v>
      </c>
      <c r="K256" s="19">
        <v>45.42</v>
      </c>
      <c r="L256" s="17">
        <v>21000</v>
      </c>
      <c r="M256" s="17">
        <f t="shared" si="8"/>
        <v>1248240</v>
      </c>
      <c r="N256" s="6">
        <f t="shared" si="9"/>
        <v>27482.166446499337</v>
      </c>
    </row>
    <row r="257" spans="1:14">
      <c r="A257" s="6">
        <v>255</v>
      </c>
      <c r="B257" s="7">
        <v>17</v>
      </c>
      <c r="C257" s="7">
        <v>1</v>
      </c>
      <c r="D257" s="7">
        <v>2</v>
      </c>
      <c r="E257" s="7">
        <v>603</v>
      </c>
      <c r="F257" s="8" t="s">
        <v>1245</v>
      </c>
      <c r="G257" s="7" t="s">
        <v>1164</v>
      </c>
      <c r="H257" s="9" t="s">
        <v>1221</v>
      </c>
      <c r="I257" s="17" t="s">
        <v>110</v>
      </c>
      <c r="J257" s="18">
        <v>59.44</v>
      </c>
      <c r="K257" s="19">
        <v>45.42</v>
      </c>
      <c r="L257" s="17">
        <v>21000</v>
      </c>
      <c r="M257" s="17">
        <f t="shared" si="8"/>
        <v>1248240</v>
      </c>
      <c r="N257" s="6">
        <f t="shared" si="9"/>
        <v>27482.166446499337</v>
      </c>
    </row>
    <row r="258" spans="1:14">
      <c r="A258" s="6">
        <v>256</v>
      </c>
      <c r="B258" s="7">
        <v>17</v>
      </c>
      <c r="C258" s="7">
        <v>1</v>
      </c>
      <c r="D258" s="7">
        <v>2</v>
      </c>
      <c r="E258" s="7">
        <v>702</v>
      </c>
      <c r="F258" s="8" t="s">
        <v>1246</v>
      </c>
      <c r="G258" s="7" t="s">
        <v>1164</v>
      </c>
      <c r="H258" s="9" t="s">
        <v>1220</v>
      </c>
      <c r="I258" s="17" t="s">
        <v>110</v>
      </c>
      <c r="J258" s="18">
        <v>59.44</v>
      </c>
      <c r="K258" s="19">
        <v>45.42</v>
      </c>
      <c r="L258" s="17">
        <v>21000</v>
      </c>
      <c r="M258" s="17">
        <f t="shared" si="8"/>
        <v>1248240</v>
      </c>
      <c r="N258" s="6">
        <f t="shared" si="9"/>
        <v>27482.166446499337</v>
      </c>
    </row>
    <row r="259" spans="1:14">
      <c r="A259" s="6">
        <v>257</v>
      </c>
      <c r="B259" s="7">
        <v>17</v>
      </c>
      <c r="C259" s="7">
        <v>1</v>
      </c>
      <c r="D259" s="7">
        <v>2</v>
      </c>
      <c r="E259" s="7">
        <v>703</v>
      </c>
      <c r="F259" s="8" t="s">
        <v>1246</v>
      </c>
      <c r="G259" s="7" t="s">
        <v>1164</v>
      </c>
      <c r="H259" s="9" t="s">
        <v>1221</v>
      </c>
      <c r="I259" s="17" t="s">
        <v>110</v>
      </c>
      <c r="J259" s="18">
        <v>59.44</v>
      </c>
      <c r="K259" s="19">
        <v>45.42</v>
      </c>
      <c r="L259" s="17">
        <v>21000</v>
      </c>
      <c r="M259" s="17">
        <f t="shared" si="8"/>
        <v>1248240</v>
      </c>
      <c r="N259" s="6">
        <f t="shared" si="9"/>
        <v>27482.166446499337</v>
      </c>
    </row>
    <row r="260" spans="1:14">
      <c r="A260" s="6">
        <v>258</v>
      </c>
      <c r="B260" s="7">
        <v>17</v>
      </c>
      <c r="C260" s="7">
        <v>1</v>
      </c>
      <c r="D260" s="7">
        <v>2</v>
      </c>
      <c r="E260" s="7">
        <v>802</v>
      </c>
      <c r="F260" s="8" t="s">
        <v>1247</v>
      </c>
      <c r="G260" s="7" t="s">
        <v>1164</v>
      </c>
      <c r="H260" s="9" t="s">
        <v>1220</v>
      </c>
      <c r="I260" s="17" t="s">
        <v>110</v>
      </c>
      <c r="J260" s="18">
        <v>59.44</v>
      </c>
      <c r="K260" s="19">
        <v>45.42</v>
      </c>
      <c r="L260" s="17">
        <v>21000</v>
      </c>
      <c r="M260" s="17">
        <f t="shared" si="8"/>
        <v>1248240</v>
      </c>
      <c r="N260" s="6">
        <f t="shared" si="9"/>
        <v>27482.166446499337</v>
      </c>
    </row>
    <row r="261" spans="1:14">
      <c r="A261" s="6">
        <v>259</v>
      </c>
      <c r="B261" s="7">
        <v>17</v>
      </c>
      <c r="C261" s="7">
        <v>1</v>
      </c>
      <c r="D261" s="7">
        <v>2</v>
      </c>
      <c r="E261" s="7">
        <v>803</v>
      </c>
      <c r="F261" s="8" t="s">
        <v>1247</v>
      </c>
      <c r="G261" s="7" t="s">
        <v>1164</v>
      </c>
      <c r="H261" s="9" t="s">
        <v>1221</v>
      </c>
      <c r="I261" s="17" t="s">
        <v>110</v>
      </c>
      <c r="J261" s="18">
        <v>59.44</v>
      </c>
      <c r="K261" s="19">
        <v>45.42</v>
      </c>
      <c r="L261" s="17">
        <v>21000</v>
      </c>
      <c r="M261" s="17">
        <f t="shared" si="8"/>
        <v>1248240</v>
      </c>
      <c r="N261" s="6">
        <f t="shared" si="9"/>
        <v>27482.166446499337</v>
      </c>
    </row>
    <row r="262" spans="1:14">
      <c r="A262" s="6">
        <v>260</v>
      </c>
      <c r="B262" s="7">
        <v>17</v>
      </c>
      <c r="C262" s="7">
        <v>1</v>
      </c>
      <c r="D262" s="7">
        <v>2</v>
      </c>
      <c r="E262" s="7">
        <v>902</v>
      </c>
      <c r="F262" s="8" t="s">
        <v>1248</v>
      </c>
      <c r="G262" s="7" t="s">
        <v>1164</v>
      </c>
      <c r="H262" s="9" t="s">
        <v>1220</v>
      </c>
      <c r="I262" s="17" t="s">
        <v>110</v>
      </c>
      <c r="J262" s="18">
        <v>59.44</v>
      </c>
      <c r="K262" s="19">
        <v>45.42</v>
      </c>
      <c r="L262" s="17">
        <v>21000</v>
      </c>
      <c r="M262" s="17">
        <f t="shared" si="8"/>
        <v>1248240</v>
      </c>
      <c r="N262" s="6">
        <f t="shared" si="9"/>
        <v>27482.166446499337</v>
      </c>
    </row>
    <row r="263" spans="1:14">
      <c r="A263" s="6">
        <v>261</v>
      </c>
      <c r="B263" s="7">
        <v>17</v>
      </c>
      <c r="C263" s="7">
        <v>1</v>
      </c>
      <c r="D263" s="7">
        <v>2</v>
      </c>
      <c r="E263" s="7">
        <v>903</v>
      </c>
      <c r="F263" s="8" t="s">
        <v>1248</v>
      </c>
      <c r="G263" s="7" t="s">
        <v>1164</v>
      </c>
      <c r="H263" s="9" t="s">
        <v>1221</v>
      </c>
      <c r="I263" s="17" t="s">
        <v>110</v>
      </c>
      <c r="J263" s="18">
        <v>59.44</v>
      </c>
      <c r="K263" s="19">
        <v>45.42</v>
      </c>
      <c r="L263" s="17">
        <v>21000</v>
      </c>
      <c r="M263" s="17">
        <f t="shared" si="8"/>
        <v>1248240</v>
      </c>
      <c r="N263" s="6">
        <f t="shared" si="9"/>
        <v>27482.166446499337</v>
      </c>
    </row>
    <row r="264" spans="1:14">
      <c r="A264" s="6">
        <v>262</v>
      </c>
      <c r="B264" s="7">
        <v>17</v>
      </c>
      <c r="C264" s="7">
        <v>1</v>
      </c>
      <c r="D264" s="7">
        <v>2</v>
      </c>
      <c r="E264" s="7">
        <v>904</v>
      </c>
      <c r="F264" s="8" t="s">
        <v>1248</v>
      </c>
      <c r="G264" s="7" t="s">
        <v>1164</v>
      </c>
      <c r="H264" s="9" t="s">
        <v>1237</v>
      </c>
      <c r="I264" s="20" t="s">
        <v>110</v>
      </c>
      <c r="J264" s="18">
        <v>61.54</v>
      </c>
      <c r="K264" s="19">
        <v>47.03</v>
      </c>
      <c r="L264" s="17">
        <v>21000</v>
      </c>
      <c r="M264" s="17">
        <f t="shared" si="8"/>
        <v>1292340</v>
      </c>
      <c r="N264" s="6">
        <f t="shared" si="9"/>
        <v>27479.055921752071</v>
      </c>
    </row>
    <row r="265" spans="1:14">
      <c r="A265" s="6">
        <v>263</v>
      </c>
      <c r="B265" s="7">
        <v>17</v>
      </c>
      <c r="C265" s="7">
        <v>1</v>
      </c>
      <c r="D265" s="7">
        <v>2</v>
      </c>
      <c r="E265" s="7">
        <v>1002</v>
      </c>
      <c r="F265" s="8" t="s">
        <v>1249</v>
      </c>
      <c r="G265" s="7" t="s">
        <v>1164</v>
      </c>
      <c r="H265" s="9" t="s">
        <v>1220</v>
      </c>
      <c r="I265" s="17" t="s">
        <v>110</v>
      </c>
      <c r="J265" s="18">
        <v>59.44</v>
      </c>
      <c r="K265" s="19">
        <v>45.42</v>
      </c>
      <c r="L265" s="17">
        <v>21000</v>
      </c>
      <c r="M265" s="17">
        <f t="shared" si="8"/>
        <v>1248240</v>
      </c>
      <c r="N265" s="6">
        <f t="shared" si="9"/>
        <v>27482.166446499337</v>
      </c>
    </row>
    <row r="266" spans="1:14">
      <c r="A266" s="6">
        <v>264</v>
      </c>
      <c r="B266" s="7">
        <v>17</v>
      </c>
      <c r="C266" s="7">
        <v>1</v>
      </c>
      <c r="D266" s="7">
        <v>2</v>
      </c>
      <c r="E266" s="7">
        <v>1102</v>
      </c>
      <c r="F266" s="8" t="s">
        <v>1250</v>
      </c>
      <c r="G266" s="7" t="s">
        <v>1164</v>
      </c>
      <c r="H266" s="9" t="s">
        <v>1220</v>
      </c>
      <c r="I266" s="17" t="s">
        <v>110</v>
      </c>
      <c r="J266" s="18">
        <v>59.44</v>
      </c>
      <c r="K266" s="19">
        <v>45.42</v>
      </c>
      <c r="L266" s="17">
        <v>21000</v>
      </c>
      <c r="M266" s="17">
        <f t="shared" si="8"/>
        <v>1248240</v>
      </c>
      <c r="N266" s="6">
        <f t="shared" si="9"/>
        <v>27482.166446499337</v>
      </c>
    </row>
    <row r="267" spans="1:14">
      <c r="A267" s="6">
        <v>265</v>
      </c>
      <c r="B267" s="7">
        <v>17</v>
      </c>
      <c r="C267" s="7">
        <v>1</v>
      </c>
      <c r="D267" s="7">
        <v>2</v>
      </c>
      <c r="E267" s="7">
        <v>1103</v>
      </c>
      <c r="F267" s="8" t="s">
        <v>1250</v>
      </c>
      <c r="G267" s="7" t="s">
        <v>1164</v>
      </c>
      <c r="H267" s="9" t="s">
        <v>1221</v>
      </c>
      <c r="I267" s="17" t="s">
        <v>110</v>
      </c>
      <c r="J267" s="18">
        <v>59.44</v>
      </c>
      <c r="K267" s="19">
        <v>45.42</v>
      </c>
      <c r="L267" s="17">
        <v>21000</v>
      </c>
      <c r="M267" s="17">
        <f t="shared" si="8"/>
        <v>1248240</v>
      </c>
      <c r="N267" s="6">
        <f t="shared" si="9"/>
        <v>27482.166446499337</v>
      </c>
    </row>
    <row r="268" spans="1:14">
      <c r="A268" s="6">
        <v>266</v>
      </c>
      <c r="B268" s="7">
        <v>17</v>
      </c>
      <c r="C268" s="7">
        <v>1</v>
      </c>
      <c r="D268" s="7">
        <v>2</v>
      </c>
      <c r="E268" s="7">
        <v>1202</v>
      </c>
      <c r="F268" s="8" t="s">
        <v>1251</v>
      </c>
      <c r="G268" s="7" t="s">
        <v>1164</v>
      </c>
      <c r="H268" s="9" t="s">
        <v>1220</v>
      </c>
      <c r="I268" s="17" t="s">
        <v>110</v>
      </c>
      <c r="J268" s="18">
        <v>59.44</v>
      </c>
      <c r="K268" s="19">
        <v>45.42</v>
      </c>
      <c r="L268" s="17">
        <v>21000</v>
      </c>
      <c r="M268" s="17">
        <f t="shared" si="8"/>
        <v>1248240</v>
      </c>
      <c r="N268" s="6">
        <f t="shared" si="9"/>
        <v>27482.166446499337</v>
      </c>
    </row>
    <row r="269" spans="1:14">
      <c r="A269" s="6">
        <v>267</v>
      </c>
      <c r="B269" s="7">
        <v>17</v>
      </c>
      <c r="C269" s="7">
        <v>1</v>
      </c>
      <c r="D269" s="7">
        <v>2</v>
      </c>
      <c r="E269" s="7">
        <v>1203</v>
      </c>
      <c r="F269" s="8" t="s">
        <v>1251</v>
      </c>
      <c r="G269" s="7" t="s">
        <v>1164</v>
      </c>
      <c r="H269" s="9" t="s">
        <v>1221</v>
      </c>
      <c r="I269" s="17" t="s">
        <v>110</v>
      </c>
      <c r="J269" s="18">
        <v>59.44</v>
      </c>
      <c r="K269" s="19">
        <v>45.42</v>
      </c>
      <c r="L269" s="17">
        <v>21000</v>
      </c>
      <c r="M269" s="17">
        <f t="shared" si="8"/>
        <v>1248240</v>
      </c>
      <c r="N269" s="6">
        <f t="shared" si="9"/>
        <v>27482.166446499337</v>
      </c>
    </row>
    <row r="270" spans="1:14">
      <c r="A270" s="6">
        <v>268</v>
      </c>
      <c r="B270" s="7">
        <v>17</v>
      </c>
      <c r="C270" s="7">
        <v>2</v>
      </c>
      <c r="D270" s="7">
        <v>1</v>
      </c>
      <c r="E270" s="7">
        <v>403</v>
      </c>
      <c r="F270" s="8" t="s">
        <v>1240</v>
      </c>
      <c r="G270" s="7" t="s">
        <v>1164</v>
      </c>
      <c r="H270" s="9" t="s">
        <v>1211</v>
      </c>
      <c r="I270" s="20" t="s">
        <v>1166</v>
      </c>
      <c r="J270" s="18">
        <v>58.82</v>
      </c>
      <c r="K270" s="19">
        <v>45.37</v>
      </c>
      <c r="L270" s="17">
        <v>21000</v>
      </c>
      <c r="M270" s="17">
        <f t="shared" si="8"/>
        <v>1235220</v>
      </c>
      <c r="N270" s="6">
        <f t="shared" si="9"/>
        <v>27225.479391668505</v>
      </c>
    </row>
    <row r="271" spans="1:14">
      <c r="A271" s="6">
        <v>269</v>
      </c>
      <c r="B271" s="7">
        <v>17</v>
      </c>
      <c r="C271" s="7">
        <v>2</v>
      </c>
      <c r="D271" s="7">
        <v>1</v>
      </c>
      <c r="E271" s="7">
        <v>1804</v>
      </c>
      <c r="F271" s="8" t="s">
        <v>1252</v>
      </c>
      <c r="G271" s="7" t="s">
        <v>1164</v>
      </c>
      <c r="H271" s="9" t="s">
        <v>1207</v>
      </c>
      <c r="I271" s="20" t="s">
        <v>1166</v>
      </c>
      <c r="J271" s="18">
        <v>59.03</v>
      </c>
      <c r="K271" s="19">
        <v>45.53</v>
      </c>
      <c r="L271" s="17">
        <v>21000</v>
      </c>
      <c r="M271" s="17">
        <f t="shared" ref="M271:M304" si="10">L271*J271</f>
        <v>1239630</v>
      </c>
      <c r="N271" s="6">
        <f t="shared" si="9"/>
        <v>27226.663738194595</v>
      </c>
    </row>
    <row r="272" spans="1:14">
      <c r="A272" s="6">
        <v>270</v>
      </c>
      <c r="B272" s="7">
        <v>17</v>
      </c>
      <c r="C272" s="7">
        <v>2</v>
      </c>
      <c r="D272" s="7">
        <v>1</v>
      </c>
      <c r="E272" s="7">
        <v>1806</v>
      </c>
      <c r="F272" s="8" t="s">
        <v>1252</v>
      </c>
      <c r="G272" s="7" t="s">
        <v>1164</v>
      </c>
      <c r="H272" s="9" t="s">
        <v>1207</v>
      </c>
      <c r="I272" s="20" t="s">
        <v>1166</v>
      </c>
      <c r="J272" s="18">
        <v>58.79</v>
      </c>
      <c r="K272" s="19">
        <v>45.35</v>
      </c>
      <c r="L272" s="17">
        <v>21000</v>
      </c>
      <c r="M272" s="17">
        <f t="shared" si="10"/>
        <v>1234590</v>
      </c>
      <c r="N272" s="6">
        <f t="shared" si="9"/>
        <v>27223.59426681367</v>
      </c>
    </row>
    <row r="273" spans="1:14">
      <c r="A273" s="6">
        <v>271</v>
      </c>
      <c r="B273" s="7">
        <v>17</v>
      </c>
      <c r="C273" s="7">
        <v>2</v>
      </c>
      <c r="D273" s="7">
        <v>1</v>
      </c>
      <c r="E273" s="7">
        <v>1906</v>
      </c>
      <c r="F273" s="8" t="s">
        <v>1253</v>
      </c>
      <c r="G273" s="7" t="s">
        <v>1164</v>
      </c>
      <c r="H273" s="9" t="s">
        <v>1207</v>
      </c>
      <c r="I273" s="20" t="s">
        <v>1166</v>
      </c>
      <c r="J273" s="18">
        <v>58.79</v>
      </c>
      <c r="K273" s="19">
        <v>45.35</v>
      </c>
      <c r="L273" s="17">
        <v>21000</v>
      </c>
      <c r="M273" s="17">
        <f t="shared" si="10"/>
        <v>1234590</v>
      </c>
      <c r="N273" s="6">
        <f t="shared" si="9"/>
        <v>27223.59426681367</v>
      </c>
    </row>
    <row r="274" spans="1:14">
      <c r="A274" s="6">
        <v>272</v>
      </c>
      <c r="B274" s="7">
        <v>17</v>
      </c>
      <c r="C274" s="7">
        <v>2</v>
      </c>
      <c r="D274" s="7">
        <v>1</v>
      </c>
      <c r="E274" s="7">
        <v>2002</v>
      </c>
      <c r="F274" s="8" t="s">
        <v>1227</v>
      </c>
      <c r="G274" s="7" t="s">
        <v>1164</v>
      </c>
      <c r="H274" s="9" t="s">
        <v>1207</v>
      </c>
      <c r="I274" s="20" t="s">
        <v>1166</v>
      </c>
      <c r="J274" s="18">
        <v>59.03</v>
      </c>
      <c r="K274" s="19">
        <v>45.53</v>
      </c>
      <c r="L274" s="17">
        <v>21000</v>
      </c>
      <c r="M274" s="17">
        <f t="shared" si="10"/>
        <v>1239630</v>
      </c>
      <c r="N274" s="6">
        <f t="shared" si="9"/>
        <v>27226.663738194595</v>
      </c>
    </row>
    <row r="275" spans="1:14">
      <c r="A275" s="6">
        <v>273</v>
      </c>
      <c r="B275" s="7">
        <v>17</v>
      </c>
      <c r="C275" s="7">
        <v>2</v>
      </c>
      <c r="D275" s="7">
        <v>2</v>
      </c>
      <c r="E275" s="7">
        <v>102</v>
      </c>
      <c r="F275" s="8" t="s">
        <v>1254</v>
      </c>
      <c r="G275" s="7" t="s">
        <v>1164</v>
      </c>
      <c r="H275" s="9" t="s">
        <v>1220</v>
      </c>
      <c r="I275" s="17" t="s">
        <v>110</v>
      </c>
      <c r="J275" s="18">
        <v>58.4</v>
      </c>
      <c r="K275" s="19">
        <v>45.37</v>
      </c>
      <c r="L275" s="17">
        <v>21000</v>
      </c>
      <c r="M275" s="17">
        <f t="shared" si="10"/>
        <v>1226400</v>
      </c>
      <c r="N275" s="6">
        <f t="shared" si="9"/>
        <v>27031.077804716773</v>
      </c>
    </row>
    <row r="276" spans="1:14">
      <c r="A276" s="6">
        <v>274</v>
      </c>
      <c r="B276" s="7">
        <v>17</v>
      </c>
      <c r="C276" s="7">
        <v>2</v>
      </c>
      <c r="D276" s="7">
        <v>2</v>
      </c>
      <c r="E276" s="7">
        <v>103</v>
      </c>
      <c r="F276" s="8" t="s">
        <v>1254</v>
      </c>
      <c r="G276" s="7" t="s">
        <v>1164</v>
      </c>
      <c r="H276" s="9" t="s">
        <v>1221</v>
      </c>
      <c r="I276" s="17" t="s">
        <v>110</v>
      </c>
      <c r="J276" s="18">
        <v>58.4</v>
      </c>
      <c r="K276" s="19">
        <v>45.37</v>
      </c>
      <c r="L276" s="17">
        <v>21000</v>
      </c>
      <c r="M276" s="17">
        <f t="shared" si="10"/>
        <v>1226400</v>
      </c>
      <c r="N276" s="6">
        <f t="shared" si="9"/>
        <v>27031.077804716773</v>
      </c>
    </row>
    <row r="277" spans="1:14">
      <c r="A277" s="6">
        <v>275</v>
      </c>
      <c r="B277" s="7">
        <v>17</v>
      </c>
      <c r="C277" s="7">
        <v>2</v>
      </c>
      <c r="D277" s="7">
        <v>2</v>
      </c>
      <c r="E277" s="7">
        <v>202</v>
      </c>
      <c r="F277" s="8" t="s">
        <v>1255</v>
      </c>
      <c r="G277" s="7" t="s">
        <v>1164</v>
      </c>
      <c r="H277" s="9" t="s">
        <v>1220</v>
      </c>
      <c r="I277" s="17" t="s">
        <v>110</v>
      </c>
      <c r="J277" s="18">
        <v>58.4</v>
      </c>
      <c r="K277" s="19">
        <v>45.37</v>
      </c>
      <c r="L277" s="17">
        <v>21000</v>
      </c>
      <c r="M277" s="17">
        <f t="shared" si="10"/>
        <v>1226400</v>
      </c>
      <c r="N277" s="6">
        <f t="shared" si="9"/>
        <v>27031.077804716773</v>
      </c>
    </row>
    <row r="278" spans="1:14">
      <c r="A278" s="6">
        <v>276</v>
      </c>
      <c r="B278" s="7">
        <v>17</v>
      </c>
      <c r="C278" s="7">
        <v>2</v>
      </c>
      <c r="D278" s="7">
        <v>2</v>
      </c>
      <c r="E278" s="7">
        <v>203</v>
      </c>
      <c r="F278" s="8" t="s">
        <v>1255</v>
      </c>
      <c r="G278" s="7" t="s">
        <v>1164</v>
      </c>
      <c r="H278" s="9" t="s">
        <v>1221</v>
      </c>
      <c r="I278" s="17" t="s">
        <v>110</v>
      </c>
      <c r="J278" s="18">
        <v>58.4</v>
      </c>
      <c r="K278" s="19">
        <v>45.37</v>
      </c>
      <c r="L278" s="17">
        <v>21000</v>
      </c>
      <c r="M278" s="17">
        <f t="shared" si="10"/>
        <v>1226400</v>
      </c>
      <c r="N278" s="6">
        <f t="shared" si="9"/>
        <v>27031.077804716773</v>
      </c>
    </row>
    <row r="279" spans="1:14">
      <c r="A279" s="6">
        <v>277</v>
      </c>
      <c r="B279" s="7">
        <v>17</v>
      </c>
      <c r="C279" s="7">
        <v>2</v>
      </c>
      <c r="D279" s="7">
        <v>2</v>
      </c>
      <c r="E279" s="7">
        <v>302</v>
      </c>
      <c r="F279" s="8" t="s">
        <v>1228</v>
      </c>
      <c r="G279" s="7" t="s">
        <v>1164</v>
      </c>
      <c r="H279" s="9" t="s">
        <v>1220</v>
      </c>
      <c r="I279" s="17" t="s">
        <v>110</v>
      </c>
      <c r="J279" s="18">
        <v>58.4</v>
      </c>
      <c r="K279" s="19">
        <v>45.37</v>
      </c>
      <c r="L279" s="17">
        <v>21000</v>
      </c>
      <c r="M279" s="17">
        <f t="shared" si="10"/>
        <v>1226400</v>
      </c>
      <c r="N279" s="6">
        <f t="shared" si="9"/>
        <v>27031.077804716773</v>
      </c>
    </row>
    <row r="280" spans="1:14">
      <c r="A280" s="6">
        <v>278</v>
      </c>
      <c r="B280" s="7">
        <v>17</v>
      </c>
      <c r="C280" s="7">
        <v>2</v>
      </c>
      <c r="D280" s="7">
        <v>2</v>
      </c>
      <c r="E280" s="7">
        <v>303</v>
      </c>
      <c r="F280" s="8" t="s">
        <v>1228</v>
      </c>
      <c r="G280" s="7" t="s">
        <v>1164</v>
      </c>
      <c r="H280" s="9" t="s">
        <v>1221</v>
      </c>
      <c r="I280" s="17" t="s">
        <v>110</v>
      </c>
      <c r="J280" s="18">
        <v>58.4</v>
      </c>
      <c r="K280" s="19">
        <v>45.37</v>
      </c>
      <c r="L280" s="17">
        <v>21000</v>
      </c>
      <c r="M280" s="17">
        <f t="shared" si="10"/>
        <v>1226400</v>
      </c>
      <c r="N280" s="6">
        <f t="shared" si="9"/>
        <v>27031.077804716773</v>
      </c>
    </row>
    <row r="281" spans="1:14">
      <c r="A281" s="6">
        <v>279</v>
      </c>
      <c r="B281" s="7">
        <v>17</v>
      </c>
      <c r="C281" s="7">
        <v>2</v>
      </c>
      <c r="D281" s="7">
        <v>2</v>
      </c>
      <c r="E281" s="7">
        <v>402</v>
      </c>
      <c r="F281" s="8" t="s">
        <v>1229</v>
      </c>
      <c r="G281" s="7" t="s">
        <v>1164</v>
      </c>
      <c r="H281" s="9" t="s">
        <v>1220</v>
      </c>
      <c r="I281" s="17" t="s">
        <v>110</v>
      </c>
      <c r="J281" s="18">
        <v>58.47</v>
      </c>
      <c r="K281" s="19">
        <v>45.42</v>
      </c>
      <c r="L281" s="17">
        <v>21000</v>
      </c>
      <c r="M281" s="17">
        <f t="shared" si="10"/>
        <v>1227870</v>
      </c>
      <c r="N281" s="6">
        <f t="shared" si="9"/>
        <v>27033.685601056801</v>
      </c>
    </row>
    <row r="282" spans="1:14">
      <c r="A282" s="6">
        <v>280</v>
      </c>
      <c r="B282" s="7">
        <v>17</v>
      </c>
      <c r="C282" s="7">
        <v>2</v>
      </c>
      <c r="D282" s="7">
        <v>2</v>
      </c>
      <c r="E282" s="7">
        <v>403</v>
      </c>
      <c r="F282" s="8" t="s">
        <v>1229</v>
      </c>
      <c r="G282" s="7" t="s">
        <v>1164</v>
      </c>
      <c r="H282" s="9" t="s">
        <v>1221</v>
      </c>
      <c r="I282" s="17" t="s">
        <v>110</v>
      </c>
      <c r="J282" s="18">
        <v>58.47</v>
      </c>
      <c r="K282" s="19">
        <v>45.42</v>
      </c>
      <c r="L282" s="17">
        <v>21000</v>
      </c>
      <c r="M282" s="17">
        <f t="shared" si="10"/>
        <v>1227870</v>
      </c>
      <c r="N282" s="6">
        <f t="shared" si="9"/>
        <v>27033.685601056801</v>
      </c>
    </row>
    <row r="283" spans="1:14">
      <c r="A283" s="6">
        <v>281</v>
      </c>
      <c r="B283" s="7">
        <v>17</v>
      </c>
      <c r="C283" s="7">
        <v>2</v>
      </c>
      <c r="D283" s="7">
        <v>2</v>
      </c>
      <c r="E283" s="7">
        <v>502</v>
      </c>
      <c r="F283" s="8" t="s">
        <v>1230</v>
      </c>
      <c r="G283" s="7" t="s">
        <v>1164</v>
      </c>
      <c r="H283" s="9" t="s">
        <v>1220</v>
      </c>
      <c r="I283" s="17" t="s">
        <v>110</v>
      </c>
      <c r="J283" s="18">
        <v>58.47</v>
      </c>
      <c r="K283" s="19">
        <v>45.42</v>
      </c>
      <c r="L283" s="17">
        <v>21000</v>
      </c>
      <c r="M283" s="17">
        <f t="shared" si="10"/>
        <v>1227870</v>
      </c>
      <c r="N283" s="6">
        <f t="shared" si="9"/>
        <v>27033.685601056801</v>
      </c>
    </row>
    <row r="284" spans="1:14">
      <c r="A284" s="6">
        <v>282</v>
      </c>
      <c r="B284" s="7">
        <v>17</v>
      </c>
      <c r="C284" s="7">
        <v>2</v>
      </c>
      <c r="D284" s="7">
        <v>2</v>
      </c>
      <c r="E284" s="7">
        <v>503</v>
      </c>
      <c r="F284" s="8" t="s">
        <v>1230</v>
      </c>
      <c r="G284" s="7" t="s">
        <v>1164</v>
      </c>
      <c r="H284" s="9" t="s">
        <v>1221</v>
      </c>
      <c r="I284" s="17" t="s">
        <v>110</v>
      </c>
      <c r="J284" s="18">
        <v>58.47</v>
      </c>
      <c r="K284" s="19">
        <v>45.42</v>
      </c>
      <c r="L284" s="17">
        <v>21000</v>
      </c>
      <c r="M284" s="17">
        <f t="shared" si="10"/>
        <v>1227870</v>
      </c>
      <c r="N284" s="6">
        <f t="shared" si="9"/>
        <v>27033.685601056801</v>
      </c>
    </row>
    <row r="285" spans="1:14">
      <c r="A285" s="6">
        <v>283</v>
      </c>
      <c r="B285" s="7">
        <v>17</v>
      </c>
      <c r="C285" s="7">
        <v>2</v>
      </c>
      <c r="D285" s="7">
        <v>2</v>
      </c>
      <c r="E285" s="7">
        <v>602</v>
      </c>
      <c r="F285" s="8" t="s">
        <v>1231</v>
      </c>
      <c r="G285" s="7" t="s">
        <v>1164</v>
      </c>
      <c r="H285" s="9" t="s">
        <v>1220</v>
      </c>
      <c r="I285" s="17" t="s">
        <v>110</v>
      </c>
      <c r="J285" s="18">
        <v>58.47</v>
      </c>
      <c r="K285" s="19">
        <v>45.42</v>
      </c>
      <c r="L285" s="17">
        <v>21000</v>
      </c>
      <c r="M285" s="17">
        <f t="shared" si="10"/>
        <v>1227870</v>
      </c>
      <c r="N285" s="6">
        <f t="shared" si="9"/>
        <v>27033.685601056801</v>
      </c>
    </row>
    <row r="286" spans="1:14">
      <c r="A286" s="6">
        <v>284</v>
      </c>
      <c r="B286" s="7">
        <v>17</v>
      </c>
      <c r="C286" s="7">
        <v>2</v>
      </c>
      <c r="D286" s="7">
        <v>2</v>
      </c>
      <c r="E286" s="7">
        <v>603</v>
      </c>
      <c r="F286" s="8" t="s">
        <v>1231</v>
      </c>
      <c r="G286" s="7" t="s">
        <v>1164</v>
      </c>
      <c r="H286" s="9" t="s">
        <v>1221</v>
      </c>
      <c r="I286" s="17" t="s">
        <v>110</v>
      </c>
      <c r="J286" s="18">
        <v>58.47</v>
      </c>
      <c r="K286" s="19">
        <v>45.42</v>
      </c>
      <c r="L286" s="17">
        <v>21000</v>
      </c>
      <c r="M286" s="17">
        <f t="shared" si="10"/>
        <v>1227870</v>
      </c>
      <c r="N286" s="6">
        <f t="shared" si="9"/>
        <v>27033.685601056801</v>
      </c>
    </row>
    <row r="287" spans="1:14">
      <c r="A287" s="6">
        <v>285</v>
      </c>
      <c r="B287" s="7">
        <v>17</v>
      </c>
      <c r="C287" s="7">
        <v>2</v>
      </c>
      <c r="D287" s="7">
        <v>2</v>
      </c>
      <c r="E287" s="7">
        <v>702</v>
      </c>
      <c r="F287" s="8" t="s">
        <v>1232</v>
      </c>
      <c r="G287" s="7" t="s">
        <v>1164</v>
      </c>
      <c r="H287" s="9" t="s">
        <v>1220</v>
      </c>
      <c r="I287" s="17" t="s">
        <v>110</v>
      </c>
      <c r="J287" s="18">
        <v>58.47</v>
      </c>
      <c r="K287" s="19">
        <v>45.42</v>
      </c>
      <c r="L287" s="17">
        <v>21000</v>
      </c>
      <c r="M287" s="17">
        <f t="shared" si="10"/>
        <v>1227870</v>
      </c>
      <c r="N287" s="6">
        <f t="shared" si="9"/>
        <v>27033.685601056801</v>
      </c>
    </row>
    <row r="288" spans="1:14">
      <c r="A288" s="6">
        <v>286</v>
      </c>
      <c r="B288" s="7">
        <v>17</v>
      </c>
      <c r="C288" s="7">
        <v>2</v>
      </c>
      <c r="D288" s="7">
        <v>2</v>
      </c>
      <c r="E288" s="7">
        <v>703</v>
      </c>
      <c r="F288" s="8" t="s">
        <v>1232</v>
      </c>
      <c r="G288" s="7" t="s">
        <v>1164</v>
      </c>
      <c r="H288" s="9" t="s">
        <v>1221</v>
      </c>
      <c r="I288" s="17" t="s">
        <v>110</v>
      </c>
      <c r="J288" s="18">
        <v>58.47</v>
      </c>
      <c r="K288" s="19">
        <v>45.42</v>
      </c>
      <c r="L288" s="17">
        <v>21000</v>
      </c>
      <c r="M288" s="17">
        <f t="shared" si="10"/>
        <v>1227870</v>
      </c>
      <c r="N288" s="6">
        <f t="shared" si="9"/>
        <v>27033.685601056801</v>
      </c>
    </row>
    <row r="289" spans="1:14">
      <c r="A289" s="6">
        <v>287</v>
      </c>
      <c r="B289" s="7">
        <v>17</v>
      </c>
      <c r="C289" s="7">
        <v>2</v>
      </c>
      <c r="D289" s="7">
        <v>2</v>
      </c>
      <c r="E289" s="7">
        <v>704</v>
      </c>
      <c r="F289" s="8" t="s">
        <v>1232</v>
      </c>
      <c r="G289" s="7" t="s">
        <v>1164</v>
      </c>
      <c r="H289" s="9" t="s">
        <v>1237</v>
      </c>
      <c r="I289" s="20" t="s">
        <v>110</v>
      </c>
      <c r="J289" s="18">
        <v>60.54</v>
      </c>
      <c r="K289" s="19">
        <v>47.03</v>
      </c>
      <c r="L289" s="17">
        <v>21000</v>
      </c>
      <c r="M289" s="17">
        <f t="shared" si="10"/>
        <v>1271340</v>
      </c>
      <c r="N289" s="6">
        <f t="shared" si="9"/>
        <v>27032.532426110993</v>
      </c>
    </row>
    <row r="290" spans="1:14">
      <c r="A290" s="6">
        <v>288</v>
      </c>
      <c r="B290" s="7">
        <v>17</v>
      </c>
      <c r="C290" s="7">
        <v>2</v>
      </c>
      <c r="D290" s="7">
        <v>2</v>
      </c>
      <c r="E290" s="7">
        <v>802</v>
      </c>
      <c r="F290" s="8" t="s">
        <v>1233</v>
      </c>
      <c r="G290" s="7" t="s">
        <v>1164</v>
      </c>
      <c r="H290" s="9" t="s">
        <v>1220</v>
      </c>
      <c r="I290" s="17" t="s">
        <v>110</v>
      </c>
      <c r="J290" s="18">
        <v>58.47</v>
      </c>
      <c r="K290" s="19">
        <v>45.42</v>
      </c>
      <c r="L290" s="17">
        <v>21000</v>
      </c>
      <c r="M290" s="17">
        <f t="shared" si="10"/>
        <v>1227870</v>
      </c>
      <c r="N290" s="6">
        <f t="shared" si="9"/>
        <v>27033.685601056801</v>
      </c>
    </row>
    <row r="291" spans="1:14">
      <c r="A291" s="6">
        <v>289</v>
      </c>
      <c r="B291" s="7">
        <v>17</v>
      </c>
      <c r="C291" s="7">
        <v>2</v>
      </c>
      <c r="D291" s="7">
        <v>2</v>
      </c>
      <c r="E291" s="7">
        <v>803</v>
      </c>
      <c r="F291" s="8" t="s">
        <v>1233</v>
      </c>
      <c r="G291" s="7" t="s">
        <v>1164</v>
      </c>
      <c r="H291" s="9" t="s">
        <v>1221</v>
      </c>
      <c r="I291" s="17" t="s">
        <v>110</v>
      </c>
      <c r="J291" s="18">
        <v>58.47</v>
      </c>
      <c r="K291" s="19">
        <v>45.42</v>
      </c>
      <c r="L291" s="17">
        <v>21000</v>
      </c>
      <c r="M291" s="17">
        <f t="shared" si="10"/>
        <v>1227870</v>
      </c>
      <c r="N291" s="6">
        <f t="shared" si="9"/>
        <v>27033.685601056801</v>
      </c>
    </row>
    <row r="292" spans="1:14">
      <c r="A292" s="6">
        <v>290</v>
      </c>
      <c r="B292" s="7">
        <v>17</v>
      </c>
      <c r="C292" s="7">
        <v>2</v>
      </c>
      <c r="D292" s="7">
        <v>2</v>
      </c>
      <c r="E292" s="7">
        <v>902</v>
      </c>
      <c r="F292" s="8" t="s">
        <v>1234</v>
      </c>
      <c r="G292" s="7" t="s">
        <v>1164</v>
      </c>
      <c r="H292" s="9" t="s">
        <v>1220</v>
      </c>
      <c r="I292" s="17" t="s">
        <v>110</v>
      </c>
      <c r="J292" s="18">
        <v>58.47</v>
      </c>
      <c r="K292" s="19">
        <v>45.42</v>
      </c>
      <c r="L292" s="17">
        <v>21000</v>
      </c>
      <c r="M292" s="17">
        <f t="shared" si="10"/>
        <v>1227870</v>
      </c>
      <c r="N292" s="6">
        <f t="shared" si="9"/>
        <v>27033.685601056801</v>
      </c>
    </row>
    <row r="293" spans="1:14">
      <c r="A293" s="6">
        <v>291</v>
      </c>
      <c r="B293" s="7">
        <v>17</v>
      </c>
      <c r="C293" s="7">
        <v>2</v>
      </c>
      <c r="D293" s="7">
        <v>2</v>
      </c>
      <c r="E293" s="7">
        <v>903</v>
      </c>
      <c r="F293" s="8" t="s">
        <v>1234</v>
      </c>
      <c r="G293" s="7" t="s">
        <v>1164</v>
      </c>
      <c r="H293" s="9" t="s">
        <v>1221</v>
      </c>
      <c r="I293" s="17" t="s">
        <v>110</v>
      </c>
      <c r="J293" s="18">
        <v>58.47</v>
      </c>
      <c r="K293" s="19">
        <v>45.42</v>
      </c>
      <c r="L293" s="17">
        <v>21000</v>
      </c>
      <c r="M293" s="17">
        <f t="shared" si="10"/>
        <v>1227870</v>
      </c>
      <c r="N293" s="6">
        <f t="shared" si="9"/>
        <v>27033.685601056801</v>
      </c>
    </row>
    <row r="294" spans="1:14">
      <c r="A294" s="6">
        <v>292</v>
      </c>
      <c r="B294" s="7">
        <v>17</v>
      </c>
      <c r="C294" s="7">
        <v>2</v>
      </c>
      <c r="D294" s="7">
        <v>2</v>
      </c>
      <c r="E294" s="7">
        <v>1002</v>
      </c>
      <c r="F294" s="8" t="s">
        <v>1235</v>
      </c>
      <c r="G294" s="7" t="s">
        <v>1164</v>
      </c>
      <c r="H294" s="9" t="s">
        <v>1220</v>
      </c>
      <c r="I294" s="17" t="s">
        <v>110</v>
      </c>
      <c r="J294" s="18">
        <v>58.47</v>
      </c>
      <c r="K294" s="19">
        <v>45.42</v>
      </c>
      <c r="L294" s="17">
        <v>21000</v>
      </c>
      <c r="M294" s="17">
        <f t="shared" si="10"/>
        <v>1227870</v>
      </c>
      <c r="N294" s="6">
        <f t="shared" si="9"/>
        <v>27033.685601056801</v>
      </c>
    </row>
    <row r="295" spans="1:14">
      <c r="A295" s="6">
        <v>293</v>
      </c>
      <c r="B295" s="7">
        <v>17</v>
      </c>
      <c r="C295" s="7">
        <v>2</v>
      </c>
      <c r="D295" s="7">
        <v>2</v>
      </c>
      <c r="E295" s="7">
        <v>1003</v>
      </c>
      <c r="F295" s="8" t="s">
        <v>1235</v>
      </c>
      <c r="G295" s="7" t="s">
        <v>1164</v>
      </c>
      <c r="H295" s="9" t="s">
        <v>1221</v>
      </c>
      <c r="I295" s="17" t="s">
        <v>110</v>
      </c>
      <c r="J295" s="18">
        <v>58.47</v>
      </c>
      <c r="K295" s="19">
        <v>45.42</v>
      </c>
      <c r="L295" s="17">
        <v>21000</v>
      </c>
      <c r="M295" s="17">
        <f t="shared" si="10"/>
        <v>1227870</v>
      </c>
      <c r="N295" s="6">
        <f t="shared" si="9"/>
        <v>27033.685601056801</v>
      </c>
    </row>
    <row r="296" spans="1:14">
      <c r="A296" s="6">
        <v>294</v>
      </c>
      <c r="B296" s="7">
        <v>17</v>
      </c>
      <c r="C296" s="7">
        <v>2</v>
      </c>
      <c r="D296" s="7">
        <v>2</v>
      </c>
      <c r="E296" s="7">
        <v>1102</v>
      </c>
      <c r="F296" s="8" t="s">
        <v>1236</v>
      </c>
      <c r="G296" s="7" t="s">
        <v>1164</v>
      </c>
      <c r="H296" s="9" t="s">
        <v>1220</v>
      </c>
      <c r="I296" s="17" t="s">
        <v>110</v>
      </c>
      <c r="J296" s="18">
        <v>58.47</v>
      </c>
      <c r="K296" s="19">
        <v>45.42</v>
      </c>
      <c r="L296" s="17">
        <v>21000</v>
      </c>
      <c r="M296" s="17">
        <f t="shared" si="10"/>
        <v>1227870</v>
      </c>
      <c r="N296" s="6">
        <f t="shared" si="9"/>
        <v>27033.685601056801</v>
      </c>
    </row>
    <row r="297" spans="1:14">
      <c r="A297" s="6">
        <v>295</v>
      </c>
      <c r="B297" s="7">
        <v>17</v>
      </c>
      <c r="C297" s="7">
        <v>2</v>
      </c>
      <c r="D297" s="7">
        <v>2</v>
      </c>
      <c r="E297" s="7">
        <v>1103</v>
      </c>
      <c r="F297" s="8" t="s">
        <v>1236</v>
      </c>
      <c r="G297" s="7" t="s">
        <v>1164</v>
      </c>
      <c r="H297" s="9" t="s">
        <v>1221</v>
      </c>
      <c r="I297" s="17" t="s">
        <v>110</v>
      </c>
      <c r="J297" s="18">
        <v>58.47</v>
      </c>
      <c r="K297" s="19">
        <v>45.42</v>
      </c>
      <c r="L297" s="17">
        <v>21000</v>
      </c>
      <c r="M297" s="17">
        <f t="shared" si="10"/>
        <v>1227870</v>
      </c>
      <c r="N297" s="6">
        <f t="shared" si="9"/>
        <v>27033.685601056801</v>
      </c>
    </row>
    <row r="298" spans="1:14">
      <c r="A298" s="6">
        <v>296</v>
      </c>
      <c r="B298" s="7">
        <v>17</v>
      </c>
      <c r="C298" s="7">
        <v>2</v>
      </c>
      <c r="D298" s="7">
        <v>2</v>
      </c>
      <c r="E298" s="7">
        <v>1202</v>
      </c>
      <c r="F298" s="8" t="s">
        <v>1238</v>
      </c>
      <c r="G298" s="7" t="s">
        <v>1164</v>
      </c>
      <c r="H298" s="9" t="s">
        <v>1220</v>
      </c>
      <c r="I298" s="17" t="s">
        <v>110</v>
      </c>
      <c r="J298" s="18">
        <v>58.47</v>
      </c>
      <c r="K298" s="19">
        <v>45.42</v>
      </c>
      <c r="L298" s="17">
        <v>21000</v>
      </c>
      <c r="M298" s="17">
        <f t="shared" si="10"/>
        <v>1227870</v>
      </c>
      <c r="N298" s="6">
        <f t="shared" si="9"/>
        <v>27033.685601056801</v>
      </c>
    </row>
    <row r="299" spans="1:14">
      <c r="A299" s="6">
        <v>297</v>
      </c>
      <c r="B299" s="7">
        <v>17</v>
      </c>
      <c r="C299" s="7">
        <v>2</v>
      </c>
      <c r="D299" s="7">
        <v>2</v>
      </c>
      <c r="E299" s="7">
        <v>1203</v>
      </c>
      <c r="F299" s="8" t="s">
        <v>1238</v>
      </c>
      <c r="G299" s="7" t="s">
        <v>1164</v>
      </c>
      <c r="H299" s="9" t="s">
        <v>1221</v>
      </c>
      <c r="I299" s="17" t="s">
        <v>110</v>
      </c>
      <c r="J299" s="18">
        <v>58.47</v>
      </c>
      <c r="K299" s="19">
        <v>45.42</v>
      </c>
      <c r="L299" s="17">
        <v>21000</v>
      </c>
      <c r="M299" s="17">
        <f t="shared" si="10"/>
        <v>1227870</v>
      </c>
      <c r="N299" s="6">
        <f t="shared" si="9"/>
        <v>27033.685601056801</v>
      </c>
    </row>
    <row r="300" spans="1:14" hidden="1">
      <c r="A300" s="6">
        <v>298</v>
      </c>
      <c r="B300" s="7">
        <v>17</v>
      </c>
      <c r="C300" s="7">
        <v>2</v>
      </c>
      <c r="D300" s="7">
        <v>2</v>
      </c>
      <c r="E300" s="7">
        <v>1301</v>
      </c>
      <c r="F300" s="8" t="s">
        <v>1239</v>
      </c>
      <c r="G300" s="7" t="s">
        <v>1214</v>
      </c>
      <c r="H300" s="9" t="s">
        <v>1222</v>
      </c>
      <c r="I300" s="20" t="s">
        <v>1223</v>
      </c>
      <c r="J300" s="18">
        <v>76.09</v>
      </c>
      <c r="K300" s="19">
        <v>59.11</v>
      </c>
      <c r="L300" s="17">
        <v>21000</v>
      </c>
      <c r="M300" s="17">
        <f t="shared" si="10"/>
        <v>1597890</v>
      </c>
      <c r="N300" s="6">
        <f t="shared" si="9"/>
        <v>27032.481813567923</v>
      </c>
    </row>
    <row r="301" spans="1:14">
      <c r="A301" s="6">
        <v>299</v>
      </c>
      <c r="B301" s="7">
        <v>17</v>
      </c>
      <c r="C301" s="7">
        <v>2</v>
      </c>
      <c r="D301" s="7">
        <v>2</v>
      </c>
      <c r="E301" s="7">
        <v>1302</v>
      </c>
      <c r="F301" s="8" t="s">
        <v>1239</v>
      </c>
      <c r="G301" s="7" t="s">
        <v>1164</v>
      </c>
      <c r="H301" s="9" t="s">
        <v>1220</v>
      </c>
      <c r="I301" s="17" t="s">
        <v>110</v>
      </c>
      <c r="J301" s="18">
        <v>58.47</v>
      </c>
      <c r="K301" s="19">
        <v>45.42</v>
      </c>
      <c r="L301" s="17">
        <v>21000</v>
      </c>
      <c r="M301" s="17">
        <f t="shared" si="10"/>
        <v>1227870</v>
      </c>
      <c r="N301" s="6">
        <f t="shared" si="9"/>
        <v>27033.685601056801</v>
      </c>
    </row>
    <row r="302" spans="1:14">
      <c r="A302" s="6">
        <v>300</v>
      </c>
      <c r="B302" s="7">
        <v>17</v>
      </c>
      <c r="C302" s="7">
        <v>2</v>
      </c>
      <c r="D302" s="7">
        <v>2</v>
      </c>
      <c r="E302" s="7">
        <v>1303</v>
      </c>
      <c r="F302" s="8" t="s">
        <v>1239</v>
      </c>
      <c r="G302" s="7" t="s">
        <v>1164</v>
      </c>
      <c r="H302" s="9" t="s">
        <v>1221</v>
      </c>
      <c r="I302" s="17" t="s">
        <v>110</v>
      </c>
      <c r="J302" s="18">
        <v>58.47</v>
      </c>
      <c r="K302" s="19">
        <v>45.42</v>
      </c>
      <c r="L302" s="17">
        <v>21000</v>
      </c>
      <c r="M302" s="17">
        <f t="shared" si="10"/>
        <v>1227870</v>
      </c>
      <c r="N302" s="6">
        <f t="shared" si="9"/>
        <v>27033.685601056801</v>
      </c>
    </row>
    <row r="303" spans="1:14">
      <c r="A303" s="6">
        <v>301</v>
      </c>
      <c r="B303" s="7">
        <v>17</v>
      </c>
      <c r="C303" s="7">
        <v>3</v>
      </c>
      <c r="D303" s="7">
        <v>1</v>
      </c>
      <c r="E303" s="7">
        <v>1004</v>
      </c>
      <c r="F303" s="8" t="s">
        <v>1256</v>
      </c>
      <c r="G303" s="7" t="s">
        <v>1164</v>
      </c>
      <c r="H303" s="9" t="s">
        <v>1207</v>
      </c>
      <c r="I303" s="20" t="s">
        <v>1166</v>
      </c>
      <c r="J303" s="18">
        <v>59.06</v>
      </c>
      <c r="K303" s="19">
        <v>45.53</v>
      </c>
      <c r="L303" s="17">
        <v>21000</v>
      </c>
      <c r="M303" s="17">
        <f t="shared" si="10"/>
        <v>1240260</v>
      </c>
      <c r="N303" s="6">
        <f t="shared" si="9"/>
        <v>27240.500768723916</v>
      </c>
    </row>
    <row r="304" spans="1:14">
      <c r="A304" s="6">
        <v>302</v>
      </c>
      <c r="B304" s="7">
        <v>17</v>
      </c>
      <c r="C304" s="7">
        <v>3</v>
      </c>
      <c r="D304" s="7">
        <v>1</v>
      </c>
      <c r="E304" s="7">
        <v>1806</v>
      </c>
      <c r="F304" s="8" t="s">
        <v>1252</v>
      </c>
      <c r="G304" s="7" t="s">
        <v>1164</v>
      </c>
      <c r="H304" s="9" t="s">
        <v>1207</v>
      </c>
      <c r="I304" s="20" t="s">
        <v>1166</v>
      </c>
      <c r="J304" s="18">
        <v>58.83</v>
      </c>
      <c r="K304" s="19">
        <v>45.35</v>
      </c>
      <c r="L304" s="17">
        <v>21000</v>
      </c>
      <c r="M304" s="17">
        <f t="shared" si="10"/>
        <v>1235430</v>
      </c>
      <c r="N304" s="6">
        <f t="shared" si="9"/>
        <v>27242.116868798235</v>
      </c>
    </row>
    <row r="305" spans="1:14">
      <c r="A305" s="6">
        <v>303</v>
      </c>
      <c r="B305" s="7">
        <v>17</v>
      </c>
      <c r="C305" s="7">
        <v>3</v>
      </c>
      <c r="D305" s="7">
        <v>1</v>
      </c>
      <c r="E305" s="7">
        <v>2003</v>
      </c>
      <c r="F305" s="8" t="s">
        <v>1227</v>
      </c>
      <c r="G305" s="7" t="s">
        <v>1164</v>
      </c>
      <c r="H305" s="9" t="s">
        <v>1211</v>
      </c>
      <c r="I305" s="17" t="s">
        <v>1166</v>
      </c>
      <c r="J305" s="18">
        <v>59.06</v>
      </c>
      <c r="K305" s="19">
        <v>45.53</v>
      </c>
      <c r="L305" s="17">
        <v>21000</v>
      </c>
      <c r="M305" s="17">
        <f t="shared" ref="M305:M332" si="11">L305*J305</f>
        <v>1240260</v>
      </c>
      <c r="N305" s="6">
        <f t="shared" si="9"/>
        <v>27240.500768723916</v>
      </c>
    </row>
    <row r="306" spans="1:14">
      <c r="A306" s="6">
        <v>304</v>
      </c>
      <c r="B306" s="7">
        <v>17</v>
      </c>
      <c r="C306" s="7">
        <v>3</v>
      </c>
      <c r="D306" s="7">
        <v>1</v>
      </c>
      <c r="E306" s="7">
        <v>2004</v>
      </c>
      <c r="F306" s="8" t="s">
        <v>1227</v>
      </c>
      <c r="G306" s="7" t="s">
        <v>1164</v>
      </c>
      <c r="H306" s="9" t="s">
        <v>1207</v>
      </c>
      <c r="I306" s="17" t="s">
        <v>1166</v>
      </c>
      <c r="J306" s="18">
        <v>59.06</v>
      </c>
      <c r="K306" s="19">
        <v>45.53</v>
      </c>
      <c r="L306" s="17">
        <v>21000</v>
      </c>
      <c r="M306" s="17">
        <f t="shared" si="11"/>
        <v>1240260</v>
      </c>
      <c r="N306" s="6">
        <f t="shared" si="9"/>
        <v>27240.500768723916</v>
      </c>
    </row>
    <row r="307" spans="1:14">
      <c r="A307" s="6">
        <v>305</v>
      </c>
      <c r="B307" s="7">
        <v>17</v>
      </c>
      <c r="C307" s="7">
        <v>3</v>
      </c>
      <c r="D307" s="7">
        <v>2</v>
      </c>
      <c r="E307" s="7">
        <v>102</v>
      </c>
      <c r="F307" s="8" t="s">
        <v>1254</v>
      </c>
      <c r="G307" s="7" t="s">
        <v>1164</v>
      </c>
      <c r="H307" s="9" t="s">
        <v>1220</v>
      </c>
      <c r="I307" s="17" t="s">
        <v>110</v>
      </c>
      <c r="J307" s="18">
        <v>58.47</v>
      </c>
      <c r="K307" s="19">
        <v>45.37</v>
      </c>
      <c r="L307" s="17">
        <v>21000</v>
      </c>
      <c r="M307" s="17">
        <f t="shared" si="11"/>
        <v>1227870</v>
      </c>
      <c r="N307" s="6">
        <f t="shared" si="9"/>
        <v>27063.47806920873</v>
      </c>
    </row>
    <row r="308" spans="1:14">
      <c r="A308" s="6">
        <v>306</v>
      </c>
      <c r="B308" s="7">
        <v>17</v>
      </c>
      <c r="C308" s="7">
        <v>3</v>
      </c>
      <c r="D308" s="7">
        <v>2</v>
      </c>
      <c r="E308" s="7">
        <v>103</v>
      </c>
      <c r="F308" s="8" t="s">
        <v>1254</v>
      </c>
      <c r="G308" s="7" t="s">
        <v>1164</v>
      </c>
      <c r="H308" s="9" t="s">
        <v>1221</v>
      </c>
      <c r="I308" s="17" t="s">
        <v>110</v>
      </c>
      <c r="J308" s="18">
        <v>58.47</v>
      </c>
      <c r="K308" s="19">
        <v>45.37</v>
      </c>
      <c r="L308" s="17">
        <v>21000</v>
      </c>
      <c r="M308" s="17">
        <f t="shared" si="11"/>
        <v>1227870</v>
      </c>
      <c r="N308" s="6">
        <f t="shared" si="9"/>
        <v>27063.47806920873</v>
      </c>
    </row>
    <row r="309" spans="1:14">
      <c r="A309" s="6">
        <v>307</v>
      </c>
      <c r="B309" s="7">
        <v>17</v>
      </c>
      <c r="C309" s="7">
        <v>3</v>
      </c>
      <c r="D309" s="7">
        <v>2</v>
      </c>
      <c r="E309" s="7">
        <v>202</v>
      </c>
      <c r="F309" s="8" t="s">
        <v>1255</v>
      </c>
      <c r="G309" s="7" t="s">
        <v>1164</v>
      </c>
      <c r="H309" s="9" t="s">
        <v>1220</v>
      </c>
      <c r="I309" s="17" t="s">
        <v>110</v>
      </c>
      <c r="J309" s="18">
        <v>58.47</v>
      </c>
      <c r="K309" s="19">
        <v>45.37</v>
      </c>
      <c r="L309" s="17">
        <v>21000</v>
      </c>
      <c r="M309" s="17">
        <f t="shared" si="11"/>
        <v>1227870</v>
      </c>
      <c r="N309" s="6">
        <f t="shared" si="9"/>
        <v>27063.47806920873</v>
      </c>
    </row>
    <row r="310" spans="1:14">
      <c r="A310" s="6">
        <v>308</v>
      </c>
      <c r="B310" s="7">
        <v>17</v>
      </c>
      <c r="C310" s="7">
        <v>3</v>
      </c>
      <c r="D310" s="7">
        <v>2</v>
      </c>
      <c r="E310" s="7">
        <v>203</v>
      </c>
      <c r="F310" s="8" t="s">
        <v>1255</v>
      </c>
      <c r="G310" s="7" t="s">
        <v>1164</v>
      </c>
      <c r="H310" s="9" t="s">
        <v>1221</v>
      </c>
      <c r="I310" s="17" t="s">
        <v>110</v>
      </c>
      <c r="J310" s="18">
        <v>58.47</v>
      </c>
      <c r="K310" s="19">
        <v>45.37</v>
      </c>
      <c r="L310" s="17">
        <v>21000</v>
      </c>
      <c r="M310" s="17">
        <f t="shared" si="11"/>
        <v>1227870</v>
      </c>
      <c r="N310" s="6">
        <f t="shared" si="9"/>
        <v>27063.47806920873</v>
      </c>
    </row>
    <row r="311" spans="1:14">
      <c r="A311" s="6">
        <v>309</v>
      </c>
      <c r="B311" s="7">
        <v>17</v>
      </c>
      <c r="C311" s="7">
        <v>3</v>
      </c>
      <c r="D311" s="7">
        <v>2</v>
      </c>
      <c r="E311" s="7">
        <v>302</v>
      </c>
      <c r="F311" s="8" t="s">
        <v>1257</v>
      </c>
      <c r="G311" s="7" t="s">
        <v>1164</v>
      </c>
      <c r="H311" s="9" t="s">
        <v>1220</v>
      </c>
      <c r="I311" s="17" t="s">
        <v>110</v>
      </c>
      <c r="J311" s="18">
        <v>58.47</v>
      </c>
      <c r="K311" s="19">
        <v>45.37</v>
      </c>
      <c r="L311" s="17">
        <v>21000</v>
      </c>
      <c r="M311" s="17">
        <f t="shared" si="11"/>
        <v>1227870</v>
      </c>
      <c r="N311" s="6">
        <f t="shared" si="9"/>
        <v>27063.47806920873</v>
      </c>
    </row>
    <row r="312" spans="1:14">
      <c r="A312" s="6">
        <v>310</v>
      </c>
      <c r="B312" s="7">
        <v>17</v>
      </c>
      <c r="C312" s="7">
        <v>3</v>
      </c>
      <c r="D312" s="7">
        <v>2</v>
      </c>
      <c r="E312" s="7">
        <v>303</v>
      </c>
      <c r="F312" s="8" t="s">
        <v>1228</v>
      </c>
      <c r="G312" s="7" t="s">
        <v>1164</v>
      </c>
      <c r="H312" s="9" t="s">
        <v>1221</v>
      </c>
      <c r="I312" s="17" t="s">
        <v>110</v>
      </c>
      <c r="J312" s="18">
        <v>58.47</v>
      </c>
      <c r="K312" s="19">
        <v>45.37</v>
      </c>
      <c r="L312" s="17">
        <v>21000</v>
      </c>
      <c r="M312" s="17">
        <f t="shared" si="11"/>
        <v>1227870</v>
      </c>
      <c r="N312" s="6">
        <f t="shared" si="9"/>
        <v>27063.47806920873</v>
      </c>
    </row>
    <row r="313" spans="1:14">
      <c r="A313" s="6">
        <v>311</v>
      </c>
      <c r="B313" s="7">
        <v>17</v>
      </c>
      <c r="C313" s="7">
        <v>3</v>
      </c>
      <c r="D313" s="7">
        <v>2</v>
      </c>
      <c r="E313" s="7">
        <v>402</v>
      </c>
      <c r="F313" s="8" t="s">
        <v>1229</v>
      </c>
      <c r="G313" s="7" t="s">
        <v>1164</v>
      </c>
      <c r="H313" s="9" t="s">
        <v>1220</v>
      </c>
      <c r="I313" s="17" t="s">
        <v>110</v>
      </c>
      <c r="J313" s="18">
        <v>58.53</v>
      </c>
      <c r="K313" s="19">
        <v>45.42</v>
      </c>
      <c r="L313" s="17">
        <v>21000</v>
      </c>
      <c r="M313" s="17">
        <f t="shared" si="11"/>
        <v>1229130</v>
      </c>
      <c r="N313" s="6">
        <f t="shared" si="9"/>
        <v>27061.426684280053</v>
      </c>
    </row>
    <row r="314" spans="1:14">
      <c r="A314" s="6">
        <v>312</v>
      </c>
      <c r="B314" s="7">
        <v>17</v>
      </c>
      <c r="C314" s="7">
        <v>3</v>
      </c>
      <c r="D314" s="7">
        <v>2</v>
      </c>
      <c r="E314" s="7">
        <v>403</v>
      </c>
      <c r="F314" s="8" t="s">
        <v>1229</v>
      </c>
      <c r="G314" s="7" t="s">
        <v>1164</v>
      </c>
      <c r="H314" s="9" t="s">
        <v>1221</v>
      </c>
      <c r="I314" s="17" t="s">
        <v>110</v>
      </c>
      <c r="J314" s="18">
        <v>58.53</v>
      </c>
      <c r="K314" s="19">
        <v>45.42</v>
      </c>
      <c r="L314" s="17">
        <v>21000</v>
      </c>
      <c r="M314" s="17">
        <f t="shared" si="11"/>
        <v>1229130</v>
      </c>
      <c r="N314" s="6">
        <f t="shared" si="9"/>
        <v>27061.426684280053</v>
      </c>
    </row>
    <row r="315" spans="1:14">
      <c r="A315" s="6">
        <v>313</v>
      </c>
      <c r="B315" s="7">
        <v>17</v>
      </c>
      <c r="C315" s="7">
        <v>3</v>
      </c>
      <c r="D315" s="7">
        <v>2</v>
      </c>
      <c r="E315" s="7">
        <v>502</v>
      </c>
      <c r="F315" s="8" t="s">
        <v>1230</v>
      </c>
      <c r="G315" s="7" t="s">
        <v>1164</v>
      </c>
      <c r="H315" s="9" t="s">
        <v>1220</v>
      </c>
      <c r="I315" s="17" t="s">
        <v>110</v>
      </c>
      <c r="J315" s="18">
        <v>58.53</v>
      </c>
      <c r="K315" s="19">
        <v>45.42</v>
      </c>
      <c r="L315" s="17">
        <v>21000</v>
      </c>
      <c r="M315" s="17">
        <f t="shared" si="11"/>
        <v>1229130</v>
      </c>
      <c r="N315" s="6">
        <f t="shared" si="9"/>
        <v>27061.426684280053</v>
      </c>
    </row>
    <row r="316" spans="1:14">
      <c r="A316" s="6">
        <v>314</v>
      </c>
      <c r="B316" s="7">
        <v>17</v>
      </c>
      <c r="C316" s="7">
        <v>3</v>
      </c>
      <c r="D316" s="7">
        <v>2</v>
      </c>
      <c r="E316" s="7">
        <v>503</v>
      </c>
      <c r="F316" s="8" t="s">
        <v>1230</v>
      </c>
      <c r="G316" s="7" t="s">
        <v>1164</v>
      </c>
      <c r="H316" s="9" t="s">
        <v>1221</v>
      </c>
      <c r="I316" s="17" t="s">
        <v>110</v>
      </c>
      <c r="J316" s="18">
        <v>58.53</v>
      </c>
      <c r="K316" s="19">
        <v>45.42</v>
      </c>
      <c r="L316" s="17">
        <v>21000</v>
      </c>
      <c r="M316" s="17">
        <f t="shared" si="11"/>
        <v>1229130</v>
      </c>
      <c r="N316" s="6">
        <f t="shared" si="9"/>
        <v>27061.426684280053</v>
      </c>
    </row>
    <row r="317" spans="1:14">
      <c r="A317" s="6">
        <v>315</v>
      </c>
      <c r="B317" s="7">
        <v>17</v>
      </c>
      <c r="C317" s="7">
        <v>3</v>
      </c>
      <c r="D317" s="7">
        <v>2</v>
      </c>
      <c r="E317" s="7">
        <v>602</v>
      </c>
      <c r="F317" s="8" t="s">
        <v>1231</v>
      </c>
      <c r="G317" s="7" t="s">
        <v>1164</v>
      </c>
      <c r="H317" s="9" t="s">
        <v>1220</v>
      </c>
      <c r="I317" s="17" t="s">
        <v>110</v>
      </c>
      <c r="J317" s="18">
        <v>58.53</v>
      </c>
      <c r="K317" s="19">
        <v>45.42</v>
      </c>
      <c r="L317" s="17">
        <v>21000</v>
      </c>
      <c r="M317" s="17">
        <f t="shared" si="11"/>
        <v>1229130</v>
      </c>
      <c r="N317" s="6">
        <f t="shared" ref="N317:N332" si="12">M317/K317</f>
        <v>27061.426684280053</v>
      </c>
    </row>
    <row r="318" spans="1:14">
      <c r="A318" s="6">
        <v>316</v>
      </c>
      <c r="B318" s="7">
        <v>17</v>
      </c>
      <c r="C318" s="7">
        <v>3</v>
      </c>
      <c r="D318" s="7">
        <v>2</v>
      </c>
      <c r="E318" s="7">
        <v>603</v>
      </c>
      <c r="F318" s="8" t="s">
        <v>1231</v>
      </c>
      <c r="G318" s="7" t="s">
        <v>1164</v>
      </c>
      <c r="H318" s="9" t="s">
        <v>1221</v>
      </c>
      <c r="I318" s="17" t="s">
        <v>110</v>
      </c>
      <c r="J318" s="18">
        <v>58.53</v>
      </c>
      <c r="K318" s="19">
        <v>45.42</v>
      </c>
      <c r="L318" s="17">
        <v>21000</v>
      </c>
      <c r="M318" s="17">
        <f t="shared" si="11"/>
        <v>1229130</v>
      </c>
      <c r="N318" s="6">
        <f t="shared" si="12"/>
        <v>27061.426684280053</v>
      </c>
    </row>
    <row r="319" spans="1:14">
      <c r="A319" s="6">
        <v>317</v>
      </c>
      <c r="B319" s="7">
        <v>17</v>
      </c>
      <c r="C319" s="7">
        <v>3</v>
      </c>
      <c r="D319" s="7">
        <v>2</v>
      </c>
      <c r="E319" s="7">
        <v>702</v>
      </c>
      <c r="F319" s="8" t="s">
        <v>1232</v>
      </c>
      <c r="G319" s="7" t="s">
        <v>1164</v>
      </c>
      <c r="H319" s="9" t="s">
        <v>1220</v>
      </c>
      <c r="I319" s="17" t="s">
        <v>110</v>
      </c>
      <c r="J319" s="18">
        <v>58.53</v>
      </c>
      <c r="K319" s="19">
        <v>45.42</v>
      </c>
      <c r="L319" s="17">
        <v>21000</v>
      </c>
      <c r="M319" s="17">
        <f t="shared" si="11"/>
        <v>1229130</v>
      </c>
      <c r="N319" s="6">
        <f t="shared" si="12"/>
        <v>27061.426684280053</v>
      </c>
    </row>
    <row r="320" spans="1:14">
      <c r="A320" s="6">
        <v>318</v>
      </c>
      <c r="B320" s="7">
        <v>17</v>
      </c>
      <c r="C320" s="7">
        <v>3</v>
      </c>
      <c r="D320" s="7">
        <v>2</v>
      </c>
      <c r="E320" s="7">
        <v>703</v>
      </c>
      <c r="F320" s="8" t="s">
        <v>1232</v>
      </c>
      <c r="G320" s="7" t="s">
        <v>1164</v>
      </c>
      <c r="H320" s="9" t="s">
        <v>1221</v>
      </c>
      <c r="I320" s="17" t="s">
        <v>110</v>
      </c>
      <c r="J320" s="18">
        <v>58.53</v>
      </c>
      <c r="K320" s="19">
        <v>45.42</v>
      </c>
      <c r="L320" s="17">
        <v>21000</v>
      </c>
      <c r="M320" s="17">
        <f t="shared" si="11"/>
        <v>1229130</v>
      </c>
      <c r="N320" s="6">
        <f t="shared" si="12"/>
        <v>27061.426684280053</v>
      </c>
    </row>
    <row r="321" spans="1:14">
      <c r="A321" s="6">
        <v>319</v>
      </c>
      <c r="B321" s="7">
        <v>17</v>
      </c>
      <c r="C321" s="7">
        <v>3</v>
      </c>
      <c r="D321" s="7">
        <v>2</v>
      </c>
      <c r="E321" s="7">
        <v>802</v>
      </c>
      <c r="F321" s="8" t="s">
        <v>1233</v>
      </c>
      <c r="G321" s="7" t="s">
        <v>1164</v>
      </c>
      <c r="H321" s="9" t="s">
        <v>1220</v>
      </c>
      <c r="I321" s="17" t="s">
        <v>110</v>
      </c>
      <c r="J321" s="18">
        <v>58.53</v>
      </c>
      <c r="K321" s="19">
        <v>45.42</v>
      </c>
      <c r="L321" s="17">
        <v>21000</v>
      </c>
      <c r="M321" s="17">
        <f t="shared" si="11"/>
        <v>1229130</v>
      </c>
      <c r="N321" s="6">
        <f t="shared" si="12"/>
        <v>27061.426684280053</v>
      </c>
    </row>
    <row r="322" spans="1:14">
      <c r="A322" s="6">
        <v>320</v>
      </c>
      <c r="B322" s="7">
        <v>17</v>
      </c>
      <c r="C322" s="7">
        <v>3</v>
      </c>
      <c r="D322" s="7">
        <v>2</v>
      </c>
      <c r="E322" s="7">
        <v>803</v>
      </c>
      <c r="F322" s="8" t="s">
        <v>1233</v>
      </c>
      <c r="G322" s="7" t="s">
        <v>1164</v>
      </c>
      <c r="H322" s="9" t="s">
        <v>1221</v>
      </c>
      <c r="I322" s="17" t="s">
        <v>110</v>
      </c>
      <c r="J322" s="18">
        <v>58.53</v>
      </c>
      <c r="K322" s="19">
        <v>45.42</v>
      </c>
      <c r="L322" s="17">
        <v>21000</v>
      </c>
      <c r="M322" s="17">
        <f t="shared" si="11"/>
        <v>1229130</v>
      </c>
      <c r="N322" s="6">
        <f t="shared" si="12"/>
        <v>27061.426684280053</v>
      </c>
    </row>
    <row r="323" spans="1:14">
      <c r="A323" s="6">
        <v>321</v>
      </c>
      <c r="B323" s="7">
        <v>17</v>
      </c>
      <c r="C323" s="7">
        <v>3</v>
      </c>
      <c r="D323" s="7">
        <v>2</v>
      </c>
      <c r="E323" s="7">
        <v>902</v>
      </c>
      <c r="F323" s="8" t="s">
        <v>1234</v>
      </c>
      <c r="G323" s="7" t="s">
        <v>1164</v>
      </c>
      <c r="H323" s="9" t="s">
        <v>1220</v>
      </c>
      <c r="I323" s="17" t="s">
        <v>110</v>
      </c>
      <c r="J323" s="18">
        <v>58.53</v>
      </c>
      <c r="K323" s="19">
        <v>45.42</v>
      </c>
      <c r="L323" s="17">
        <v>21000</v>
      </c>
      <c r="M323" s="17">
        <f t="shared" si="11"/>
        <v>1229130</v>
      </c>
      <c r="N323" s="6">
        <f t="shared" si="12"/>
        <v>27061.426684280053</v>
      </c>
    </row>
    <row r="324" spans="1:14">
      <c r="A324" s="6">
        <v>322</v>
      </c>
      <c r="B324" s="7">
        <v>17</v>
      </c>
      <c r="C324" s="7">
        <v>3</v>
      </c>
      <c r="D324" s="7">
        <v>2</v>
      </c>
      <c r="E324" s="7">
        <v>903</v>
      </c>
      <c r="F324" s="8" t="s">
        <v>1234</v>
      </c>
      <c r="G324" s="7" t="s">
        <v>1164</v>
      </c>
      <c r="H324" s="9" t="s">
        <v>1221</v>
      </c>
      <c r="I324" s="17" t="s">
        <v>110</v>
      </c>
      <c r="J324" s="18">
        <v>58.53</v>
      </c>
      <c r="K324" s="19">
        <v>45.42</v>
      </c>
      <c r="L324" s="17">
        <v>21000</v>
      </c>
      <c r="M324" s="17">
        <f t="shared" si="11"/>
        <v>1229130</v>
      </c>
      <c r="N324" s="6">
        <f t="shared" si="12"/>
        <v>27061.426684280053</v>
      </c>
    </row>
    <row r="325" spans="1:14">
      <c r="A325" s="6">
        <v>323</v>
      </c>
      <c r="B325" s="7">
        <v>17</v>
      </c>
      <c r="C325" s="7">
        <v>3</v>
      </c>
      <c r="D325" s="7">
        <v>2</v>
      </c>
      <c r="E325" s="7">
        <v>1002</v>
      </c>
      <c r="F325" s="8" t="s">
        <v>1235</v>
      </c>
      <c r="G325" s="7" t="s">
        <v>1164</v>
      </c>
      <c r="H325" s="9" t="s">
        <v>1220</v>
      </c>
      <c r="I325" s="17" t="s">
        <v>110</v>
      </c>
      <c r="J325" s="18">
        <v>58.53</v>
      </c>
      <c r="K325" s="19">
        <v>45.42</v>
      </c>
      <c r="L325" s="17">
        <v>21000</v>
      </c>
      <c r="M325" s="17">
        <f t="shared" si="11"/>
        <v>1229130</v>
      </c>
      <c r="N325" s="6">
        <f t="shared" si="12"/>
        <v>27061.426684280053</v>
      </c>
    </row>
    <row r="326" spans="1:14">
      <c r="A326" s="6">
        <v>324</v>
      </c>
      <c r="B326" s="7">
        <v>17</v>
      </c>
      <c r="C326" s="7">
        <v>3</v>
      </c>
      <c r="D326" s="7">
        <v>2</v>
      </c>
      <c r="E326" s="7">
        <v>1003</v>
      </c>
      <c r="F326" s="8" t="s">
        <v>1235</v>
      </c>
      <c r="G326" s="7" t="s">
        <v>1164</v>
      </c>
      <c r="H326" s="9" t="s">
        <v>1221</v>
      </c>
      <c r="I326" s="17" t="s">
        <v>110</v>
      </c>
      <c r="J326" s="18">
        <v>58.53</v>
      </c>
      <c r="K326" s="19">
        <v>45.42</v>
      </c>
      <c r="L326" s="17">
        <v>21000</v>
      </c>
      <c r="M326" s="17">
        <f t="shared" si="11"/>
        <v>1229130</v>
      </c>
      <c r="N326" s="6">
        <f t="shared" si="12"/>
        <v>27061.426684280053</v>
      </c>
    </row>
    <row r="327" spans="1:14">
      <c r="A327" s="6">
        <v>325</v>
      </c>
      <c r="B327" s="7">
        <v>17</v>
      </c>
      <c r="C327" s="7">
        <v>3</v>
      </c>
      <c r="D327" s="7">
        <v>2</v>
      </c>
      <c r="E327" s="7">
        <v>1102</v>
      </c>
      <c r="F327" s="8" t="s">
        <v>1236</v>
      </c>
      <c r="G327" s="7" t="s">
        <v>1164</v>
      </c>
      <c r="H327" s="9" t="s">
        <v>1220</v>
      </c>
      <c r="I327" s="17" t="s">
        <v>110</v>
      </c>
      <c r="J327" s="18">
        <v>58.53</v>
      </c>
      <c r="K327" s="19">
        <v>45.42</v>
      </c>
      <c r="L327" s="17">
        <v>21000</v>
      </c>
      <c r="M327" s="17">
        <f t="shared" si="11"/>
        <v>1229130</v>
      </c>
      <c r="N327" s="6">
        <f t="shared" si="12"/>
        <v>27061.426684280053</v>
      </c>
    </row>
    <row r="328" spans="1:14">
      <c r="A328" s="6">
        <v>326</v>
      </c>
      <c r="B328" s="7">
        <v>17</v>
      </c>
      <c r="C328" s="7">
        <v>3</v>
      </c>
      <c r="D328" s="7">
        <v>2</v>
      </c>
      <c r="E328" s="7">
        <v>1103</v>
      </c>
      <c r="F328" s="8" t="s">
        <v>1236</v>
      </c>
      <c r="G328" s="7" t="s">
        <v>1164</v>
      </c>
      <c r="H328" s="9" t="s">
        <v>1221</v>
      </c>
      <c r="I328" s="17" t="s">
        <v>110</v>
      </c>
      <c r="J328" s="18">
        <v>58.53</v>
      </c>
      <c r="K328" s="19">
        <v>45.42</v>
      </c>
      <c r="L328" s="17">
        <v>21000</v>
      </c>
      <c r="M328" s="17">
        <f t="shared" si="11"/>
        <v>1229130</v>
      </c>
      <c r="N328" s="6">
        <f t="shared" si="12"/>
        <v>27061.426684280053</v>
      </c>
    </row>
    <row r="329" spans="1:14">
      <c r="A329" s="6">
        <v>327</v>
      </c>
      <c r="B329" s="7">
        <v>17</v>
      </c>
      <c r="C329" s="7">
        <v>3</v>
      </c>
      <c r="D329" s="7">
        <v>2</v>
      </c>
      <c r="E329" s="7">
        <v>1202</v>
      </c>
      <c r="F329" s="8" t="s">
        <v>1238</v>
      </c>
      <c r="G329" s="7" t="s">
        <v>1164</v>
      </c>
      <c r="H329" s="9" t="s">
        <v>1220</v>
      </c>
      <c r="I329" s="17" t="s">
        <v>110</v>
      </c>
      <c r="J329" s="18">
        <v>58.53</v>
      </c>
      <c r="K329" s="19">
        <v>45.42</v>
      </c>
      <c r="L329" s="17">
        <v>21000</v>
      </c>
      <c r="M329" s="17">
        <f t="shared" si="11"/>
        <v>1229130</v>
      </c>
      <c r="N329" s="6">
        <f t="shared" si="12"/>
        <v>27061.426684280053</v>
      </c>
    </row>
    <row r="330" spans="1:14">
      <c r="A330" s="6">
        <v>328</v>
      </c>
      <c r="B330" s="7">
        <v>17</v>
      </c>
      <c r="C330" s="7">
        <v>3</v>
      </c>
      <c r="D330" s="7">
        <v>2</v>
      </c>
      <c r="E330" s="7">
        <v>1203</v>
      </c>
      <c r="F330" s="8" t="s">
        <v>1238</v>
      </c>
      <c r="G330" s="7" t="s">
        <v>1164</v>
      </c>
      <c r="H330" s="9" t="s">
        <v>1221</v>
      </c>
      <c r="I330" s="17" t="s">
        <v>110</v>
      </c>
      <c r="J330" s="18">
        <v>58.53</v>
      </c>
      <c r="K330" s="19">
        <v>45.42</v>
      </c>
      <c r="L330" s="17">
        <v>21000</v>
      </c>
      <c r="M330" s="17">
        <f t="shared" si="11"/>
        <v>1229130</v>
      </c>
      <c r="N330" s="6">
        <f t="shared" si="12"/>
        <v>27061.426684280053</v>
      </c>
    </row>
    <row r="331" spans="1:14">
      <c r="A331" s="6">
        <v>329</v>
      </c>
      <c r="B331" s="7">
        <v>17</v>
      </c>
      <c r="C331" s="7">
        <v>3</v>
      </c>
      <c r="D331" s="7">
        <v>2</v>
      </c>
      <c r="E331" s="7">
        <v>1302</v>
      </c>
      <c r="F331" s="8" t="s">
        <v>1239</v>
      </c>
      <c r="G331" s="7" t="s">
        <v>1164</v>
      </c>
      <c r="H331" s="9" t="s">
        <v>1220</v>
      </c>
      <c r="I331" s="17" t="s">
        <v>110</v>
      </c>
      <c r="J331" s="18">
        <v>58.53</v>
      </c>
      <c r="K331" s="19">
        <v>45.42</v>
      </c>
      <c r="L331" s="17">
        <v>21000</v>
      </c>
      <c r="M331" s="17">
        <f t="shared" si="11"/>
        <v>1229130</v>
      </c>
      <c r="N331" s="6">
        <f t="shared" si="12"/>
        <v>27061.426684280053</v>
      </c>
    </row>
    <row r="332" spans="1:14">
      <c r="A332" s="6">
        <v>330</v>
      </c>
      <c r="B332" s="7">
        <v>17</v>
      </c>
      <c r="C332" s="7">
        <v>3</v>
      </c>
      <c r="D332" s="7">
        <v>2</v>
      </c>
      <c r="E332" s="7">
        <v>1303</v>
      </c>
      <c r="F332" s="8" t="s">
        <v>1239</v>
      </c>
      <c r="G332" s="7" t="s">
        <v>1164</v>
      </c>
      <c r="H332" s="9" t="s">
        <v>1221</v>
      </c>
      <c r="I332" s="17" t="s">
        <v>110</v>
      </c>
      <c r="J332" s="18">
        <v>58.53</v>
      </c>
      <c r="K332" s="19">
        <v>45.42</v>
      </c>
      <c r="L332" s="17">
        <v>21000</v>
      </c>
      <c r="M332" s="17">
        <f t="shared" si="11"/>
        <v>1229130</v>
      </c>
      <c r="N332" s="6">
        <f t="shared" si="12"/>
        <v>27061.426684280053</v>
      </c>
    </row>
    <row r="333" spans="1:14" hidden="1">
      <c r="J333">
        <f>SUBTOTAL(9,J3:J76)</f>
        <v>4093.8300000000008</v>
      </c>
    </row>
  </sheetData>
  <autoFilter ref="A2:N332" xr:uid="{00000000-0009-0000-0000-000013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41" type="noConversion"/>
  <pageMargins left="0.7" right="0.7" top="0.75" bottom="0.75" header="0.3" footer="0.3"/>
  <pageSetup orientation="portrait" horizontalDpi="192" verticalDpi="1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3203125" defaultRowHeight="14"/>
  <cols>
    <col min="1" max="2" width="22.83203125" style="142"/>
    <col min="3" max="3" width="15.5" style="142" customWidth="1"/>
    <col min="4" max="4" width="38.33203125" style="142" customWidth="1"/>
    <col min="5" max="7" width="13.5" style="142" customWidth="1"/>
    <col min="8" max="16384" width="22.83203125" style="142"/>
  </cols>
  <sheetData>
    <row r="1" spans="1:7">
      <c r="A1" s="143" t="s">
        <v>0</v>
      </c>
      <c r="B1" s="144" t="s">
        <v>1</v>
      </c>
      <c r="C1" s="144" t="s">
        <v>2</v>
      </c>
      <c r="D1" s="144" t="s">
        <v>3</v>
      </c>
      <c r="E1" s="145">
        <v>19377.439999999999</v>
      </c>
    </row>
    <row r="2" spans="1:7" ht="89.25" customHeight="1">
      <c r="A2" s="146">
        <v>1</v>
      </c>
      <c r="B2" s="144" t="s">
        <v>4</v>
      </c>
      <c r="C2" s="144">
        <f>F2</f>
        <v>1291829</v>
      </c>
      <c r="D2" s="147" t="s">
        <v>26</v>
      </c>
      <c r="E2" s="142">
        <f>4000*E1</f>
        <v>77509760</v>
      </c>
      <c r="F2" s="142">
        <f>ROUND(E2/60,0)</f>
        <v>1291829</v>
      </c>
    </row>
    <row r="3" spans="1:7">
      <c r="A3" s="146">
        <v>2</v>
      </c>
      <c r="B3" s="144" t="s">
        <v>6</v>
      </c>
      <c r="C3" s="144">
        <f>C4+C5+C6</f>
        <v>1499814</v>
      </c>
      <c r="D3" s="148" t="s">
        <v>7</v>
      </c>
    </row>
    <row r="4" spans="1:7" ht="65">
      <c r="A4" s="146">
        <v>2.1</v>
      </c>
      <c r="B4" s="144" t="s">
        <v>8</v>
      </c>
      <c r="C4" s="144">
        <f>E4</f>
        <v>348794</v>
      </c>
      <c r="D4" s="147" t="s">
        <v>27</v>
      </c>
      <c r="E4" s="142">
        <f>ROUND(1.5*12*E1,0)</f>
        <v>348794</v>
      </c>
    </row>
    <row r="5" spans="1:7" ht="76.5" customHeight="1">
      <c r="A5" s="146">
        <v>2.2000000000000002</v>
      </c>
      <c r="B5" s="144" t="s">
        <v>10</v>
      </c>
      <c r="C5" s="144">
        <f>ROUND(E5,0)</f>
        <v>232529</v>
      </c>
      <c r="D5" s="147" t="s">
        <v>28</v>
      </c>
      <c r="E5" s="142">
        <f>ROUND(E2*0.003,0)</f>
        <v>232529</v>
      </c>
    </row>
    <row r="6" spans="1:7" ht="39">
      <c r="A6" s="146">
        <v>2.2999999999999998</v>
      </c>
      <c r="B6" s="144" t="s">
        <v>12</v>
      </c>
      <c r="C6" s="144">
        <f>E6</f>
        <v>918491</v>
      </c>
      <c r="D6" s="147" t="s">
        <v>29</v>
      </c>
      <c r="E6" s="149">
        <f>ROUND(3.95*E1*12,0)</f>
        <v>918491</v>
      </c>
    </row>
    <row r="7" spans="1:7">
      <c r="A7" s="146">
        <v>3</v>
      </c>
      <c r="B7" s="144" t="s">
        <v>14</v>
      </c>
      <c r="C7" s="144">
        <f>C8+C9+C10</f>
        <v>102890</v>
      </c>
      <c r="D7" s="148" t="s">
        <v>15</v>
      </c>
    </row>
    <row r="8" spans="1:7" ht="39">
      <c r="A8" s="146">
        <v>3.1</v>
      </c>
      <c r="B8" s="144" t="s">
        <v>16</v>
      </c>
      <c r="C8" s="144">
        <f>E8</f>
        <v>18583</v>
      </c>
      <c r="D8" s="147" t="s">
        <v>30</v>
      </c>
      <c r="E8" s="142">
        <f>ROUND(47.95*E1*0.02,0)</f>
        <v>18583</v>
      </c>
    </row>
    <row r="9" spans="1:7">
      <c r="A9" s="146">
        <v>3.2</v>
      </c>
      <c r="B9" s="144" t="s">
        <v>18</v>
      </c>
      <c r="C9" s="144">
        <v>0</v>
      </c>
      <c r="D9" s="147" t="s">
        <v>31</v>
      </c>
      <c r="G9" s="142">
        <f>E9*F9</f>
        <v>0</v>
      </c>
    </row>
    <row r="10" spans="1:7" ht="65">
      <c r="A10" s="146">
        <v>3.3</v>
      </c>
      <c r="B10" s="144" t="s">
        <v>20</v>
      </c>
      <c r="C10" s="144">
        <f>E10</f>
        <v>84307</v>
      </c>
      <c r="D10" s="147" t="s">
        <v>32</v>
      </c>
      <c r="E10" s="142">
        <f>ROUND((C2+C3+C8)*0.03,0)</f>
        <v>84307</v>
      </c>
    </row>
    <row r="11" spans="1:7">
      <c r="A11" s="146">
        <v>4</v>
      </c>
      <c r="B11" s="144" t="s">
        <v>22</v>
      </c>
      <c r="C11" s="144">
        <f>C2+C3+C7</f>
        <v>2894533</v>
      </c>
      <c r="D11" s="148" t="s">
        <v>23</v>
      </c>
    </row>
    <row r="12" spans="1:7">
      <c r="A12" s="146">
        <v>5</v>
      </c>
      <c r="B12" s="144" t="s">
        <v>24</v>
      </c>
      <c r="C12" s="144">
        <f>ROUND(C11/E1/12,0)</f>
        <v>12</v>
      </c>
      <c r="D12" s="148" t="s">
        <v>33</v>
      </c>
    </row>
    <row r="15" spans="1:7">
      <c r="E15" s="142">
        <v>138.75</v>
      </c>
      <c r="F15" s="142" t="e">
        <f>E15/F9</f>
        <v>#DIV/0!</v>
      </c>
    </row>
    <row r="16" spans="1:7">
      <c r="E16" s="142">
        <v>4631.17</v>
      </c>
    </row>
    <row r="17" spans="5:6">
      <c r="E17" s="142">
        <f>E16*0.7</f>
        <v>3241.819</v>
      </c>
      <c r="F17" s="142">
        <f>E17*F9</f>
        <v>0</v>
      </c>
    </row>
    <row r="41" spans="2:5">
      <c r="B41" s="142">
        <v>659348240.59000003</v>
      </c>
      <c r="C41" s="142">
        <f>B41/60</f>
        <v>10989137.343166668</v>
      </c>
      <c r="D41" s="142">
        <f>C41*0.35</f>
        <v>3846198.0701083336</v>
      </c>
      <c r="E41" s="142">
        <f>12*B42</f>
        <v>774192.96</v>
      </c>
    </row>
    <row r="42" spans="2:5">
      <c r="B42" s="142">
        <v>64516.08</v>
      </c>
    </row>
    <row r="43" spans="2:5">
      <c r="B43" s="142">
        <v>40.19</v>
      </c>
    </row>
    <row r="47" spans="2:5">
      <c r="B47" s="142">
        <v>4631.17</v>
      </c>
      <c r="C47" s="150">
        <v>4.7500000000000001E-2</v>
      </c>
      <c r="D47" s="150">
        <v>4.9000000000000002E-2</v>
      </c>
    </row>
    <row r="48" spans="2:5">
      <c r="B48" s="142">
        <f>B47*0.7</f>
        <v>3241.819</v>
      </c>
      <c r="C48" s="142">
        <f>D47*0.9</f>
        <v>4.41E-2</v>
      </c>
      <c r="D48" s="142">
        <f>B48*C48</f>
        <v>142.96421789999999</v>
      </c>
    </row>
  </sheetData>
  <phoneticPr fontId="4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workbookViewId="0">
      <selection activeCell="D8" sqref="D8"/>
    </sheetView>
  </sheetViews>
  <sheetFormatPr defaultColWidth="8.83203125" defaultRowHeight="14"/>
  <cols>
    <col min="1" max="1" width="6.08203125" customWidth="1"/>
    <col min="2" max="2" width="14.5" customWidth="1"/>
    <col min="3" max="3" width="11.5" customWidth="1"/>
    <col min="4" max="4" width="44.08203125" customWidth="1"/>
    <col min="6" max="6" width="12.5" customWidth="1"/>
    <col min="7" max="7" width="13.08203125" customWidth="1"/>
  </cols>
  <sheetData>
    <row r="1" spans="1:7" ht="24.75" customHeight="1">
      <c r="A1" s="132" t="s">
        <v>0</v>
      </c>
      <c r="B1" s="132" t="s">
        <v>34</v>
      </c>
      <c r="C1" s="132" t="s">
        <v>35</v>
      </c>
      <c r="D1" s="132" t="s">
        <v>36</v>
      </c>
      <c r="E1" s="132" t="s">
        <v>37</v>
      </c>
      <c r="F1" s="132" t="s">
        <v>38</v>
      </c>
      <c r="G1" s="132" t="s">
        <v>39</v>
      </c>
    </row>
    <row r="2" spans="1:7" ht="24.75" customHeight="1">
      <c r="A2" s="140">
        <v>1</v>
      </c>
      <c r="B2" s="140" t="s">
        <v>40</v>
      </c>
      <c r="C2" s="140" t="s">
        <v>41</v>
      </c>
      <c r="D2" s="140" t="s">
        <v>42</v>
      </c>
      <c r="E2" s="140" t="s">
        <v>43</v>
      </c>
      <c r="F2" s="140" t="s">
        <v>44</v>
      </c>
      <c r="G2" s="140">
        <v>2002</v>
      </c>
    </row>
    <row r="3" spans="1:7" ht="24.75" customHeight="1">
      <c r="A3" s="137">
        <v>2</v>
      </c>
      <c r="B3" s="141" t="s">
        <v>45</v>
      </c>
      <c r="C3" s="141" t="s">
        <v>41</v>
      </c>
      <c r="D3" s="141" t="s">
        <v>46</v>
      </c>
      <c r="E3" s="141" t="s">
        <v>43</v>
      </c>
      <c r="F3" s="137" t="s">
        <v>47</v>
      </c>
      <c r="G3" s="137">
        <v>2006</v>
      </c>
    </row>
    <row r="4" spans="1:7" ht="24.75" customHeight="1">
      <c r="A4" s="120">
        <v>3</v>
      </c>
      <c r="B4" s="140" t="s">
        <v>48</v>
      </c>
      <c r="C4" s="140" t="s">
        <v>41</v>
      </c>
      <c r="D4" s="140" t="s">
        <v>49</v>
      </c>
      <c r="E4" s="140" t="s">
        <v>43</v>
      </c>
      <c r="G4" s="120"/>
    </row>
    <row r="5" spans="1:7" ht="24.75" customHeight="1">
      <c r="A5" s="120">
        <v>4</v>
      </c>
      <c r="B5" s="140" t="s">
        <v>50</v>
      </c>
      <c r="C5" s="140" t="s">
        <v>41</v>
      </c>
      <c r="D5" s="140" t="s">
        <v>51</v>
      </c>
      <c r="E5" s="140" t="s">
        <v>43</v>
      </c>
      <c r="F5" s="120" t="s">
        <v>52</v>
      </c>
      <c r="G5" s="120">
        <v>1998</v>
      </c>
    </row>
    <row r="6" spans="1:7" ht="24.75" customHeight="1">
      <c r="A6" s="140">
        <v>5</v>
      </c>
      <c r="B6" s="140" t="s">
        <v>53</v>
      </c>
      <c r="C6" s="140" t="s">
        <v>41</v>
      </c>
      <c r="D6" s="140" t="s">
        <v>54</v>
      </c>
      <c r="E6" s="140" t="s">
        <v>43</v>
      </c>
      <c r="F6" s="140" t="s">
        <v>55</v>
      </c>
      <c r="G6" s="140">
        <v>1995</v>
      </c>
    </row>
    <row r="7" spans="1:7" ht="24.75" customHeight="1">
      <c r="A7" s="120">
        <v>6</v>
      </c>
      <c r="B7" s="140" t="s">
        <v>56</v>
      </c>
      <c r="C7" s="140" t="s">
        <v>41</v>
      </c>
      <c r="D7" s="140" t="s">
        <v>57</v>
      </c>
      <c r="E7" s="140" t="s">
        <v>43</v>
      </c>
      <c r="F7" s="120" t="s">
        <v>58</v>
      </c>
      <c r="G7" s="120">
        <v>1996</v>
      </c>
    </row>
    <row r="8" spans="1:7" ht="24.75" customHeight="1">
      <c r="A8" s="137">
        <v>7</v>
      </c>
      <c r="B8" s="141" t="s">
        <v>59</v>
      </c>
      <c r="C8" s="141" t="s">
        <v>41</v>
      </c>
      <c r="D8" s="141" t="s">
        <v>60</v>
      </c>
      <c r="E8" s="141" t="s">
        <v>43</v>
      </c>
      <c r="F8" s="137" t="s">
        <v>61</v>
      </c>
      <c r="G8" s="137">
        <v>2003</v>
      </c>
    </row>
    <row r="9" spans="1:7" ht="24.75" customHeight="1">
      <c r="A9" s="120">
        <v>8</v>
      </c>
      <c r="B9" s="140" t="s">
        <v>62</v>
      </c>
      <c r="C9" s="140" t="s">
        <v>41</v>
      </c>
      <c r="D9" s="140" t="s">
        <v>63</v>
      </c>
      <c r="E9" s="140" t="s">
        <v>43</v>
      </c>
    </row>
    <row r="10" spans="1:7" ht="24.75" customHeight="1">
      <c r="A10" s="120">
        <v>9</v>
      </c>
      <c r="B10" s="140" t="s">
        <v>64</v>
      </c>
      <c r="C10" s="140" t="s">
        <v>41</v>
      </c>
      <c r="D10" s="140" t="s">
        <v>65</v>
      </c>
      <c r="E10" s="140" t="s">
        <v>43</v>
      </c>
      <c r="F10" s="120" t="s">
        <v>66</v>
      </c>
      <c r="G10" s="120">
        <v>2008</v>
      </c>
    </row>
    <row r="11" spans="1:7" ht="24.75" customHeight="1">
      <c r="A11" s="137">
        <v>10</v>
      </c>
      <c r="B11" s="141" t="s">
        <v>67</v>
      </c>
      <c r="C11" s="141" t="s">
        <v>41</v>
      </c>
      <c r="D11" s="141" t="s">
        <v>68</v>
      </c>
      <c r="E11" s="141" t="s">
        <v>43</v>
      </c>
      <c r="F11" s="137" t="s">
        <v>69</v>
      </c>
      <c r="G11" s="137">
        <v>2008</v>
      </c>
    </row>
    <row r="13" spans="1:7">
      <c r="G13" t="s">
        <v>70</v>
      </c>
    </row>
  </sheetData>
  <phoneticPr fontId="41"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9"/>
  <sheetViews>
    <sheetView zoomScale="90" zoomScaleNormal="90" workbookViewId="0">
      <selection activeCell="F22" sqref="F22"/>
    </sheetView>
  </sheetViews>
  <sheetFormatPr defaultColWidth="8.83203125" defaultRowHeight="14"/>
  <cols>
    <col min="1" max="1" width="9.08203125" style="122" customWidth="1"/>
    <col min="2" max="2" width="12.08203125" style="122" customWidth="1"/>
    <col min="3" max="3" width="7.58203125" style="122" customWidth="1"/>
    <col min="4" max="4" width="24" style="122" customWidth="1"/>
    <col min="5" max="5" width="12.83203125" style="122" customWidth="1"/>
    <col min="6" max="6" width="10" style="122" customWidth="1"/>
    <col min="7" max="7" width="9.08203125" style="122" customWidth="1"/>
    <col min="8" max="8" width="15.83203125" style="122" customWidth="1"/>
    <col min="9" max="9" width="13.83203125" style="122" customWidth="1"/>
    <col min="10" max="10" width="18.33203125" style="122" customWidth="1"/>
    <col min="11" max="11" width="14.58203125" style="122" customWidth="1"/>
    <col min="12" max="12" width="8.83203125" style="122"/>
    <col min="13" max="13" width="17.08203125" style="122" customWidth="1"/>
    <col min="14" max="14" width="16.5" style="122" customWidth="1"/>
    <col min="15" max="15" width="7.58203125" style="122" customWidth="1"/>
    <col min="16" max="16" width="17" style="122" customWidth="1"/>
    <col min="17" max="17" width="7.83203125" style="122" customWidth="1"/>
    <col min="18" max="16384" width="8.83203125" style="122"/>
  </cols>
  <sheetData>
    <row r="1" spans="1:10" ht="28">
      <c r="A1" s="120" t="s">
        <v>71</v>
      </c>
      <c r="B1" s="120" t="s">
        <v>72</v>
      </c>
      <c r="D1" s="120" t="s">
        <v>73</v>
      </c>
      <c r="E1" s="120" t="s">
        <v>74</v>
      </c>
      <c r="F1" s="120" t="s">
        <v>75</v>
      </c>
      <c r="G1" s="120" t="s">
        <v>76</v>
      </c>
      <c r="H1" s="120" t="s">
        <v>77</v>
      </c>
      <c r="I1" s="120" t="s">
        <v>78</v>
      </c>
      <c r="J1" s="120" t="s">
        <v>79</v>
      </c>
    </row>
    <row r="2" spans="1:10" ht="43" customHeight="1">
      <c r="A2" s="120" t="s">
        <v>80</v>
      </c>
      <c r="B2" s="120" t="s">
        <v>81</v>
      </c>
      <c r="D2" s="137" t="s">
        <v>82</v>
      </c>
      <c r="E2" s="137" t="s">
        <v>83</v>
      </c>
      <c r="F2" s="137">
        <v>292</v>
      </c>
      <c r="G2" s="137">
        <v>10</v>
      </c>
      <c r="H2" s="137" t="s">
        <v>84</v>
      </c>
      <c r="I2" s="137" t="s">
        <v>85</v>
      </c>
      <c r="J2" s="137" t="s">
        <v>86</v>
      </c>
    </row>
    <row r="3" spans="1:10">
      <c r="A3" s="120" t="s">
        <v>87</v>
      </c>
      <c r="B3" s="120" t="s">
        <v>88</v>
      </c>
      <c r="D3" s="120" t="s">
        <v>89</v>
      </c>
      <c r="E3" s="120" t="s">
        <v>90</v>
      </c>
      <c r="F3" s="120">
        <v>68</v>
      </c>
      <c r="G3" s="120" t="s">
        <v>91</v>
      </c>
      <c r="H3" s="120" t="s">
        <v>92</v>
      </c>
      <c r="I3" s="120" t="s">
        <v>93</v>
      </c>
      <c r="J3" s="120" t="s">
        <v>94</v>
      </c>
    </row>
    <row r="4" spans="1:10">
      <c r="A4" s="120" t="s">
        <v>95</v>
      </c>
      <c r="B4" s="120" t="s">
        <v>83</v>
      </c>
      <c r="D4" s="120" t="s">
        <v>96</v>
      </c>
      <c r="E4" s="120" t="s">
        <v>97</v>
      </c>
      <c r="F4" s="120">
        <v>360</v>
      </c>
      <c r="G4" s="120" t="s">
        <v>98</v>
      </c>
      <c r="H4" s="120" t="s">
        <v>98</v>
      </c>
      <c r="I4" s="120" t="s">
        <v>98</v>
      </c>
      <c r="J4" s="120" t="s">
        <v>97</v>
      </c>
    </row>
    <row r="5" spans="1:10">
      <c r="A5" s="120" t="s">
        <v>99</v>
      </c>
      <c r="B5" s="138" t="s">
        <v>93</v>
      </c>
    </row>
    <row r="6" spans="1:10">
      <c r="A6" s="120" t="s">
        <v>100</v>
      </c>
      <c r="B6" s="120" t="s">
        <v>101</v>
      </c>
    </row>
    <row r="7" spans="1:10">
      <c r="A7" s="120" t="s">
        <v>102</v>
      </c>
      <c r="B7" s="120" t="s">
        <v>103</v>
      </c>
    </row>
    <row r="10" spans="1:10" ht="28">
      <c r="D10" s="120" t="s">
        <v>73</v>
      </c>
      <c r="E10" s="120" t="s">
        <v>74</v>
      </c>
      <c r="F10" s="120" t="s">
        <v>75</v>
      </c>
      <c r="G10" s="120" t="s">
        <v>76</v>
      </c>
      <c r="H10" s="120" t="s">
        <v>77</v>
      </c>
      <c r="I10" s="120" t="s">
        <v>78</v>
      </c>
      <c r="J10" s="120" t="s">
        <v>104</v>
      </c>
    </row>
    <row r="11" spans="1:10">
      <c r="D11" s="120" t="s">
        <v>105</v>
      </c>
      <c r="E11" s="120" t="s">
        <v>83</v>
      </c>
      <c r="F11" s="120">
        <v>50</v>
      </c>
      <c r="G11" s="120">
        <v>10</v>
      </c>
      <c r="H11" s="120" t="s">
        <v>84</v>
      </c>
      <c r="I11" s="120" t="s">
        <v>106</v>
      </c>
      <c r="J11" s="120" t="s">
        <v>107</v>
      </c>
    </row>
    <row r="12" spans="1:10">
      <c r="D12" s="120" t="s">
        <v>108</v>
      </c>
      <c r="E12" s="120" t="s">
        <v>83</v>
      </c>
      <c r="F12" s="120">
        <v>50</v>
      </c>
      <c r="G12" s="120">
        <v>10</v>
      </c>
      <c r="H12" s="120" t="s">
        <v>84</v>
      </c>
      <c r="I12" s="120" t="s">
        <v>106</v>
      </c>
      <c r="J12" s="120" t="s">
        <v>107</v>
      </c>
    </row>
    <row r="13" spans="1:10">
      <c r="D13" s="120" t="s">
        <v>109</v>
      </c>
      <c r="E13" s="120" t="s">
        <v>83</v>
      </c>
      <c r="F13" s="120">
        <v>36</v>
      </c>
      <c r="G13" s="120">
        <v>10</v>
      </c>
      <c r="H13" s="120" t="s">
        <v>84</v>
      </c>
      <c r="I13" s="120" t="s">
        <v>110</v>
      </c>
      <c r="J13" s="120" t="s">
        <v>111</v>
      </c>
    </row>
    <row r="14" spans="1:10">
      <c r="D14" s="120" t="s">
        <v>112</v>
      </c>
      <c r="E14" s="120" t="s">
        <v>83</v>
      </c>
      <c r="F14" s="120">
        <v>36</v>
      </c>
      <c r="G14" s="120">
        <v>10</v>
      </c>
      <c r="H14" s="120" t="s">
        <v>84</v>
      </c>
      <c r="I14" s="120" t="s">
        <v>110</v>
      </c>
      <c r="J14" s="120" t="s">
        <v>111</v>
      </c>
    </row>
    <row r="15" spans="1:10">
      <c r="D15" s="120" t="s">
        <v>113</v>
      </c>
      <c r="E15" s="120" t="s">
        <v>83</v>
      </c>
      <c r="F15" s="120">
        <v>40</v>
      </c>
      <c r="G15" s="120">
        <v>10</v>
      </c>
      <c r="H15" s="120" t="s">
        <v>84</v>
      </c>
      <c r="I15" s="120" t="s">
        <v>106</v>
      </c>
      <c r="J15" s="120" t="s">
        <v>114</v>
      </c>
    </row>
    <row r="16" spans="1:10">
      <c r="D16" s="120" t="s">
        <v>115</v>
      </c>
      <c r="E16" s="120" t="s">
        <v>83</v>
      </c>
      <c r="F16" s="120">
        <v>40</v>
      </c>
      <c r="G16" s="120">
        <v>10</v>
      </c>
      <c r="H16" s="120" t="s">
        <v>84</v>
      </c>
      <c r="I16" s="120" t="s">
        <v>106</v>
      </c>
      <c r="J16" s="120" t="s">
        <v>114</v>
      </c>
    </row>
    <row r="17" spans="1:10">
      <c r="D17" s="120" t="s">
        <v>116</v>
      </c>
      <c r="E17" s="120" t="s">
        <v>90</v>
      </c>
      <c r="F17" s="120">
        <v>34</v>
      </c>
      <c r="G17" s="120" t="s">
        <v>117</v>
      </c>
      <c r="H17" s="120" t="s">
        <v>118</v>
      </c>
      <c r="I17" s="120" t="s">
        <v>93</v>
      </c>
      <c r="J17" s="120" t="s">
        <v>119</v>
      </c>
    </row>
    <row r="18" spans="1:10">
      <c r="D18" s="120" t="s">
        <v>120</v>
      </c>
      <c r="E18" s="120" t="s">
        <v>90</v>
      </c>
      <c r="F18" s="120">
        <v>34</v>
      </c>
      <c r="G18" s="120" t="s">
        <v>117</v>
      </c>
      <c r="H18" s="120" t="s">
        <v>118</v>
      </c>
      <c r="I18" s="120" t="s">
        <v>93</v>
      </c>
      <c r="J18" s="120" t="s">
        <v>119</v>
      </c>
    </row>
    <row r="19" spans="1:10">
      <c r="D19" s="120" t="s">
        <v>121</v>
      </c>
      <c r="E19" s="139" t="s">
        <v>83</v>
      </c>
      <c r="F19" s="120">
        <v>10</v>
      </c>
      <c r="G19" s="120">
        <v>10</v>
      </c>
      <c r="H19" s="120" t="s">
        <v>84</v>
      </c>
      <c r="I19" s="120" t="s">
        <v>93</v>
      </c>
      <c r="J19" s="120" t="s">
        <v>122</v>
      </c>
    </row>
    <row r="20" spans="1:10">
      <c r="D20" s="120" t="s">
        <v>123</v>
      </c>
      <c r="E20" s="139" t="s">
        <v>83</v>
      </c>
      <c r="F20" s="120">
        <v>10</v>
      </c>
      <c r="G20" s="120">
        <v>10</v>
      </c>
      <c r="H20" s="120" t="s">
        <v>84</v>
      </c>
      <c r="I20" s="120" t="s">
        <v>93</v>
      </c>
      <c r="J20" s="120" t="s">
        <v>122</v>
      </c>
    </row>
    <row r="21" spans="1:10">
      <c r="D21" s="120" t="s">
        <v>124</v>
      </c>
      <c r="E21" s="139" t="s">
        <v>83</v>
      </c>
      <c r="F21" s="120">
        <v>10</v>
      </c>
      <c r="G21" s="120">
        <v>10</v>
      </c>
      <c r="H21" s="120" t="s">
        <v>84</v>
      </c>
      <c r="I21" s="120" t="s">
        <v>93</v>
      </c>
      <c r="J21" s="120" t="s">
        <v>122</v>
      </c>
    </row>
    <row r="22" spans="1:10">
      <c r="D22" s="120" t="s">
        <v>125</v>
      </c>
      <c r="E22" s="139" t="s">
        <v>83</v>
      </c>
      <c r="F22" s="120">
        <v>10</v>
      </c>
      <c r="G22" s="120">
        <v>10</v>
      </c>
      <c r="H22" s="120" t="s">
        <v>84</v>
      </c>
      <c r="I22" s="120" t="s">
        <v>93</v>
      </c>
      <c r="J22" s="120" t="s">
        <v>122</v>
      </c>
    </row>
    <row r="23" spans="1:10">
      <c r="D23" s="120" t="s">
        <v>96</v>
      </c>
      <c r="E23" s="120" t="s">
        <v>97</v>
      </c>
      <c r="F23" s="120">
        <v>360</v>
      </c>
      <c r="G23" s="120" t="s">
        <v>97</v>
      </c>
      <c r="H23" s="120" t="s">
        <v>97</v>
      </c>
      <c r="I23" s="120" t="s">
        <v>97</v>
      </c>
      <c r="J23" s="120"/>
    </row>
    <row r="26" spans="1:10">
      <c r="A26" s="120" t="s">
        <v>126</v>
      </c>
      <c r="B26" s="120"/>
      <c r="C26" s="120"/>
      <c r="D26" s="120"/>
      <c r="E26" s="120"/>
      <c r="F26" s="120"/>
    </row>
    <row r="27" spans="1:10" ht="28">
      <c r="A27" s="120" t="s">
        <v>127</v>
      </c>
      <c r="B27" s="120" t="s">
        <v>128</v>
      </c>
      <c r="C27" s="120" t="s">
        <v>129</v>
      </c>
      <c r="D27" s="120" t="s">
        <v>130</v>
      </c>
      <c r="E27" s="120" t="s">
        <v>131</v>
      </c>
      <c r="F27" s="120" t="s">
        <v>75</v>
      </c>
    </row>
    <row r="28" spans="1:10">
      <c r="A28" s="120" t="s">
        <v>132</v>
      </c>
      <c r="B28" s="120">
        <v>4205.45</v>
      </c>
      <c r="C28" s="120">
        <v>280.47000000000003</v>
      </c>
      <c r="D28" s="120">
        <v>355.9</v>
      </c>
      <c r="E28" s="120">
        <v>3569.08</v>
      </c>
      <c r="F28" s="120">
        <v>40</v>
      </c>
    </row>
    <row r="29" spans="1:10">
      <c r="A29" s="120" t="s">
        <v>133</v>
      </c>
      <c r="B29" s="120">
        <v>6410.83</v>
      </c>
      <c r="C29" s="120">
        <v>303.05</v>
      </c>
      <c r="D29" s="120">
        <f>177.37+582.61</f>
        <v>759.98</v>
      </c>
      <c r="E29" s="120">
        <v>5347.8</v>
      </c>
      <c r="F29" s="120">
        <v>60</v>
      </c>
    </row>
    <row r="30" spans="1:10">
      <c r="A30" s="120" t="s">
        <v>134</v>
      </c>
      <c r="B30" s="120">
        <v>4872.38</v>
      </c>
      <c r="C30" s="120">
        <v>225.93</v>
      </c>
      <c r="D30" s="120">
        <f>400.64+108.73</f>
        <v>509.37</v>
      </c>
      <c r="E30" s="120">
        <v>4137.08</v>
      </c>
      <c r="F30" s="120">
        <v>40</v>
      </c>
    </row>
    <row r="31" spans="1:10">
      <c r="A31" s="120" t="s">
        <v>122</v>
      </c>
      <c r="B31" s="120">
        <v>4210.3100000000004</v>
      </c>
      <c r="C31" s="120">
        <v>635.82000000000005</v>
      </c>
      <c r="D31" s="120">
        <v>0</v>
      </c>
      <c r="E31" s="120">
        <v>3574.49</v>
      </c>
      <c r="F31" s="120">
        <v>40</v>
      </c>
    </row>
    <row r="32" spans="1:10">
      <c r="A32" s="120" t="s">
        <v>135</v>
      </c>
      <c r="B32" s="120">
        <v>4248.28</v>
      </c>
      <c r="C32" s="120">
        <v>417.04</v>
      </c>
      <c r="D32" s="120">
        <v>505.26</v>
      </c>
      <c r="E32" s="120">
        <v>3325.98</v>
      </c>
      <c r="F32" s="120">
        <v>28</v>
      </c>
    </row>
    <row r="33" spans="1:6">
      <c r="A33" s="120" t="s">
        <v>111</v>
      </c>
      <c r="B33" s="120">
        <v>9035.4</v>
      </c>
      <c r="C33" s="120">
        <v>580.47</v>
      </c>
      <c r="D33" s="120">
        <f>1241.6+787.95</f>
        <v>2029.55</v>
      </c>
      <c r="E33" s="120">
        <v>6425.38</v>
      </c>
      <c r="F33" s="120">
        <v>72</v>
      </c>
    </row>
    <row r="34" spans="1:6">
      <c r="A34" s="120" t="s">
        <v>136</v>
      </c>
      <c r="B34" s="120">
        <v>4850.12</v>
      </c>
      <c r="C34" s="120">
        <v>319.41000000000003</v>
      </c>
      <c r="D34" s="120">
        <v>291.23</v>
      </c>
      <c r="E34" s="120">
        <v>4139.4799999999996</v>
      </c>
      <c r="F34" s="120">
        <v>40</v>
      </c>
    </row>
    <row r="35" spans="1:6">
      <c r="A35" s="120" t="s">
        <v>137</v>
      </c>
      <c r="B35" s="120">
        <v>4105.8900000000003</v>
      </c>
      <c r="C35" s="120">
        <v>535.92999999999995</v>
      </c>
      <c r="D35" s="120">
        <v>0</v>
      </c>
      <c r="E35" s="120">
        <v>3569.96</v>
      </c>
      <c r="F35" s="120">
        <v>40</v>
      </c>
    </row>
    <row r="36" spans="1:6">
      <c r="A36" s="120" t="s">
        <v>96</v>
      </c>
      <c r="B36" s="120"/>
      <c r="C36" s="120"/>
      <c r="D36" s="120"/>
      <c r="E36" s="120">
        <f>SUM(E28:E35)</f>
        <v>34089.25</v>
      </c>
      <c r="F36" s="120">
        <f>SUM(F28:F35)</f>
        <v>360</v>
      </c>
    </row>
    <row r="38" spans="1:6">
      <c r="A38" s="120" t="s">
        <v>138</v>
      </c>
      <c r="B38" s="120" t="s">
        <v>139</v>
      </c>
      <c r="C38" s="120" t="s">
        <v>140</v>
      </c>
      <c r="D38" s="120" t="s">
        <v>141</v>
      </c>
      <c r="E38" s="120"/>
    </row>
    <row r="39" spans="1:6">
      <c r="A39" s="120" t="s">
        <v>111</v>
      </c>
      <c r="B39" s="120">
        <v>9009.83</v>
      </c>
      <c r="C39" s="120">
        <v>7581.41</v>
      </c>
      <c r="D39" s="120">
        <v>1428.42</v>
      </c>
      <c r="E39" s="120" t="s">
        <v>142</v>
      </c>
    </row>
    <row r="40" spans="1:6">
      <c r="A40" s="120" t="s">
        <v>135</v>
      </c>
      <c r="B40" s="120">
        <v>4256.42</v>
      </c>
      <c r="C40" s="120">
        <v>3320.46</v>
      </c>
      <c r="D40" s="120">
        <v>935.96</v>
      </c>
      <c r="E40" s="120" t="s">
        <v>143</v>
      </c>
    </row>
    <row r="41" spans="1:6">
      <c r="A41" s="120" t="s">
        <v>136</v>
      </c>
      <c r="B41" s="120">
        <v>4820.3100000000004</v>
      </c>
      <c r="C41" s="120">
        <v>4124.34</v>
      </c>
      <c r="D41" s="120">
        <v>695.97</v>
      </c>
      <c r="E41" s="120" t="s">
        <v>142</v>
      </c>
    </row>
    <row r="42" spans="1:6">
      <c r="A42" s="120" t="s">
        <v>122</v>
      </c>
      <c r="B42" s="120">
        <v>4243.6499999999996</v>
      </c>
      <c r="C42" s="120">
        <v>3519.79</v>
      </c>
      <c r="D42" s="120">
        <v>723.86</v>
      </c>
      <c r="E42" s="120" t="s">
        <v>142</v>
      </c>
    </row>
    <row r="43" spans="1:6">
      <c r="A43" s="120" t="s">
        <v>134</v>
      </c>
      <c r="B43" s="120">
        <v>4962.0600000000004</v>
      </c>
      <c r="C43" s="120">
        <v>4141.79</v>
      </c>
      <c r="D43" s="120">
        <v>820.27</v>
      </c>
      <c r="E43" s="120" t="s">
        <v>142</v>
      </c>
    </row>
    <row r="44" spans="1:6">
      <c r="A44" s="120" t="s">
        <v>137</v>
      </c>
      <c r="B44" s="120">
        <v>4101.18</v>
      </c>
      <c r="C44" s="120">
        <v>3513.71</v>
      </c>
      <c r="D44" s="120">
        <v>587.47</v>
      </c>
      <c r="E44" s="120" t="s">
        <v>142</v>
      </c>
    </row>
    <row r="45" spans="1:6">
      <c r="A45" s="120" t="s">
        <v>133</v>
      </c>
      <c r="B45" s="120">
        <v>6427.11</v>
      </c>
      <c r="C45" s="120">
        <v>5383.69</v>
      </c>
      <c r="D45" s="120">
        <v>1043.42</v>
      </c>
      <c r="E45" s="120" t="s">
        <v>142</v>
      </c>
    </row>
    <row r="46" spans="1:6">
      <c r="A46" s="120" t="s">
        <v>132</v>
      </c>
      <c r="B46" s="120">
        <v>4209.3100000000004</v>
      </c>
      <c r="C46" s="120">
        <v>3513.71</v>
      </c>
      <c r="D46" s="120">
        <v>695.6</v>
      </c>
      <c r="E46" s="120" t="s">
        <v>142</v>
      </c>
    </row>
    <row r="47" spans="1:6">
      <c r="A47" s="120" t="s">
        <v>144</v>
      </c>
      <c r="B47" s="120">
        <v>1190.8699999999999</v>
      </c>
      <c r="C47" s="120">
        <v>993.52</v>
      </c>
      <c r="D47" s="120">
        <v>197.35</v>
      </c>
      <c r="E47" s="120" t="s">
        <v>145</v>
      </c>
    </row>
    <row r="48" spans="1:6">
      <c r="A48" s="120" t="s">
        <v>146</v>
      </c>
      <c r="B48" s="120">
        <v>19088.5</v>
      </c>
      <c r="C48" s="120">
        <v>164.11</v>
      </c>
      <c r="D48" s="120">
        <v>18924.39</v>
      </c>
      <c r="E48" s="120"/>
    </row>
    <row r="49" spans="1:5">
      <c r="A49" s="120"/>
      <c r="B49" s="120">
        <f>SUM(B39:B48)</f>
        <v>62309.24</v>
      </c>
      <c r="C49" s="120">
        <f>SUM(C39:C48)</f>
        <v>36256.53</v>
      </c>
      <c r="D49" s="120">
        <f>SUM(D39:D48)</f>
        <v>26052.71</v>
      </c>
      <c r="E49" s="120"/>
    </row>
  </sheetData>
  <phoneticPr fontId="41"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zoomScale="90" zoomScaleNormal="90" workbookViewId="0">
      <selection activeCell="D19" sqref="D19"/>
    </sheetView>
  </sheetViews>
  <sheetFormatPr defaultColWidth="9" defaultRowHeight="14"/>
  <cols>
    <col min="2" max="2" width="17.5" style="130" customWidth="1"/>
    <col min="3" max="3" width="12.25" customWidth="1"/>
    <col min="4" max="4" width="19.5" customWidth="1"/>
    <col min="5" max="5" width="12.25" customWidth="1"/>
    <col min="6" max="6" width="28.5" style="130" customWidth="1"/>
    <col min="7" max="7" width="21.08203125" customWidth="1"/>
    <col min="8" max="8" width="15.58203125" style="130" customWidth="1"/>
  </cols>
  <sheetData>
    <row r="1" spans="1:8" ht="17.5">
      <c r="A1" s="211" t="s">
        <v>147</v>
      </c>
      <c r="B1" s="211"/>
      <c r="C1" s="211"/>
      <c r="D1" s="211"/>
      <c r="E1" s="211"/>
      <c r="F1" s="211"/>
      <c r="G1" s="211"/>
      <c r="H1" s="211"/>
    </row>
    <row r="2" spans="1:8" s="129" customFormat="1" ht="15.5">
      <c r="A2" s="131" t="s">
        <v>0</v>
      </c>
      <c r="B2" s="132" t="s">
        <v>148</v>
      </c>
      <c r="C2" s="132" t="s">
        <v>149</v>
      </c>
      <c r="D2" s="132" t="s">
        <v>150</v>
      </c>
      <c r="E2" s="132" t="s">
        <v>35</v>
      </c>
      <c r="F2" s="131" t="s">
        <v>36</v>
      </c>
      <c r="G2" s="131" t="s">
        <v>151</v>
      </c>
      <c r="H2" s="132" t="s">
        <v>152</v>
      </c>
    </row>
    <row r="3" spans="1:8">
      <c r="A3" s="212" t="s">
        <v>153</v>
      </c>
      <c r="B3" s="212" t="s">
        <v>154</v>
      </c>
      <c r="C3" s="212" t="s">
        <v>155</v>
      </c>
      <c r="D3" s="133" t="s">
        <v>156</v>
      </c>
      <c r="E3" s="120" t="s">
        <v>157</v>
      </c>
      <c r="F3" s="134" t="s">
        <v>158</v>
      </c>
      <c r="G3" s="212" t="s">
        <v>159</v>
      </c>
      <c r="H3" s="215" t="s">
        <v>160</v>
      </c>
    </row>
    <row r="4" spans="1:8">
      <c r="A4" s="213"/>
      <c r="B4" s="213"/>
      <c r="C4" s="213"/>
      <c r="D4" s="134" t="s">
        <v>161</v>
      </c>
      <c r="E4" s="120" t="s">
        <v>157</v>
      </c>
      <c r="F4" s="134" t="s">
        <v>162</v>
      </c>
      <c r="G4" s="213"/>
      <c r="H4" s="216"/>
    </row>
    <row r="5" spans="1:8" ht="28">
      <c r="A5" s="213"/>
      <c r="B5" s="213"/>
      <c r="C5" s="213"/>
      <c r="D5" s="134" t="s">
        <v>163</v>
      </c>
      <c r="E5" s="120" t="s">
        <v>157</v>
      </c>
      <c r="F5" s="134" t="s">
        <v>164</v>
      </c>
      <c r="G5" s="213"/>
      <c r="H5" s="216"/>
    </row>
    <row r="6" spans="1:8">
      <c r="A6" s="213"/>
      <c r="B6" s="213"/>
      <c r="C6" s="213"/>
      <c r="D6" s="133" t="s">
        <v>165</v>
      </c>
      <c r="E6" s="120" t="s">
        <v>157</v>
      </c>
      <c r="F6" s="134" t="s">
        <v>166</v>
      </c>
      <c r="G6" s="213"/>
      <c r="H6" s="216"/>
    </row>
    <row r="7" spans="1:8">
      <c r="A7" s="213"/>
      <c r="B7" s="213"/>
      <c r="C7" s="213"/>
      <c r="D7" s="134" t="s">
        <v>167</v>
      </c>
      <c r="E7" s="120" t="s">
        <v>157</v>
      </c>
      <c r="F7" s="134" t="s">
        <v>168</v>
      </c>
      <c r="G7" s="213"/>
      <c r="H7" s="216"/>
    </row>
    <row r="8" spans="1:8" ht="28">
      <c r="A8" s="213"/>
      <c r="B8" s="213"/>
      <c r="C8" s="213"/>
      <c r="D8" s="134" t="s">
        <v>169</v>
      </c>
      <c r="E8" s="120" t="s">
        <v>157</v>
      </c>
      <c r="F8" s="134" t="s">
        <v>170</v>
      </c>
      <c r="G8" s="213"/>
      <c r="H8" s="216"/>
    </row>
    <row r="9" spans="1:8">
      <c r="A9" s="213"/>
      <c r="B9" s="213"/>
      <c r="C9" s="213"/>
      <c r="D9" s="134" t="s">
        <v>171</v>
      </c>
      <c r="E9" s="120" t="s">
        <v>157</v>
      </c>
      <c r="F9" s="134" t="s">
        <v>172</v>
      </c>
      <c r="G9" s="213"/>
      <c r="H9" s="216"/>
    </row>
    <row r="10" spans="1:8">
      <c r="A10" s="213"/>
      <c r="B10" s="213"/>
      <c r="C10" s="213"/>
      <c r="D10" s="134" t="s">
        <v>173</v>
      </c>
      <c r="E10" s="120" t="s">
        <v>157</v>
      </c>
      <c r="F10" s="134" t="s">
        <v>174</v>
      </c>
      <c r="G10" s="213"/>
      <c r="H10" s="216"/>
    </row>
    <row r="11" spans="1:8">
      <c r="A11" s="213"/>
      <c r="B11" s="213"/>
      <c r="C11" s="213"/>
      <c r="D11" s="134" t="s">
        <v>175</v>
      </c>
      <c r="E11" s="120" t="s">
        <v>157</v>
      </c>
      <c r="F11" s="134" t="s">
        <v>176</v>
      </c>
      <c r="G11" s="213"/>
      <c r="H11" s="216"/>
    </row>
    <row r="12" spans="1:8">
      <c r="A12" s="213"/>
      <c r="B12" s="213"/>
      <c r="C12" s="213"/>
      <c r="D12" s="134" t="s">
        <v>177</v>
      </c>
      <c r="E12" s="120" t="s">
        <v>157</v>
      </c>
      <c r="F12" s="134" t="s">
        <v>178</v>
      </c>
      <c r="G12" s="213"/>
      <c r="H12" s="216"/>
    </row>
    <row r="13" spans="1:8">
      <c r="A13" s="213"/>
      <c r="B13" s="213"/>
      <c r="C13" s="213"/>
      <c r="D13" s="134" t="s">
        <v>179</v>
      </c>
      <c r="E13" s="120" t="s">
        <v>157</v>
      </c>
      <c r="F13" s="134" t="s">
        <v>180</v>
      </c>
      <c r="G13" s="213"/>
      <c r="H13" s="216"/>
    </row>
    <row r="14" spans="1:8" ht="28">
      <c r="A14" s="214"/>
      <c r="B14" s="214"/>
      <c r="C14" s="214"/>
      <c r="D14" s="134" t="s">
        <v>181</v>
      </c>
      <c r="E14" s="120" t="s">
        <v>157</v>
      </c>
      <c r="F14" s="134" t="s">
        <v>182</v>
      </c>
      <c r="G14" s="214"/>
      <c r="H14" s="217"/>
    </row>
    <row r="16" spans="1:8">
      <c r="A16" s="135"/>
      <c r="H16"/>
    </row>
    <row r="17" spans="1:8">
      <c r="F17" s="122"/>
      <c r="H17"/>
    </row>
    <row r="18" spans="1:8">
      <c r="A18" s="136"/>
      <c r="F18" s="122"/>
      <c r="H18"/>
    </row>
    <row r="19" spans="1:8">
      <c r="F19" s="122"/>
      <c r="H19"/>
    </row>
    <row r="20" spans="1:8">
      <c r="H20"/>
    </row>
  </sheetData>
  <mergeCells count="6">
    <mergeCell ref="A1:H1"/>
    <mergeCell ref="A3:A14"/>
    <mergeCell ref="B3:B14"/>
    <mergeCell ref="C3:C14"/>
    <mergeCell ref="G3:G14"/>
    <mergeCell ref="H3:H14"/>
  </mergeCells>
  <phoneticPr fontId="4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11"/>
  <sheetViews>
    <sheetView zoomScale="90" zoomScaleNormal="90" workbookViewId="0">
      <pane xSplit="3" ySplit="1" topLeftCell="D2" activePane="bottomRight" state="frozen"/>
      <selection pane="topRight"/>
      <selection pane="bottomLeft"/>
      <selection pane="bottomRight" activeCell="L1" sqref="L1:M7"/>
    </sheetView>
  </sheetViews>
  <sheetFormatPr defaultColWidth="9" defaultRowHeight="14"/>
  <cols>
    <col min="1" max="1" width="11" style="115" customWidth="1"/>
    <col min="2" max="2" width="11.83203125" style="115" customWidth="1"/>
    <col min="3" max="3" width="14.75" style="115" customWidth="1"/>
    <col min="4" max="4" width="10.25" style="115" customWidth="1"/>
    <col min="5" max="6" width="10.25" style="115" hidden="1" customWidth="1"/>
    <col min="7" max="7" width="9" style="116"/>
    <col min="8" max="8" width="13.5" style="116" customWidth="1"/>
    <col min="9" max="9" width="23.5" style="116" customWidth="1"/>
    <col min="10" max="10" width="15" style="116" customWidth="1"/>
    <col min="11" max="11" width="9" style="116"/>
    <col min="12" max="12" width="13.08203125" style="116" customWidth="1"/>
    <col min="13" max="13" width="18.75" style="116" customWidth="1"/>
    <col min="14" max="14" width="19.5" style="116" customWidth="1"/>
    <col min="15" max="16384" width="9" style="116"/>
  </cols>
  <sheetData>
    <row r="1" spans="1:14" ht="22.5" customHeight="1">
      <c r="A1" s="117" t="s">
        <v>183</v>
      </c>
      <c r="B1" s="117" t="s">
        <v>78</v>
      </c>
      <c r="C1" s="117" t="s">
        <v>184</v>
      </c>
      <c r="D1" s="118" t="s">
        <v>185</v>
      </c>
      <c r="E1" s="117" t="s">
        <v>186</v>
      </c>
      <c r="F1" s="117" t="s">
        <v>187</v>
      </c>
      <c r="H1" s="218" t="s">
        <v>188</v>
      </c>
      <c r="I1" s="219"/>
      <c r="J1" s="220"/>
      <c r="L1" s="123" t="s">
        <v>189</v>
      </c>
      <c r="M1" s="124" t="s">
        <v>190</v>
      </c>
    </row>
    <row r="2" spans="1:14" ht="15.75" customHeight="1">
      <c r="A2" s="119" t="s">
        <v>191</v>
      </c>
      <c r="B2" s="120" t="s">
        <v>93</v>
      </c>
      <c r="C2" s="120" t="s">
        <v>192</v>
      </c>
      <c r="D2" s="121">
        <v>82.11</v>
      </c>
      <c r="E2" s="121">
        <v>67.16</v>
      </c>
      <c r="F2" s="121">
        <v>14.95</v>
      </c>
      <c r="H2" s="120" t="s">
        <v>127</v>
      </c>
      <c r="I2" s="120" t="s">
        <v>193</v>
      </c>
      <c r="J2" s="120" t="s">
        <v>75</v>
      </c>
      <c r="L2" s="125" t="s">
        <v>194</v>
      </c>
      <c r="M2" s="126" t="s">
        <v>195</v>
      </c>
    </row>
    <row r="3" spans="1:14">
      <c r="A3" s="119" t="s">
        <v>196</v>
      </c>
      <c r="B3" s="120" t="s">
        <v>93</v>
      </c>
      <c r="C3" s="120" t="s">
        <v>192</v>
      </c>
      <c r="D3" s="121">
        <v>81.66</v>
      </c>
      <c r="E3" s="121">
        <v>66.790000000000006</v>
      </c>
      <c r="F3" s="121">
        <v>14.87</v>
      </c>
      <c r="H3" s="120" t="s">
        <v>111</v>
      </c>
      <c r="I3" s="120">
        <v>1965.8</v>
      </c>
      <c r="J3" s="120">
        <v>24</v>
      </c>
      <c r="L3" s="125" t="s">
        <v>73</v>
      </c>
      <c r="M3" s="126" t="str">
        <f>H17</f>
        <v>三室两厅一卫</v>
      </c>
    </row>
    <row r="4" spans="1:14">
      <c r="A4" s="119" t="s">
        <v>197</v>
      </c>
      <c r="B4" s="120" t="s">
        <v>93</v>
      </c>
      <c r="C4" s="120" t="s">
        <v>192</v>
      </c>
      <c r="D4" s="121">
        <v>82.11</v>
      </c>
      <c r="E4" s="121">
        <v>67.16</v>
      </c>
      <c r="F4" s="121">
        <v>14.95</v>
      </c>
      <c r="H4" s="120" t="s">
        <v>144</v>
      </c>
      <c r="I4" s="120">
        <v>1965.8</v>
      </c>
      <c r="J4" s="120">
        <v>24</v>
      </c>
      <c r="L4" s="125" t="s">
        <v>198</v>
      </c>
      <c r="M4" s="127" t="str">
        <f>I17</f>
        <v>81.59-82.25</v>
      </c>
    </row>
    <row r="5" spans="1:14">
      <c r="A5" s="119" t="s">
        <v>199</v>
      </c>
      <c r="B5" s="120" t="s">
        <v>93</v>
      </c>
      <c r="C5" s="120" t="s">
        <v>192</v>
      </c>
      <c r="D5" s="121">
        <v>81.66</v>
      </c>
      <c r="E5" s="121">
        <v>66.790000000000006</v>
      </c>
      <c r="F5" s="121">
        <v>14.87</v>
      </c>
      <c r="H5" s="120" t="s">
        <v>135</v>
      </c>
      <c r="I5" s="120">
        <v>2140.3200000000002</v>
      </c>
      <c r="J5" s="120">
        <v>24</v>
      </c>
      <c r="L5" s="125" t="s">
        <v>78</v>
      </c>
      <c r="M5" s="126" t="s">
        <v>93</v>
      </c>
    </row>
    <row r="6" spans="1:14">
      <c r="A6" s="119" t="s">
        <v>200</v>
      </c>
      <c r="B6" s="120" t="s">
        <v>93</v>
      </c>
      <c r="C6" s="120" t="s">
        <v>192</v>
      </c>
      <c r="D6" s="121">
        <v>82.15</v>
      </c>
      <c r="E6" s="121">
        <v>67.19</v>
      </c>
      <c r="F6" s="121">
        <v>14.96</v>
      </c>
      <c r="H6" s="120" t="s">
        <v>136</v>
      </c>
      <c r="I6" s="120">
        <v>3188.88</v>
      </c>
      <c r="J6" s="120">
        <v>36</v>
      </c>
      <c r="L6" s="125" t="s">
        <v>201</v>
      </c>
      <c r="M6" s="126" t="s">
        <v>101</v>
      </c>
    </row>
    <row r="7" spans="1:14">
      <c r="A7" s="119" t="s">
        <v>202</v>
      </c>
      <c r="B7" s="120" t="s">
        <v>93</v>
      </c>
      <c r="C7" s="120" t="s">
        <v>192</v>
      </c>
      <c r="D7" s="121">
        <v>81.69</v>
      </c>
      <c r="E7" s="121">
        <v>66.819999999999993</v>
      </c>
      <c r="F7" s="121">
        <v>14.87</v>
      </c>
      <c r="H7" s="120" t="s">
        <v>122</v>
      </c>
      <c r="I7" s="120">
        <v>3922.76</v>
      </c>
      <c r="J7" s="120">
        <v>48</v>
      </c>
      <c r="L7" s="125" t="s">
        <v>203</v>
      </c>
      <c r="M7" s="126" t="s">
        <v>31</v>
      </c>
    </row>
    <row r="8" spans="1:14">
      <c r="A8" s="119" t="s">
        <v>204</v>
      </c>
      <c r="B8" s="120" t="s">
        <v>93</v>
      </c>
      <c r="C8" s="120" t="s">
        <v>192</v>
      </c>
      <c r="D8" s="121">
        <v>82.15</v>
      </c>
      <c r="E8" s="121">
        <v>67.19</v>
      </c>
      <c r="F8" s="121">
        <v>14.96</v>
      </c>
      <c r="H8" s="120" t="s">
        <v>134</v>
      </c>
      <c r="I8" s="120">
        <v>5311.68</v>
      </c>
      <c r="J8" s="120">
        <v>60</v>
      </c>
    </row>
    <row r="9" spans="1:14">
      <c r="A9" s="119" t="s">
        <v>205</v>
      </c>
      <c r="B9" s="120" t="s">
        <v>93</v>
      </c>
      <c r="C9" s="120" t="s">
        <v>192</v>
      </c>
      <c r="D9" s="121">
        <v>81.69</v>
      </c>
      <c r="E9" s="121">
        <v>66.819999999999993</v>
      </c>
      <c r="F9" s="121">
        <v>14.87</v>
      </c>
      <c r="H9" s="120" t="s">
        <v>137</v>
      </c>
      <c r="I9" s="120">
        <v>3209.04</v>
      </c>
      <c r="J9" s="120">
        <v>36</v>
      </c>
    </row>
    <row r="10" spans="1:14">
      <c r="A10" s="119" t="s">
        <v>206</v>
      </c>
      <c r="B10" s="120" t="s">
        <v>93</v>
      </c>
      <c r="C10" s="120" t="s">
        <v>192</v>
      </c>
      <c r="D10" s="121">
        <v>82.15</v>
      </c>
      <c r="E10" s="121">
        <v>67.19</v>
      </c>
      <c r="F10" s="121">
        <v>14.96</v>
      </c>
      <c r="H10" s="120" t="s">
        <v>133</v>
      </c>
      <c r="I10" s="120">
        <v>3922.76</v>
      </c>
      <c r="J10" s="120">
        <v>48</v>
      </c>
    </row>
    <row r="11" spans="1:14">
      <c r="A11" s="119" t="s">
        <v>207</v>
      </c>
      <c r="B11" s="120" t="s">
        <v>93</v>
      </c>
      <c r="C11" s="120" t="s">
        <v>192</v>
      </c>
      <c r="D11" s="121">
        <v>81.69</v>
      </c>
      <c r="E11" s="121">
        <v>66.819999999999993</v>
      </c>
      <c r="F11" s="121">
        <v>14.87</v>
      </c>
      <c r="H11" s="120" t="s">
        <v>132</v>
      </c>
      <c r="I11" s="120">
        <v>4587.4799999999996</v>
      </c>
      <c r="J11" s="120">
        <v>56</v>
      </c>
    </row>
    <row r="12" spans="1:14">
      <c r="A12" s="119" t="s">
        <v>208</v>
      </c>
      <c r="B12" s="120" t="s">
        <v>93</v>
      </c>
      <c r="C12" s="120" t="s">
        <v>192</v>
      </c>
      <c r="D12" s="121">
        <v>82.15</v>
      </c>
      <c r="E12" s="121">
        <v>67.19</v>
      </c>
      <c r="F12" s="121">
        <v>14.96</v>
      </c>
      <c r="H12" s="120" t="s">
        <v>96</v>
      </c>
      <c r="I12" s="120">
        <f>SUM(I3:I11)</f>
        <v>30214.52</v>
      </c>
      <c r="J12" s="120">
        <f>SUM(J3:J11)</f>
        <v>356</v>
      </c>
    </row>
    <row r="13" spans="1:14">
      <c r="A13" s="119" t="s">
        <v>209</v>
      </c>
      <c r="B13" s="120" t="s">
        <v>93</v>
      </c>
      <c r="C13" s="120" t="s">
        <v>192</v>
      </c>
      <c r="D13" s="121">
        <v>81.69</v>
      </c>
      <c r="E13" s="121">
        <v>66.819999999999993</v>
      </c>
      <c r="F13" s="121">
        <v>14.87</v>
      </c>
    </row>
    <row r="14" spans="1:14">
      <c r="A14" s="119" t="s">
        <v>210</v>
      </c>
      <c r="B14" s="120" t="s">
        <v>93</v>
      </c>
      <c r="C14" s="120" t="s">
        <v>192</v>
      </c>
      <c r="D14" s="121">
        <v>81.66</v>
      </c>
      <c r="E14" s="121">
        <v>66.790000000000006</v>
      </c>
      <c r="F14" s="121">
        <v>14.87</v>
      </c>
    </row>
    <row r="15" spans="1:14" ht="12" customHeight="1">
      <c r="A15" s="119" t="s">
        <v>211</v>
      </c>
      <c r="B15" s="120" t="s">
        <v>93</v>
      </c>
      <c r="C15" s="120" t="s">
        <v>192</v>
      </c>
      <c r="D15" s="121">
        <v>82.11</v>
      </c>
      <c r="E15" s="121">
        <v>67.16</v>
      </c>
      <c r="F15" s="121">
        <v>14.95</v>
      </c>
      <c r="H15" s="120" t="s">
        <v>73</v>
      </c>
      <c r="I15" s="120" t="s">
        <v>74</v>
      </c>
      <c r="J15" s="120" t="s">
        <v>75</v>
      </c>
      <c r="K15" s="120" t="s">
        <v>76</v>
      </c>
      <c r="L15" s="120" t="s">
        <v>77</v>
      </c>
      <c r="M15" s="120" t="s">
        <v>78</v>
      </c>
      <c r="N15" s="120" t="s">
        <v>104</v>
      </c>
    </row>
    <row r="16" spans="1:14" ht="15" customHeight="1">
      <c r="A16" s="119" t="s">
        <v>212</v>
      </c>
      <c r="B16" s="120" t="s">
        <v>93</v>
      </c>
      <c r="C16" s="120" t="s">
        <v>192</v>
      </c>
      <c r="D16" s="121">
        <v>81.66</v>
      </c>
      <c r="E16" s="121">
        <v>66.790000000000006</v>
      </c>
      <c r="F16" s="121">
        <v>14.87</v>
      </c>
      <c r="H16" s="120" t="s">
        <v>213</v>
      </c>
      <c r="I16" s="120" t="s">
        <v>214</v>
      </c>
      <c r="J16" s="120">
        <v>156</v>
      </c>
      <c r="K16" s="120">
        <v>6</v>
      </c>
      <c r="L16" s="128" t="s">
        <v>215</v>
      </c>
      <c r="M16" s="120" t="s">
        <v>93</v>
      </c>
      <c r="N16" s="120" t="s">
        <v>216</v>
      </c>
    </row>
    <row r="17" spans="1:14" ht="15" customHeight="1">
      <c r="A17" s="119" t="s">
        <v>217</v>
      </c>
      <c r="B17" s="120" t="s">
        <v>93</v>
      </c>
      <c r="C17" s="120" t="s">
        <v>192</v>
      </c>
      <c r="D17" s="121">
        <v>82.11</v>
      </c>
      <c r="E17" s="121">
        <v>67.16</v>
      </c>
      <c r="F17" s="121">
        <v>14.95</v>
      </c>
      <c r="H17" s="120" t="s">
        <v>192</v>
      </c>
      <c r="I17" s="120" t="s">
        <v>218</v>
      </c>
      <c r="J17" s="120">
        <v>200</v>
      </c>
      <c r="K17" s="120">
        <v>6</v>
      </c>
      <c r="L17" s="128" t="s">
        <v>215</v>
      </c>
      <c r="M17" s="120" t="s">
        <v>93</v>
      </c>
      <c r="N17" s="120" t="s">
        <v>219</v>
      </c>
    </row>
    <row r="18" spans="1:14" ht="15" customHeight="1">
      <c r="A18" s="119" t="s">
        <v>220</v>
      </c>
      <c r="B18" s="120" t="s">
        <v>93</v>
      </c>
      <c r="C18" s="120" t="s">
        <v>192</v>
      </c>
      <c r="D18" s="121">
        <v>81.69</v>
      </c>
      <c r="E18" s="121">
        <v>66.819999999999993</v>
      </c>
      <c r="F18" s="121">
        <v>14.87</v>
      </c>
      <c r="H18" s="120" t="s">
        <v>96</v>
      </c>
      <c r="I18" s="120" t="s">
        <v>97</v>
      </c>
      <c r="J18" s="120">
        <f>J16+J17</f>
        <v>356</v>
      </c>
      <c r="K18" s="120" t="s">
        <v>97</v>
      </c>
      <c r="L18" s="120" t="s">
        <v>97</v>
      </c>
      <c r="M18" s="120" t="s">
        <v>97</v>
      </c>
      <c r="N18" s="120"/>
    </row>
    <row r="19" spans="1:14" ht="15" customHeight="1">
      <c r="A19" s="119" t="s">
        <v>221</v>
      </c>
      <c r="B19" s="120" t="s">
        <v>93</v>
      </c>
      <c r="C19" s="120" t="s">
        <v>192</v>
      </c>
      <c r="D19" s="121">
        <v>82.15</v>
      </c>
      <c r="E19" s="121">
        <v>67.19</v>
      </c>
      <c r="F19" s="121">
        <v>14.96</v>
      </c>
    </row>
    <row r="20" spans="1:14" ht="15" customHeight="1">
      <c r="A20" s="119" t="s">
        <v>222</v>
      </c>
      <c r="B20" s="120" t="s">
        <v>93</v>
      </c>
      <c r="C20" s="120" t="s">
        <v>192</v>
      </c>
      <c r="D20" s="121">
        <v>81.69</v>
      </c>
      <c r="E20" s="121">
        <v>66.819999999999993</v>
      </c>
      <c r="F20" s="121">
        <v>14.87</v>
      </c>
    </row>
    <row r="21" spans="1:14" ht="15" customHeight="1">
      <c r="A21" s="119" t="s">
        <v>223</v>
      </c>
      <c r="B21" s="120" t="s">
        <v>93</v>
      </c>
      <c r="C21" s="120" t="s">
        <v>192</v>
      </c>
      <c r="D21" s="121">
        <v>82.15</v>
      </c>
      <c r="E21" s="121">
        <v>67.19</v>
      </c>
      <c r="F21" s="121">
        <v>14.96</v>
      </c>
    </row>
    <row r="22" spans="1:14" ht="15" customHeight="1">
      <c r="A22" s="119" t="s">
        <v>224</v>
      </c>
      <c r="B22" s="120" t="s">
        <v>93</v>
      </c>
      <c r="C22" s="120" t="s">
        <v>192</v>
      </c>
      <c r="D22" s="121">
        <v>81.69</v>
      </c>
      <c r="E22" s="121">
        <v>66.819999999999993</v>
      </c>
      <c r="F22" s="121">
        <v>14.87</v>
      </c>
    </row>
    <row r="23" spans="1:14" ht="15" customHeight="1">
      <c r="A23" s="119" t="s">
        <v>225</v>
      </c>
      <c r="B23" s="120" t="s">
        <v>93</v>
      </c>
      <c r="C23" s="120" t="s">
        <v>192</v>
      </c>
      <c r="D23" s="121">
        <v>82.15</v>
      </c>
      <c r="E23" s="121">
        <v>67.19</v>
      </c>
      <c r="F23" s="121">
        <v>14.96</v>
      </c>
    </row>
    <row r="24" spans="1:14" ht="15" customHeight="1">
      <c r="A24" s="119" t="s">
        <v>226</v>
      </c>
      <c r="B24" s="120" t="s">
        <v>93</v>
      </c>
      <c r="C24" s="120" t="s">
        <v>192</v>
      </c>
      <c r="D24" s="121">
        <v>81.69</v>
      </c>
      <c r="E24" s="121">
        <v>66.819999999999993</v>
      </c>
      <c r="F24" s="121">
        <v>14.87</v>
      </c>
    </row>
    <row r="25" spans="1:14" ht="15" customHeight="1">
      <c r="A25" s="119" t="s">
        <v>227</v>
      </c>
      <c r="B25" s="120" t="s">
        <v>93</v>
      </c>
      <c r="C25" s="120" t="s">
        <v>192</v>
      </c>
      <c r="D25" s="121">
        <v>82.15</v>
      </c>
      <c r="E25" s="121">
        <v>67.19</v>
      </c>
      <c r="F25" s="121">
        <v>14.96</v>
      </c>
    </row>
    <row r="26" spans="1:14" ht="15" customHeight="1">
      <c r="A26" s="119" t="s">
        <v>228</v>
      </c>
      <c r="B26" s="120" t="s">
        <v>93</v>
      </c>
      <c r="C26" s="120" t="s">
        <v>192</v>
      </c>
      <c r="D26" s="121">
        <v>82.11</v>
      </c>
      <c r="E26" s="121">
        <v>67.16</v>
      </c>
      <c r="F26" s="121">
        <v>14.95</v>
      </c>
    </row>
    <row r="27" spans="1:14" ht="15" customHeight="1">
      <c r="A27" s="119" t="s">
        <v>229</v>
      </c>
      <c r="B27" s="120" t="s">
        <v>93</v>
      </c>
      <c r="C27" s="120" t="s">
        <v>192</v>
      </c>
      <c r="D27" s="121">
        <v>81.66</v>
      </c>
      <c r="E27" s="121">
        <v>66.790000000000006</v>
      </c>
      <c r="F27" s="121">
        <v>14.87</v>
      </c>
    </row>
    <row r="28" spans="1:14" ht="15" customHeight="1">
      <c r="A28" s="119" t="s">
        <v>230</v>
      </c>
      <c r="B28" s="120" t="s">
        <v>93</v>
      </c>
      <c r="C28" s="120" t="s">
        <v>192</v>
      </c>
      <c r="D28" s="121">
        <v>82.11</v>
      </c>
      <c r="E28" s="121">
        <v>67.16</v>
      </c>
      <c r="F28" s="121">
        <v>14.95</v>
      </c>
    </row>
    <row r="29" spans="1:14" ht="15" customHeight="1">
      <c r="A29" s="119" t="s">
        <v>231</v>
      </c>
      <c r="B29" s="120" t="s">
        <v>93</v>
      </c>
      <c r="C29" s="120" t="s">
        <v>192</v>
      </c>
      <c r="D29" s="121">
        <v>81.66</v>
      </c>
      <c r="E29" s="121">
        <v>66.790000000000006</v>
      </c>
      <c r="F29" s="121">
        <v>14.87</v>
      </c>
      <c r="H29" s="122"/>
      <c r="I29" s="122"/>
      <c r="J29" s="122"/>
      <c r="K29" s="122"/>
      <c r="L29" s="122"/>
      <c r="M29" s="122"/>
      <c r="N29" s="122"/>
    </row>
    <row r="30" spans="1:14">
      <c r="A30" s="119" t="s">
        <v>232</v>
      </c>
      <c r="B30" s="120" t="s">
        <v>93</v>
      </c>
      <c r="C30" s="120" t="s">
        <v>192</v>
      </c>
      <c r="D30" s="121">
        <v>82.15</v>
      </c>
      <c r="E30" s="121">
        <v>67.19</v>
      </c>
      <c r="F30" s="121">
        <v>14.96</v>
      </c>
    </row>
    <row r="31" spans="1:14">
      <c r="A31" s="119" t="s">
        <v>233</v>
      </c>
      <c r="B31" s="120" t="s">
        <v>93</v>
      </c>
      <c r="C31" s="120" t="s">
        <v>192</v>
      </c>
      <c r="D31" s="121">
        <v>81.69</v>
      </c>
      <c r="E31" s="121">
        <v>66.819999999999993</v>
      </c>
      <c r="F31" s="121">
        <v>14.87</v>
      </c>
    </row>
    <row r="32" spans="1:14">
      <c r="A32" s="119" t="s">
        <v>234</v>
      </c>
      <c r="B32" s="120" t="s">
        <v>93</v>
      </c>
      <c r="C32" s="120" t="s">
        <v>192</v>
      </c>
      <c r="D32" s="121">
        <v>82.15</v>
      </c>
      <c r="E32" s="121">
        <v>67.19</v>
      </c>
      <c r="F32" s="121">
        <v>14.96</v>
      </c>
    </row>
    <row r="33" spans="1:6">
      <c r="A33" s="119" t="s">
        <v>235</v>
      </c>
      <c r="B33" s="120" t="s">
        <v>93</v>
      </c>
      <c r="C33" s="120" t="s">
        <v>192</v>
      </c>
      <c r="D33" s="121">
        <v>81.69</v>
      </c>
      <c r="E33" s="121">
        <v>66.819999999999993</v>
      </c>
      <c r="F33" s="121">
        <v>14.87</v>
      </c>
    </row>
    <row r="34" spans="1:6">
      <c r="A34" s="119" t="s">
        <v>236</v>
      </c>
      <c r="B34" s="120" t="s">
        <v>93</v>
      </c>
      <c r="C34" s="120" t="s">
        <v>192</v>
      </c>
      <c r="D34" s="121">
        <v>82.15</v>
      </c>
      <c r="E34" s="121">
        <v>67.19</v>
      </c>
      <c r="F34" s="121">
        <v>14.96</v>
      </c>
    </row>
    <row r="35" spans="1:6">
      <c r="A35" s="119" t="s">
        <v>237</v>
      </c>
      <c r="B35" s="120" t="s">
        <v>93</v>
      </c>
      <c r="C35" s="120" t="s">
        <v>192</v>
      </c>
      <c r="D35" s="121">
        <v>81.69</v>
      </c>
      <c r="E35" s="121">
        <v>66.819999999999993</v>
      </c>
      <c r="F35" s="121">
        <v>14.87</v>
      </c>
    </row>
    <row r="36" spans="1:6">
      <c r="A36" s="119" t="s">
        <v>238</v>
      </c>
      <c r="B36" s="120" t="s">
        <v>93</v>
      </c>
      <c r="C36" s="120" t="s">
        <v>192</v>
      </c>
      <c r="D36" s="121">
        <v>82.15</v>
      </c>
      <c r="E36" s="121">
        <v>67.19</v>
      </c>
      <c r="F36" s="121">
        <v>14.96</v>
      </c>
    </row>
    <row r="37" spans="1:6">
      <c r="A37" s="119" t="s">
        <v>239</v>
      </c>
      <c r="B37" s="120" t="s">
        <v>93</v>
      </c>
      <c r="C37" s="120" t="s">
        <v>192</v>
      </c>
      <c r="D37" s="121">
        <v>81.69</v>
      </c>
      <c r="E37" s="121">
        <v>66.819999999999993</v>
      </c>
      <c r="F37" s="121">
        <v>14.87</v>
      </c>
    </row>
    <row r="38" spans="1:6">
      <c r="A38" s="119" t="s">
        <v>240</v>
      </c>
      <c r="B38" s="120" t="s">
        <v>93</v>
      </c>
      <c r="C38" s="120" t="s">
        <v>192</v>
      </c>
      <c r="D38" s="121">
        <v>81.66</v>
      </c>
      <c r="E38" s="121">
        <v>66.790000000000006</v>
      </c>
      <c r="F38" s="121">
        <v>14.87</v>
      </c>
    </row>
    <row r="39" spans="1:6">
      <c r="A39" s="119" t="s">
        <v>241</v>
      </c>
      <c r="B39" s="120" t="s">
        <v>93</v>
      </c>
      <c r="C39" s="120" t="s">
        <v>192</v>
      </c>
      <c r="D39" s="121">
        <v>82.11</v>
      </c>
      <c r="E39" s="121">
        <v>67.16</v>
      </c>
      <c r="F39" s="121">
        <v>14.95</v>
      </c>
    </row>
    <row r="40" spans="1:6">
      <c r="A40" s="119" t="s">
        <v>242</v>
      </c>
      <c r="B40" s="120" t="s">
        <v>93</v>
      </c>
      <c r="C40" s="120" t="s">
        <v>192</v>
      </c>
      <c r="D40" s="121">
        <v>81.66</v>
      </c>
      <c r="E40" s="121">
        <v>66.790000000000006</v>
      </c>
      <c r="F40" s="121">
        <v>14.87</v>
      </c>
    </row>
    <row r="41" spans="1:6">
      <c r="A41" s="119" t="s">
        <v>243</v>
      </c>
      <c r="B41" s="120" t="s">
        <v>93</v>
      </c>
      <c r="C41" s="120" t="s">
        <v>192</v>
      </c>
      <c r="D41" s="121">
        <v>82.11</v>
      </c>
      <c r="E41" s="121">
        <v>67.16</v>
      </c>
      <c r="F41" s="121">
        <v>14.95</v>
      </c>
    </row>
    <row r="42" spans="1:6">
      <c r="A42" s="119" t="s">
        <v>244</v>
      </c>
      <c r="B42" s="120" t="s">
        <v>93</v>
      </c>
      <c r="C42" s="120" t="s">
        <v>192</v>
      </c>
      <c r="D42" s="121">
        <v>81.69</v>
      </c>
      <c r="E42" s="121">
        <v>66.819999999999993</v>
      </c>
      <c r="F42" s="121">
        <v>14.87</v>
      </c>
    </row>
    <row r="43" spans="1:6">
      <c r="A43" s="119" t="s">
        <v>245</v>
      </c>
      <c r="B43" s="120" t="s">
        <v>93</v>
      </c>
      <c r="C43" s="120" t="s">
        <v>192</v>
      </c>
      <c r="D43" s="121">
        <v>82.15</v>
      </c>
      <c r="E43" s="121">
        <v>67.19</v>
      </c>
      <c r="F43" s="121">
        <v>14.96</v>
      </c>
    </row>
    <row r="44" spans="1:6">
      <c r="A44" s="119" t="s">
        <v>246</v>
      </c>
      <c r="B44" s="120" t="s">
        <v>93</v>
      </c>
      <c r="C44" s="120" t="s">
        <v>192</v>
      </c>
      <c r="D44" s="121">
        <v>81.69</v>
      </c>
      <c r="E44" s="121">
        <v>66.819999999999993</v>
      </c>
      <c r="F44" s="121">
        <v>14.87</v>
      </c>
    </row>
    <row r="45" spans="1:6">
      <c r="A45" s="119" t="s">
        <v>247</v>
      </c>
      <c r="B45" s="120" t="s">
        <v>93</v>
      </c>
      <c r="C45" s="120" t="s">
        <v>192</v>
      </c>
      <c r="D45" s="121">
        <v>82.15</v>
      </c>
      <c r="E45" s="121">
        <v>67.19</v>
      </c>
      <c r="F45" s="121">
        <v>14.96</v>
      </c>
    </row>
    <row r="46" spans="1:6">
      <c r="A46" s="119" t="s">
        <v>248</v>
      </c>
      <c r="B46" s="120" t="s">
        <v>93</v>
      </c>
      <c r="C46" s="120" t="s">
        <v>192</v>
      </c>
      <c r="D46" s="121">
        <v>81.69</v>
      </c>
      <c r="E46" s="121">
        <v>66.819999999999993</v>
      </c>
      <c r="F46" s="121">
        <v>14.87</v>
      </c>
    </row>
    <row r="47" spans="1:6">
      <c r="A47" s="119" t="s">
        <v>249</v>
      </c>
      <c r="B47" s="120" t="s">
        <v>93</v>
      </c>
      <c r="C47" s="120" t="s">
        <v>192</v>
      </c>
      <c r="D47" s="121">
        <v>82.15</v>
      </c>
      <c r="E47" s="121">
        <v>67.19</v>
      </c>
      <c r="F47" s="121">
        <v>14.96</v>
      </c>
    </row>
    <row r="48" spans="1:6">
      <c r="A48" s="119" t="s">
        <v>250</v>
      </c>
      <c r="B48" s="120" t="s">
        <v>93</v>
      </c>
      <c r="C48" s="120" t="s">
        <v>192</v>
      </c>
      <c r="D48" s="121">
        <v>81.69</v>
      </c>
      <c r="E48" s="121">
        <v>66.819999999999993</v>
      </c>
      <c r="F48" s="121">
        <v>14.87</v>
      </c>
    </row>
    <row r="49" spans="1:6">
      <c r="A49" s="119" t="s">
        <v>251</v>
      </c>
      <c r="B49" s="120" t="s">
        <v>93</v>
      </c>
      <c r="C49" s="120" t="s">
        <v>192</v>
      </c>
      <c r="D49" s="121">
        <v>82.15</v>
      </c>
      <c r="E49" s="121">
        <v>67.19</v>
      </c>
      <c r="F49" s="121">
        <v>14.96</v>
      </c>
    </row>
    <row r="50" spans="1:6">
      <c r="A50" s="119" t="s">
        <v>252</v>
      </c>
      <c r="B50" s="120" t="s">
        <v>93</v>
      </c>
      <c r="C50" s="120" t="s">
        <v>213</v>
      </c>
      <c r="D50" s="121">
        <v>89.42</v>
      </c>
      <c r="E50" s="121">
        <v>72.97</v>
      </c>
      <c r="F50" s="121">
        <v>16.45</v>
      </c>
    </row>
    <row r="51" spans="1:6">
      <c r="A51" s="119" t="s">
        <v>253</v>
      </c>
      <c r="B51" s="120" t="s">
        <v>93</v>
      </c>
      <c r="C51" s="120" t="s">
        <v>213</v>
      </c>
      <c r="D51" s="121">
        <v>88.94</v>
      </c>
      <c r="E51" s="121">
        <v>72.58</v>
      </c>
      <c r="F51" s="121">
        <v>16.36</v>
      </c>
    </row>
    <row r="52" spans="1:6">
      <c r="A52" s="119" t="s">
        <v>254</v>
      </c>
      <c r="B52" s="120" t="s">
        <v>93</v>
      </c>
      <c r="C52" s="120" t="s">
        <v>213</v>
      </c>
      <c r="D52" s="121">
        <v>89.42</v>
      </c>
      <c r="E52" s="121">
        <v>72.97</v>
      </c>
      <c r="F52" s="121">
        <v>16.45</v>
      </c>
    </row>
    <row r="53" spans="1:6">
      <c r="A53" s="119" t="s">
        <v>255</v>
      </c>
      <c r="B53" s="120" t="s">
        <v>93</v>
      </c>
      <c r="C53" s="120" t="s">
        <v>213</v>
      </c>
      <c r="D53" s="121">
        <v>88.94</v>
      </c>
      <c r="E53" s="121">
        <v>72.58</v>
      </c>
      <c r="F53" s="121">
        <v>16.36</v>
      </c>
    </row>
    <row r="54" spans="1:6">
      <c r="A54" s="119" t="s">
        <v>256</v>
      </c>
      <c r="B54" s="120" t="s">
        <v>93</v>
      </c>
      <c r="C54" s="120" t="s">
        <v>213</v>
      </c>
      <c r="D54" s="121">
        <v>89.42</v>
      </c>
      <c r="E54" s="121">
        <v>72.97</v>
      </c>
      <c r="F54" s="121">
        <v>16.45</v>
      </c>
    </row>
    <row r="55" spans="1:6">
      <c r="A55" s="119" t="s">
        <v>257</v>
      </c>
      <c r="B55" s="120" t="s">
        <v>93</v>
      </c>
      <c r="C55" s="120" t="s">
        <v>213</v>
      </c>
      <c r="D55" s="121">
        <v>88.94</v>
      </c>
      <c r="E55" s="121">
        <v>72.58</v>
      </c>
      <c r="F55" s="121">
        <v>16.36</v>
      </c>
    </row>
    <row r="56" spans="1:6">
      <c r="A56" s="119" t="s">
        <v>258</v>
      </c>
      <c r="B56" s="120" t="s">
        <v>93</v>
      </c>
      <c r="C56" s="120" t="s">
        <v>213</v>
      </c>
      <c r="D56" s="121">
        <v>89.42</v>
      </c>
      <c r="E56" s="121">
        <v>72.97</v>
      </c>
      <c r="F56" s="121">
        <v>16.45</v>
      </c>
    </row>
    <row r="57" spans="1:6">
      <c r="A57" s="119" t="s">
        <v>259</v>
      </c>
      <c r="B57" s="120" t="s">
        <v>93</v>
      </c>
      <c r="C57" s="120" t="s">
        <v>213</v>
      </c>
      <c r="D57" s="121">
        <v>88.94</v>
      </c>
      <c r="E57" s="121">
        <v>72.58</v>
      </c>
      <c r="F57" s="121">
        <v>16.36</v>
      </c>
    </row>
    <row r="58" spans="1:6">
      <c r="A58" s="119" t="s">
        <v>260</v>
      </c>
      <c r="B58" s="120" t="s">
        <v>93</v>
      </c>
      <c r="C58" s="120" t="s">
        <v>213</v>
      </c>
      <c r="D58" s="121">
        <v>89.42</v>
      </c>
      <c r="E58" s="121">
        <v>72.97</v>
      </c>
      <c r="F58" s="121">
        <v>16.45</v>
      </c>
    </row>
    <row r="59" spans="1:6">
      <c r="A59" s="119" t="s">
        <v>261</v>
      </c>
      <c r="B59" s="120" t="s">
        <v>93</v>
      </c>
      <c r="C59" s="120" t="s">
        <v>213</v>
      </c>
      <c r="D59" s="121">
        <v>88.94</v>
      </c>
      <c r="E59" s="121">
        <v>72.58</v>
      </c>
      <c r="F59" s="121">
        <v>16.36</v>
      </c>
    </row>
    <row r="60" spans="1:6">
      <c r="A60" s="119" t="s">
        <v>262</v>
      </c>
      <c r="B60" s="120" t="s">
        <v>93</v>
      </c>
      <c r="C60" s="120" t="s">
        <v>213</v>
      </c>
      <c r="D60" s="121">
        <v>89.42</v>
      </c>
      <c r="E60" s="121">
        <v>72.97</v>
      </c>
      <c r="F60" s="121">
        <v>16.45</v>
      </c>
    </row>
    <row r="61" spans="1:6">
      <c r="A61" s="119" t="s">
        <v>263</v>
      </c>
      <c r="B61" s="120" t="s">
        <v>93</v>
      </c>
      <c r="C61" s="120" t="s">
        <v>213</v>
      </c>
      <c r="D61" s="121">
        <v>88.94</v>
      </c>
      <c r="E61" s="121">
        <v>72.58</v>
      </c>
      <c r="F61" s="121">
        <v>16.36</v>
      </c>
    </row>
    <row r="62" spans="1:6">
      <c r="A62" s="119" t="s">
        <v>264</v>
      </c>
      <c r="B62" s="120" t="s">
        <v>93</v>
      </c>
      <c r="C62" s="120" t="s">
        <v>213</v>
      </c>
      <c r="D62" s="121">
        <v>88.94</v>
      </c>
      <c r="E62" s="121">
        <v>72.58</v>
      </c>
      <c r="F62" s="121">
        <v>16.36</v>
      </c>
    </row>
    <row r="63" spans="1:6">
      <c r="A63" s="119" t="s">
        <v>265</v>
      </c>
      <c r="B63" s="120" t="s">
        <v>93</v>
      </c>
      <c r="C63" s="120" t="s">
        <v>213</v>
      </c>
      <c r="D63" s="121">
        <v>89.42</v>
      </c>
      <c r="E63" s="121">
        <v>72.97</v>
      </c>
      <c r="F63" s="121">
        <v>16.45</v>
      </c>
    </row>
    <row r="64" spans="1:6">
      <c r="A64" s="119" t="s">
        <v>266</v>
      </c>
      <c r="B64" s="120" t="s">
        <v>93</v>
      </c>
      <c r="C64" s="120" t="s">
        <v>213</v>
      </c>
      <c r="D64" s="121">
        <v>88.94</v>
      </c>
      <c r="E64" s="121">
        <v>72.58</v>
      </c>
      <c r="F64" s="121">
        <v>16.36</v>
      </c>
    </row>
    <row r="65" spans="1:6">
      <c r="A65" s="119" t="s">
        <v>267</v>
      </c>
      <c r="B65" s="120" t="s">
        <v>93</v>
      </c>
      <c r="C65" s="120" t="s">
        <v>213</v>
      </c>
      <c r="D65" s="121">
        <v>89.42</v>
      </c>
      <c r="E65" s="121">
        <v>72.97</v>
      </c>
      <c r="F65" s="121">
        <v>16.45</v>
      </c>
    </row>
    <row r="66" spans="1:6">
      <c r="A66" s="119" t="s">
        <v>268</v>
      </c>
      <c r="B66" s="120" t="s">
        <v>93</v>
      </c>
      <c r="C66" s="120" t="s">
        <v>213</v>
      </c>
      <c r="D66" s="121">
        <v>88.94</v>
      </c>
      <c r="E66" s="121">
        <v>72.58</v>
      </c>
      <c r="F66" s="121">
        <v>16.36</v>
      </c>
    </row>
    <row r="67" spans="1:6">
      <c r="A67" s="119" t="s">
        <v>269</v>
      </c>
      <c r="B67" s="120" t="s">
        <v>93</v>
      </c>
      <c r="C67" s="120" t="s">
        <v>213</v>
      </c>
      <c r="D67" s="121">
        <v>89.42</v>
      </c>
      <c r="E67" s="121">
        <v>72.97</v>
      </c>
      <c r="F67" s="121">
        <v>16.45</v>
      </c>
    </row>
    <row r="68" spans="1:6">
      <c r="A68" s="119" t="s">
        <v>270</v>
      </c>
      <c r="B68" s="120" t="s">
        <v>93</v>
      </c>
      <c r="C68" s="120" t="s">
        <v>213</v>
      </c>
      <c r="D68" s="121">
        <v>88.94</v>
      </c>
      <c r="E68" s="121">
        <v>72.58</v>
      </c>
      <c r="F68" s="121">
        <v>16.36</v>
      </c>
    </row>
    <row r="69" spans="1:6">
      <c r="A69" s="119" t="s">
        <v>271</v>
      </c>
      <c r="B69" s="120" t="s">
        <v>93</v>
      </c>
      <c r="C69" s="120" t="s">
        <v>213</v>
      </c>
      <c r="D69" s="121">
        <v>89.42</v>
      </c>
      <c r="E69" s="121">
        <v>72.97</v>
      </c>
      <c r="F69" s="121">
        <v>16.45</v>
      </c>
    </row>
    <row r="70" spans="1:6">
      <c r="A70" s="119" t="s">
        <v>272</v>
      </c>
      <c r="B70" s="120" t="s">
        <v>93</v>
      </c>
      <c r="C70" s="120" t="s">
        <v>213</v>
      </c>
      <c r="D70" s="121">
        <v>88.94</v>
      </c>
      <c r="E70" s="121">
        <v>72.58</v>
      </c>
      <c r="F70" s="121">
        <v>16.36</v>
      </c>
    </row>
    <row r="71" spans="1:6">
      <c r="A71" s="119" t="s">
        <v>273</v>
      </c>
      <c r="B71" s="120" t="s">
        <v>93</v>
      </c>
      <c r="C71" s="120" t="s">
        <v>213</v>
      </c>
      <c r="D71" s="121">
        <v>89.42</v>
      </c>
      <c r="E71" s="121">
        <v>72.97</v>
      </c>
      <c r="F71" s="121">
        <v>16.45</v>
      </c>
    </row>
    <row r="72" spans="1:6">
      <c r="A72" s="119" t="s">
        <v>274</v>
      </c>
      <c r="B72" s="120" t="s">
        <v>93</v>
      </c>
      <c r="C72" s="120" t="s">
        <v>213</v>
      </c>
      <c r="D72" s="121">
        <v>88.94</v>
      </c>
      <c r="E72" s="121">
        <v>72.58</v>
      </c>
      <c r="F72" s="121">
        <v>16.36</v>
      </c>
    </row>
    <row r="73" spans="1:6">
      <c r="A73" s="119" t="s">
        <v>275</v>
      </c>
      <c r="B73" s="120" t="s">
        <v>93</v>
      </c>
      <c r="C73" s="120" t="s">
        <v>213</v>
      </c>
      <c r="D73" s="121">
        <v>89.42</v>
      </c>
      <c r="E73" s="121">
        <v>72.97</v>
      </c>
      <c r="F73" s="121">
        <v>16.45</v>
      </c>
    </row>
    <row r="74" spans="1:6">
      <c r="A74" s="119" t="s">
        <v>276</v>
      </c>
      <c r="B74" s="120" t="s">
        <v>93</v>
      </c>
      <c r="C74" s="120" t="s">
        <v>213</v>
      </c>
      <c r="D74" s="121">
        <v>88.92</v>
      </c>
      <c r="E74" s="121">
        <v>73.98</v>
      </c>
      <c r="F74" s="121">
        <v>14.94</v>
      </c>
    </row>
    <row r="75" spans="1:6">
      <c r="A75" s="119" t="s">
        <v>277</v>
      </c>
      <c r="B75" s="120" t="s">
        <v>93</v>
      </c>
      <c r="C75" s="120" t="s">
        <v>213</v>
      </c>
      <c r="D75" s="121">
        <v>88.38</v>
      </c>
      <c r="E75" s="121">
        <v>73.53</v>
      </c>
      <c r="F75" s="121">
        <v>14.85</v>
      </c>
    </row>
    <row r="76" spans="1:6">
      <c r="A76" s="119" t="s">
        <v>278</v>
      </c>
      <c r="B76" s="120" t="s">
        <v>93</v>
      </c>
      <c r="C76" s="120" t="s">
        <v>213</v>
      </c>
      <c r="D76" s="121">
        <v>88.92</v>
      </c>
      <c r="E76" s="121">
        <v>73.98</v>
      </c>
      <c r="F76" s="121">
        <v>14.94</v>
      </c>
    </row>
    <row r="77" spans="1:6">
      <c r="A77" s="119" t="s">
        <v>279</v>
      </c>
      <c r="B77" s="120" t="s">
        <v>93</v>
      </c>
      <c r="C77" s="120" t="s">
        <v>213</v>
      </c>
      <c r="D77" s="121">
        <v>88.38</v>
      </c>
      <c r="E77" s="121">
        <v>73.53</v>
      </c>
      <c r="F77" s="121">
        <v>14.85</v>
      </c>
    </row>
    <row r="78" spans="1:6">
      <c r="A78" s="119" t="s">
        <v>280</v>
      </c>
      <c r="B78" s="120" t="s">
        <v>93</v>
      </c>
      <c r="C78" s="120" t="s">
        <v>213</v>
      </c>
      <c r="D78" s="121">
        <v>88.95</v>
      </c>
      <c r="E78" s="121">
        <v>74.010000000000005</v>
      </c>
      <c r="F78" s="121">
        <v>14.94</v>
      </c>
    </row>
    <row r="79" spans="1:6">
      <c r="A79" s="119" t="s">
        <v>281</v>
      </c>
      <c r="B79" s="120" t="s">
        <v>93</v>
      </c>
      <c r="C79" s="120" t="s">
        <v>213</v>
      </c>
      <c r="D79" s="121">
        <v>88.41</v>
      </c>
      <c r="E79" s="121">
        <v>73.56</v>
      </c>
      <c r="F79" s="121">
        <v>14.85</v>
      </c>
    </row>
    <row r="80" spans="1:6">
      <c r="A80" s="119" t="s">
        <v>282</v>
      </c>
      <c r="B80" s="120" t="s">
        <v>93</v>
      </c>
      <c r="C80" s="120" t="s">
        <v>213</v>
      </c>
      <c r="D80" s="121">
        <v>88.95</v>
      </c>
      <c r="E80" s="121">
        <v>74.010000000000005</v>
      </c>
      <c r="F80" s="121">
        <v>14.94</v>
      </c>
    </row>
    <row r="81" spans="1:6">
      <c r="A81" s="119" t="s">
        <v>283</v>
      </c>
      <c r="B81" s="120" t="s">
        <v>93</v>
      </c>
      <c r="C81" s="120" t="s">
        <v>213</v>
      </c>
      <c r="D81" s="121">
        <v>88.41</v>
      </c>
      <c r="E81" s="121">
        <v>73.56</v>
      </c>
      <c r="F81" s="121">
        <v>14.85</v>
      </c>
    </row>
    <row r="82" spans="1:6">
      <c r="A82" s="119" t="s">
        <v>284</v>
      </c>
      <c r="B82" s="120" t="s">
        <v>93</v>
      </c>
      <c r="C82" s="120" t="s">
        <v>213</v>
      </c>
      <c r="D82" s="121">
        <v>88.95</v>
      </c>
      <c r="E82" s="121">
        <v>74.010000000000005</v>
      </c>
      <c r="F82" s="121">
        <v>14.94</v>
      </c>
    </row>
    <row r="83" spans="1:6">
      <c r="A83" s="119" t="s">
        <v>285</v>
      </c>
      <c r="B83" s="120" t="s">
        <v>93</v>
      </c>
      <c r="C83" s="120" t="s">
        <v>213</v>
      </c>
      <c r="D83" s="121">
        <v>88.41</v>
      </c>
      <c r="E83" s="121">
        <v>73.56</v>
      </c>
      <c r="F83" s="121">
        <v>14.85</v>
      </c>
    </row>
    <row r="84" spans="1:6">
      <c r="A84" s="119" t="s">
        <v>286</v>
      </c>
      <c r="B84" s="120" t="s">
        <v>93</v>
      </c>
      <c r="C84" s="120" t="s">
        <v>213</v>
      </c>
      <c r="D84" s="121">
        <v>88.95</v>
      </c>
      <c r="E84" s="121">
        <v>74.010000000000005</v>
      </c>
      <c r="F84" s="121">
        <v>14.94</v>
      </c>
    </row>
    <row r="85" spans="1:6">
      <c r="A85" s="119" t="s">
        <v>287</v>
      </c>
      <c r="B85" s="120" t="s">
        <v>93</v>
      </c>
      <c r="C85" s="120" t="s">
        <v>213</v>
      </c>
      <c r="D85" s="121">
        <v>88.41</v>
      </c>
      <c r="E85" s="121">
        <v>73.56</v>
      </c>
      <c r="F85" s="121">
        <v>14.85</v>
      </c>
    </row>
    <row r="86" spans="1:6">
      <c r="A86" s="119" t="s">
        <v>288</v>
      </c>
      <c r="B86" s="120" t="s">
        <v>93</v>
      </c>
      <c r="C86" s="120" t="s">
        <v>213</v>
      </c>
      <c r="D86" s="121">
        <v>88.38</v>
      </c>
      <c r="E86" s="121">
        <v>73.53</v>
      </c>
      <c r="F86" s="121">
        <v>14.85</v>
      </c>
    </row>
    <row r="87" spans="1:6">
      <c r="A87" s="119" t="s">
        <v>289</v>
      </c>
      <c r="B87" s="120" t="s">
        <v>93</v>
      </c>
      <c r="C87" s="120" t="s">
        <v>213</v>
      </c>
      <c r="D87" s="121">
        <v>88.38</v>
      </c>
      <c r="E87" s="121">
        <v>73.53</v>
      </c>
      <c r="F87" s="121">
        <v>14.85</v>
      </c>
    </row>
    <row r="88" spans="1:6">
      <c r="A88" s="119" t="s">
        <v>290</v>
      </c>
      <c r="B88" s="120" t="s">
        <v>93</v>
      </c>
      <c r="C88" s="120" t="s">
        <v>213</v>
      </c>
      <c r="D88" s="121">
        <v>88.38</v>
      </c>
      <c r="E88" s="121">
        <v>73.53</v>
      </c>
      <c r="F88" s="121">
        <v>14.85</v>
      </c>
    </row>
    <row r="89" spans="1:6">
      <c r="A89" s="119" t="s">
        <v>291</v>
      </c>
      <c r="B89" s="120" t="s">
        <v>93</v>
      </c>
      <c r="C89" s="120" t="s">
        <v>213</v>
      </c>
      <c r="D89" s="121">
        <v>88.38</v>
      </c>
      <c r="E89" s="121">
        <v>73.53</v>
      </c>
      <c r="F89" s="121">
        <v>14.85</v>
      </c>
    </row>
    <row r="90" spans="1:6">
      <c r="A90" s="119" t="s">
        <v>292</v>
      </c>
      <c r="B90" s="120" t="s">
        <v>93</v>
      </c>
      <c r="C90" s="120" t="s">
        <v>213</v>
      </c>
      <c r="D90" s="121">
        <v>88.41</v>
      </c>
      <c r="E90" s="121">
        <v>73.56</v>
      </c>
      <c r="F90" s="121">
        <v>14.85</v>
      </c>
    </row>
    <row r="91" spans="1:6">
      <c r="A91" s="119" t="s">
        <v>293</v>
      </c>
      <c r="B91" s="120" t="s">
        <v>93</v>
      </c>
      <c r="C91" s="120" t="s">
        <v>213</v>
      </c>
      <c r="D91" s="121">
        <v>88.41</v>
      </c>
      <c r="E91" s="121">
        <v>73.56</v>
      </c>
      <c r="F91" s="121">
        <v>14.85</v>
      </c>
    </row>
    <row r="92" spans="1:6">
      <c r="A92" s="119" t="s">
        <v>294</v>
      </c>
      <c r="B92" s="120" t="s">
        <v>93</v>
      </c>
      <c r="C92" s="120" t="s">
        <v>213</v>
      </c>
      <c r="D92" s="121">
        <v>88.41</v>
      </c>
      <c r="E92" s="121">
        <v>73.56</v>
      </c>
      <c r="F92" s="121">
        <v>14.85</v>
      </c>
    </row>
    <row r="93" spans="1:6">
      <c r="A93" s="119" t="s">
        <v>295</v>
      </c>
      <c r="B93" s="120" t="s">
        <v>93</v>
      </c>
      <c r="C93" s="120" t="s">
        <v>213</v>
      </c>
      <c r="D93" s="121">
        <v>88.41</v>
      </c>
      <c r="E93" s="121">
        <v>73.56</v>
      </c>
      <c r="F93" s="121">
        <v>14.85</v>
      </c>
    </row>
    <row r="94" spans="1:6">
      <c r="A94" s="119" t="s">
        <v>296</v>
      </c>
      <c r="B94" s="120" t="s">
        <v>93</v>
      </c>
      <c r="C94" s="120" t="s">
        <v>213</v>
      </c>
      <c r="D94" s="121">
        <v>88.41</v>
      </c>
      <c r="E94" s="121">
        <v>73.56</v>
      </c>
      <c r="F94" s="121">
        <v>14.85</v>
      </c>
    </row>
    <row r="95" spans="1:6">
      <c r="A95" s="119" t="s">
        <v>297</v>
      </c>
      <c r="B95" s="120" t="s">
        <v>93</v>
      </c>
      <c r="C95" s="120" t="s">
        <v>213</v>
      </c>
      <c r="D95" s="121">
        <v>88.41</v>
      </c>
      <c r="E95" s="121">
        <v>73.56</v>
      </c>
      <c r="F95" s="121">
        <v>14.85</v>
      </c>
    </row>
    <row r="96" spans="1:6">
      <c r="A96" s="119" t="s">
        <v>298</v>
      </c>
      <c r="B96" s="120" t="s">
        <v>93</v>
      </c>
      <c r="C96" s="120" t="s">
        <v>213</v>
      </c>
      <c r="D96" s="121">
        <v>88.41</v>
      </c>
      <c r="E96" s="121">
        <v>73.56</v>
      </c>
      <c r="F96" s="121">
        <v>14.85</v>
      </c>
    </row>
    <row r="97" spans="1:6">
      <c r="A97" s="119" t="s">
        <v>299</v>
      </c>
      <c r="B97" s="120" t="s">
        <v>93</v>
      </c>
      <c r="C97" s="120" t="s">
        <v>213</v>
      </c>
      <c r="D97" s="121">
        <v>88.41</v>
      </c>
      <c r="E97" s="121">
        <v>73.56</v>
      </c>
      <c r="F97" s="121">
        <v>14.85</v>
      </c>
    </row>
    <row r="98" spans="1:6">
      <c r="A98" s="119" t="s">
        <v>300</v>
      </c>
      <c r="B98" s="120" t="s">
        <v>93</v>
      </c>
      <c r="C98" s="120" t="s">
        <v>213</v>
      </c>
      <c r="D98" s="121">
        <v>88.38</v>
      </c>
      <c r="E98" s="121">
        <v>73.53</v>
      </c>
      <c r="F98" s="121">
        <v>14.85</v>
      </c>
    </row>
    <row r="99" spans="1:6">
      <c r="A99" s="119" t="s">
        <v>301</v>
      </c>
      <c r="B99" s="120" t="s">
        <v>93</v>
      </c>
      <c r="C99" s="120" t="s">
        <v>213</v>
      </c>
      <c r="D99" s="121">
        <v>88.92</v>
      </c>
      <c r="E99" s="121">
        <v>73.98</v>
      </c>
      <c r="F99" s="121">
        <v>14.94</v>
      </c>
    </row>
    <row r="100" spans="1:6">
      <c r="A100" s="119" t="s">
        <v>302</v>
      </c>
      <c r="B100" s="120" t="s">
        <v>93</v>
      </c>
      <c r="C100" s="120" t="s">
        <v>213</v>
      </c>
      <c r="D100" s="121">
        <v>88.38</v>
      </c>
      <c r="E100" s="121">
        <v>73.53</v>
      </c>
      <c r="F100" s="121">
        <v>14.85</v>
      </c>
    </row>
    <row r="101" spans="1:6">
      <c r="A101" s="119" t="s">
        <v>303</v>
      </c>
      <c r="B101" s="120" t="s">
        <v>93</v>
      </c>
      <c r="C101" s="120" t="s">
        <v>213</v>
      </c>
      <c r="D101" s="121">
        <v>88.92</v>
      </c>
      <c r="E101" s="121">
        <v>73.98</v>
      </c>
      <c r="F101" s="121">
        <v>14.94</v>
      </c>
    </row>
    <row r="102" spans="1:6">
      <c r="A102" s="119" t="s">
        <v>304</v>
      </c>
      <c r="B102" s="120" t="s">
        <v>93</v>
      </c>
      <c r="C102" s="120" t="s">
        <v>213</v>
      </c>
      <c r="D102" s="121">
        <v>88.41</v>
      </c>
      <c r="E102" s="121">
        <v>73.56</v>
      </c>
      <c r="F102" s="121">
        <v>14.85</v>
      </c>
    </row>
    <row r="103" spans="1:6">
      <c r="A103" s="119" t="s">
        <v>305</v>
      </c>
      <c r="B103" s="120" t="s">
        <v>93</v>
      </c>
      <c r="C103" s="120" t="s">
        <v>213</v>
      </c>
      <c r="D103" s="121">
        <v>88.95</v>
      </c>
      <c r="E103" s="121">
        <v>74.010000000000005</v>
      </c>
      <c r="F103" s="121">
        <v>14.94</v>
      </c>
    </row>
    <row r="104" spans="1:6">
      <c r="A104" s="119" t="s">
        <v>306</v>
      </c>
      <c r="B104" s="120" t="s">
        <v>93</v>
      </c>
      <c r="C104" s="120" t="s">
        <v>213</v>
      </c>
      <c r="D104" s="121">
        <v>88.41</v>
      </c>
      <c r="E104" s="121">
        <v>73.56</v>
      </c>
      <c r="F104" s="121">
        <v>14.85</v>
      </c>
    </row>
    <row r="105" spans="1:6">
      <c r="A105" s="119" t="s">
        <v>307</v>
      </c>
      <c r="B105" s="120" t="s">
        <v>93</v>
      </c>
      <c r="C105" s="120" t="s">
        <v>213</v>
      </c>
      <c r="D105" s="121">
        <v>88.95</v>
      </c>
      <c r="E105" s="121">
        <v>74.010000000000005</v>
      </c>
      <c r="F105" s="121">
        <v>14.94</v>
      </c>
    </row>
    <row r="106" spans="1:6">
      <c r="A106" s="119" t="s">
        <v>308</v>
      </c>
      <c r="B106" s="120" t="s">
        <v>93</v>
      </c>
      <c r="C106" s="120" t="s">
        <v>213</v>
      </c>
      <c r="D106" s="121">
        <v>88.41</v>
      </c>
      <c r="E106" s="121">
        <v>73.56</v>
      </c>
      <c r="F106" s="121">
        <v>14.85</v>
      </c>
    </row>
    <row r="107" spans="1:6">
      <c r="A107" s="119" t="s">
        <v>309</v>
      </c>
      <c r="B107" s="120" t="s">
        <v>93</v>
      </c>
      <c r="C107" s="120" t="s">
        <v>213</v>
      </c>
      <c r="D107" s="121">
        <v>88.95</v>
      </c>
      <c r="E107" s="121">
        <v>74.010000000000005</v>
      </c>
      <c r="F107" s="121">
        <v>14.94</v>
      </c>
    </row>
    <row r="108" spans="1:6">
      <c r="A108" s="119" t="s">
        <v>310</v>
      </c>
      <c r="B108" s="120" t="s">
        <v>93</v>
      </c>
      <c r="C108" s="120" t="s">
        <v>213</v>
      </c>
      <c r="D108" s="121">
        <v>88.41</v>
      </c>
      <c r="E108" s="121">
        <v>73.56</v>
      </c>
      <c r="F108" s="121">
        <v>14.85</v>
      </c>
    </row>
    <row r="109" spans="1:6">
      <c r="A109" s="119" t="s">
        <v>311</v>
      </c>
      <c r="B109" s="120" t="s">
        <v>93</v>
      </c>
      <c r="C109" s="120" t="s">
        <v>213</v>
      </c>
      <c r="D109" s="121">
        <v>88.95</v>
      </c>
      <c r="E109" s="121">
        <v>74.010000000000005</v>
      </c>
      <c r="F109" s="121">
        <v>14.94</v>
      </c>
    </row>
    <row r="110" spans="1:6">
      <c r="A110" s="119" t="s">
        <v>312</v>
      </c>
      <c r="B110" s="120" t="s">
        <v>93</v>
      </c>
      <c r="C110" s="120" t="s">
        <v>192</v>
      </c>
      <c r="D110" s="121">
        <v>82.04</v>
      </c>
      <c r="E110" s="121">
        <v>67.16</v>
      </c>
      <c r="F110" s="121">
        <v>14.88</v>
      </c>
    </row>
    <row r="111" spans="1:6">
      <c r="A111" s="119" t="s">
        <v>313</v>
      </c>
      <c r="B111" s="120" t="s">
        <v>93</v>
      </c>
      <c r="C111" s="120" t="s">
        <v>192</v>
      </c>
      <c r="D111" s="121">
        <v>81.59</v>
      </c>
      <c r="E111" s="121">
        <v>66.790000000000006</v>
      </c>
      <c r="F111" s="121">
        <v>14.8</v>
      </c>
    </row>
    <row r="112" spans="1:6">
      <c r="A112" s="119" t="s">
        <v>314</v>
      </c>
      <c r="B112" s="120" t="s">
        <v>93</v>
      </c>
      <c r="C112" s="120" t="s">
        <v>192</v>
      </c>
      <c r="D112" s="121">
        <v>82.04</v>
      </c>
      <c r="E112" s="121">
        <v>67.16</v>
      </c>
      <c r="F112" s="121">
        <v>14.88</v>
      </c>
    </row>
    <row r="113" spans="1:6">
      <c r="A113" s="119" t="s">
        <v>315</v>
      </c>
      <c r="B113" s="120" t="s">
        <v>93</v>
      </c>
      <c r="C113" s="120" t="s">
        <v>192</v>
      </c>
      <c r="D113" s="121">
        <v>81.59</v>
      </c>
      <c r="E113" s="121">
        <v>66.790000000000006</v>
      </c>
      <c r="F113" s="121">
        <v>14.8</v>
      </c>
    </row>
    <row r="114" spans="1:6">
      <c r="A114" s="119" t="s">
        <v>316</v>
      </c>
      <c r="B114" s="120" t="s">
        <v>93</v>
      </c>
      <c r="C114" s="120" t="s">
        <v>192</v>
      </c>
      <c r="D114" s="121">
        <v>82.08</v>
      </c>
      <c r="E114" s="121">
        <v>67.19</v>
      </c>
      <c r="F114" s="121">
        <v>14.89</v>
      </c>
    </row>
    <row r="115" spans="1:6">
      <c r="A115" s="119" t="s">
        <v>317</v>
      </c>
      <c r="B115" s="120" t="s">
        <v>93</v>
      </c>
      <c r="C115" s="120" t="s">
        <v>192</v>
      </c>
      <c r="D115" s="121">
        <v>81.62</v>
      </c>
      <c r="E115" s="121">
        <v>66.819999999999993</v>
      </c>
      <c r="F115" s="121">
        <v>14.8</v>
      </c>
    </row>
    <row r="116" spans="1:6">
      <c r="A116" s="119" t="s">
        <v>318</v>
      </c>
      <c r="B116" s="120" t="s">
        <v>93</v>
      </c>
      <c r="C116" s="120" t="s">
        <v>192</v>
      </c>
      <c r="D116" s="121">
        <v>82.08</v>
      </c>
      <c r="E116" s="121">
        <v>67.19</v>
      </c>
      <c r="F116" s="121">
        <v>14.89</v>
      </c>
    </row>
    <row r="117" spans="1:6">
      <c r="A117" s="119" t="s">
        <v>319</v>
      </c>
      <c r="B117" s="120" t="s">
        <v>93</v>
      </c>
      <c r="C117" s="120" t="s">
        <v>192</v>
      </c>
      <c r="D117" s="121">
        <v>81.62</v>
      </c>
      <c r="E117" s="121">
        <v>66.819999999999993</v>
      </c>
      <c r="F117" s="121">
        <v>14.8</v>
      </c>
    </row>
    <row r="118" spans="1:6">
      <c r="A118" s="119" t="s">
        <v>320</v>
      </c>
      <c r="B118" s="120" t="s">
        <v>93</v>
      </c>
      <c r="C118" s="120" t="s">
        <v>192</v>
      </c>
      <c r="D118" s="121">
        <v>82.08</v>
      </c>
      <c r="E118" s="121">
        <v>67.19</v>
      </c>
      <c r="F118" s="121">
        <v>14.89</v>
      </c>
    </row>
    <row r="119" spans="1:6">
      <c r="A119" s="119" t="s">
        <v>321</v>
      </c>
      <c r="B119" s="120" t="s">
        <v>93</v>
      </c>
      <c r="C119" s="120" t="s">
        <v>192</v>
      </c>
      <c r="D119" s="121">
        <v>81.62</v>
      </c>
      <c r="E119" s="121">
        <v>66.819999999999993</v>
      </c>
      <c r="F119" s="121">
        <v>14.8</v>
      </c>
    </row>
    <row r="120" spans="1:6">
      <c r="A120" s="119" t="s">
        <v>322</v>
      </c>
      <c r="B120" s="120" t="s">
        <v>93</v>
      </c>
      <c r="C120" s="120" t="s">
        <v>192</v>
      </c>
      <c r="D120" s="121">
        <v>82.08</v>
      </c>
      <c r="E120" s="121">
        <v>67.19</v>
      </c>
      <c r="F120" s="121">
        <v>14.89</v>
      </c>
    </row>
    <row r="121" spans="1:6">
      <c r="A121" s="119" t="s">
        <v>323</v>
      </c>
      <c r="B121" s="120" t="s">
        <v>93</v>
      </c>
      <c r="C121" s="120" t="s">
        <v>192</v>
      </c>
      <c r="D121" s="121">
        <v>81.62</v>
      </c>
      <c r="E121" s="121">
        <v>66.819999999999993</v>
      </c>
      <c r="F121" s="121">
        <v>14.8</v>
      </c>
    </row>
    <row r="122" spans="1:6">
      <c r="A122" s="119" t="s">
        <v>324</v>
      </c>
      <c r="B122" s="120" t="s">
        <v>93</v>
      </c>
      <c r="C122" s="120" t="s">
        <v>192</v>
      </c>
      <c r="D122" s="121">
        <v>81.59</v>
      </c>
      <c r="E122" s="121">
        <v>66.790000000000006</v>
      </c>
      <c r="F122" s="121">
        <v>14.8</v>
      </c>
    </row>
    <row r="123" spans="1:6">
      <c r="A123" s="119" t="s">
        <v>325</v>
      </c>
      <c r="B123" s="120" t="s">
        <v>93</v>
      </c>
      <c r="C123" s="120" t="s">
        <v>192</v>
      </c>
      <c r="D123" s="121">
        <v>81.59</v>
      </c>
      <c r="E123" s="121">
        <v>66.790000000000006</v>
      </c>
      <c r="F123" s="121">
        <v>14.8</v>
      </c>
    </row>
    <row r="124" spans="1:6">
      <c r="A124" s="119" t="s">
        <v>326</v>
      </c>
      <c r="B124" s="120" t="s">
        <v>93</v>
      </c>
      <c r="C124" s="120" t="s">
        <v>192</v>
      </c>
      <c r="D124" s="121">
        <v>81.59</v>
      </c>
      <c r="E124" s="121">
        <v>66.790000000000006</v>
      </c>
      <c r="F124" s="121">
        <v>14.8</v>
      </c>
    </row>
    <row r="125" spans="1:6">
      <c r="A125" s="119" t="s">
        <v>327</v>
      </c>
      <c r="B125" s="120" t="s">
        <v>93</v>
      </c>
      <c r="C125" s="120" t="s">
        <v>192</v>
      </c>
      <c r="D125" s="121">
        <v>81.59</v>
      </c>
      <c r="E125" s="121">
        <v>66.790000000000006</v>
      </c>
      <c r="F125" s="121">
        <v>14.8</v>
      </c>
    </row>
    <row r="126" spans="1:6">
      <c r="A126" s="119" t="s">
        <v>328</v>
      </c>
      <c r="B126" s="120" t="s">
        <v>93</v>
      </c>
      <c r="C126" s="120" t="s">
        <v>192</v>
      </c>
      <c r="D126" s="121">
        <v>81.62</v>
      </c>
      <c r="E126" s="121">
        <v>66.819999999999993</v>
      </c>
      <c r="F126" s="121">
        <v>14.8</v>
      </c>
    </row>
    <row r="127" spans="1:6">
      <c r="A127" s="119" t="s">
        <v>329</v>
      </c>
      <c r="B127" s="120" t="s">
        <v>93</v>
      </c>
      <c r="C127" s="120" t="s">
        <v>192</v>
      </c>
      <c r="D127" s="121">
        <v>81.62</v>
      </c>
      <c r="E127" s="121">
        <v>66.819999999999993</v>
      </c>
      <c r="F127" s="121">
        <v>14.8</v>
      </c>
    </row>
    <row r="128" spans="1:6">
      <c r="A128" s="119" t="s">
        <v>330</v>
      </c>
      <c r="B128" s="120" t="s">
        <v>93</v>
      </c>
      <c r="C128" s="120" t="s">
        <v>192</v>
      </c>
      <c r="D128" s="121">
        <v>81.62</v>
      </c>
      <c r="E128" s="121">
        <v>66.819999999999993</v>
      </c>
      <c r="F128" s="121">
        <v>14.8</v>
      </c>
    </row>
    <row r="129" spans="1:6">
      <c r="A129" s="119" t="s">
        <v>331</v>
      </c>
      <c r="B129" s="120" t="s">
        <v>93</v>
      </c>
      <c r="C129" s="120" t="s">
        <v>192</v>
      </c>
      <c r="D129" s="121">
        <v>81.62</v>
      </c>
      <c r="E129" s="121">
        <v>66.819999999999993</v>
      </c>
      <c r="F129" s="121">
        <v>14.8</v>
      </c>
    </row>
    <row r="130" spans="1:6">
      <c r="A130" s="119" t="s">
        <v>332</v>
      </c>
      <c r="B130" s="120" t="s">
        <v>93</v>
      </c>
      <c r="C130" s="120" t="s">
        <v>192</v>
      </c>
      <c r="D130" s="121">
        <v>81.62</v>
      </c>
      <c r="E130" s="121">
        <v>66.819999999999993</v>
      </c>
      <c r="F130" s="121">
        <v>14.8</v>
      </c>
    </row>
    <row r="131" spans="1:6">
      <c r="A131" s="119" t="s">
        <v>333</v>
      </c>
      <c r="B131" s="120" t="s">
        <v>93</v>
      </c>
      <c r="C131" s="120" t="s">
        <v>192</v>
      </c>
      <c r="D131" s="121">
        <v>81.62</v>
      </c>
      <c r="E131" s="121">
        <v>66.819999999999993</v>
      </c>
      <c r="F131" s="121">
        <v>14.8</v>
      </c>
    </row>
    <row r="132" spans="1:6">
      <c r="A132" s="119" t="s">
        <v>334</v>
      </c>
      <c r="B132" s="120" t="s">
        <v>93</v>
      </c>
      <c r="C132" s="120" t="s">
        <v>192</v>
      </c>
      <c r="D132" s="121">
        <v>81.62</v>
      </c>
      <c r="E132" s="121">
        <v>66.819999999999993</v>
      </c>
      <c r="F132" s="121">
        <v>14.8</v>
      </c>
    </row>
    <row r="133" spans="1:6">
      <c r="A133" s="119" t="s">
        <v>335</v>
      </c>
      <c r="B133" s="120" t="s">
        <v>93</v>
      </c>
      <c r="C133" s="120" t="s">
        <v>192</v>
      </c>
      <c r="D133" s="121">
        <v>81.62</v>
      </c>
      <c r="E133" s="121">
        <v>66.819999999999993</v>
      </c>
      <c r="F133" s="121">
        <v>14.8</v>
      </c>
    </row>
    <row r="134" spans="1:6">
      <c r="A134" s="119" t="s">
        <v>336</v>
      </c>
      <c r="B134" s="120" t="s">
        <v>93</v>
      </c>
      <c r="C134" s="120" t="s">
        <v>192</v>
      </c>
      <c r="D134" s="121">
        <v>81.59</v>
      </c>
      <c r="E134" s="121">
        <v>66.790000000000006</v>
      </c>
      <c r="F134" s="121">
        <v>14.8</v>
      </c>
    </row>
    <row r="135" spans="1:6">
      <c r="A135" s="119" t="s">
        <v>337</v>
      </c>
      <c r="B135" s="120" t="s">
        <v>93</v>
      </c>
      <c r="C135" s="120" t="s">
        <v>192</v>
      </c>
      <c r="D135" s="121">
        <v>81.59</v>
      </c>
      <c r="E135" s="121">
        <v>66.790000000000006</v>
      </c>
      <c r="F135" s="121">
        <v>14.8</v>
      </c>
    </row>
    <row r="136" spans="1:6">
      <c r="A136" s="119" t="s">
        <v>338</v>
      </c>
      <c r="B136" s="120" t="s">
        <v>93</v>
      </c>
      <c r="C136" s="120" t="s">
        <v>192</v>
      </c>
      <c r="D136" s="121">
        <v>81.59</v>
      </c>
      <c r="E136" s="121">
        <v>66.790000000000006</v>
      </c>
      <c r="F136" s="121">
        <v>14.8</v>
      </c>
    </row>
    <row r="137" spans="1:6">
      <c r="A137" s="119" t="s">
        <v>339</v>
      </c>
      <c r="B137" s="120" t="s">
        <v>93</v>
      </c>
      <c r="C137" s="120" t="s">
        <v>192</v>
      </c>
      <c r="D137" s="121">
        <v>81.59</v>
      </c>
      <c r="E137" s="121">
        <v>66.790000000000006</v>
      </c>
      <c r="F137" s="121">
        <v>14.8</v>
      </c>
    </row>
    <row r="138" spans="1:6">
      <c r="A138" s="119" t="s">
        <v>340</v>
      </c>
      <c r="B138" s="120" t="s">
        <v>93</v>
      </c>
      <c r="C138" s="120" t="s">
        <v>192</v>
      </c>
      <c r="D138" s="121">
        <v>81.62</v>
      </c>
      <c r="E138" s="121">
        <v>66.819999999999993</v>
      </c>
      <c r="F138" s="121">
        <v>14.8</v>
      </c>
    </row>
    <row r="139" spans="1:6">
      <c r="A139" s="119" t="s">
        <v>341</v>
      </c>
      <c r="B139" s="120" t="s">
        <v>93</v>
      </c>
      <c r="C139" s="120" t="s">
        <v>192</v>
      </c>
      <c r="D139" s="121">
        <v>81.62</v>
      </c>
      <c r="E139" s="121">
        <v>66.819999999999993</v>
      </c>
      <c r="F139" s="121">
        <v>14.8</v>
      </c>
    </row>
    <row r="140" spans="1:6">
      <c r="A140" s="119" t="s">
        <v>342</v>
      </c>
      <c r="B140" s="120" t="s">
        <v>93</v>
      </c>
      <c r="C140" s="120" t="s">
        <v>192</v>
      </c>
      <c r="D140" s="121">
        <v>81.62</v>
      </c>
      <c r="E140" s="121">
        <v>66.819999999999993</v>
      </c>
      <c r="F140" s="121">
        <v>14.8</v>
      </c>
    </row>
    <row r="141" spans="1:6">
      <c r="A141" s="119" t="s">
        <v>343</v>
      </c>
      <c r="B141" s="120" t="s">
        <v>93</v>
      </c>
      <c r="C141" s="120" t="s">
        <v>192</v>
      </c>
      <c r="D141" s="121">
        <v>81.62</v>
      </c>
      <c r="E141" s="121">
        <v>66.819999999999993</v>
      </c>
      <c r="F141" s="121">
        <v>14.8</v>
      </c>
    </row>
    <row r="142" spans="1:6">
      <c r="A142" s="119" t="s">
        <v>344</v>
      </c>
      <c r="B142" s="120" t="s">
        <v>93</v>
      </c>
      <c r="C142" s="120" t="s">
        <v>192</v>
      </c>
      <c r="D142" s="121">
        <v>81.62</v>
      </c>
      <c r="E142" s="121">
        <v>66.819999999999993</v>
      </c>
      <c r="F142" s="121">
        <v>14.8</v>
      </c>
    </row>
    <row r="143" spans="1:6">
      <c r="A143" s="119" t="s">
        <v>345</v>
      </c>
      <c r="B143" s="120" t="s">
        <v>93</v>
      </c>
      <c r="C143" s="120" t="s">
        <v>192</v>
      </c>
      <c r="D143" s="121">
        <v>81.62</v>
      </c>
      <c r="E143" s="121">
        <v>66.819999999999993</v>
      </c>
      <c r="F143" s="121">
        <v>14.8</v>
      </c>
    </row>
    <row r="144" spans="1:6">
      <c r="A144" s="119" t="s">
        <v>346</v>
      </c>
      <c r="B144" s="120" t="s">
        <v>93</v>
      </c>
      <c r="C144" s="120" t="s">
        <v>192</v>
      </c>
      <c r="D144" s="121">
        <v>81.62</v>
      </c>
      <c r="E144" s="121">
        <v>66.819999999999993</v>
      </c>
      <c r="F144" s="121">
        <v>14.8</v>
      </c>
    </row>
    <row r="145" spans="1:6">
      <c r="A145" s="119" t="s">
        <v>347</v>
      </c>
      <c r="B145" s="120" t="s">
        <v>93</v>
      </c>
      <c r="C145" s="120" t="s">
        <v>192</v>
      </c>
      <c r="D145" s="121">
        <v>81.62</v>
      </c>
      <c r="E145" s="121">
        <v>66.819999999999993</v>
      </c>
      <c r="F145" s="121">
        <v>14.8</v>
      </c>
    </row>
    <row r="146" spans="1:6">
      <c r="A146" s="119" t="s">
        <v>348</v>
      </c>
      <c r="B146" s="120" t="s">
        <v>93</v>
      </c>
      <c r="C146" s="120" t="s">
        <v>192</v>
      </c>
      <c r="D146" s="121">
        <v>81.59</v>
      </c>
      <c r="E146" s="121">
        <v>66.790000000000006</v>
      </c>
      <c r="F146" s="121">
        <v>14.8</v>
      </c>
    </row>
    <row r="147" spans="1:6">
      <c r="A147" s="119" t="s">
        <v>349</v>
      </c>
      <c r="B147" s="120" t="s">
        <v>93</v>
      </c>
      <c r="C147" s="120" t="s">
        <v>192</v>
      </c>
      <c r="D147" s="121">
        <v>82.04</v>
      </c>
      <c r="E147" s="121">
        <v>67.16</v>
      </c>
      <c r="F147" s="121">
        <v>14.88</v>
      </c>
    </row>
    <row r="148" spans="1:6">
      <c r="A148" s="119" t="s">
        <v>350</v>
      </c>
      <c r="B148" s="120" t="s">
        <v>93</v>
      </c>
      <c r="C148" s="120" t="s">
        <v>192</v>
      </c>
      <c r="D148" s="121">
        <v>81.59</v>
      </c>
      <c r="E148" s="121">
        <v>66.790000000000006</v>
      </c>
      <c r="F148" s="121">
        <v>14.8</v>
      </c>
    </row>
    <row r="149" spans="1:6">
      <c r="A149" s="119" t="s">
        <v>351</v>
      </c>
      <c r="B149" s="120" t="s">
        <v>93</v>
      </c>
      <c r="C149" s="120" t="s">
        <v>192</v>
      </c>
      <c r="D149" s="121">
        <v>82.04</v>
      </c>
      <c r="E149" s="121">
        <v>67.16</v>
      </c>
      <c r="F149" s="121">
        <v>14.88</v>
      </c>
    </row>
    <row r="150" spans="1:6">
      <c r="A150" s="119" t="s">
        <v>352</v>
      </c>
      <c r="B150" s="120" t="s">
        <v>93</v>
      </c>
      <c r="C150" s="120" t="s">
        <v>192</v>
      </c>
      <c r="D150" s="121">
        <v>81.62</v>
      </c>
      <c r="E150" s="121">
        <v>66.819999999999993</v>
      </c>
      <c r="F150" s="121">
        <v>14.8</v>
      </c>
    </row>
    <row r="151" spans="1:6">
      <c r="A151" s="119" t="s">
        <v>353</v>
      </c>
      <c r="B151" s="120" t="s">
        <v>93</v>
      </c>
      <c r="C151" s="120" t="s">
        <v>192</v>
      </c>
      <c r="D151" s="121">
        <v>82.08</v>
      </c>
      <c r="E151" s="121">
        <v>67.19</v>
      </c>
      <c r="F151" s="121">
        <v>14.89</v>
      </c>
    </row>
    <row r="152" spans="1:6">
      <c r="A152" s="119" t="s">
        <v>354</v>
      </c>
      <c r="B152" s="120" t="s">
        <v>93</v>
      </c>
      <c r="C152" s="120" t="s">
        <v>192</v>
      </c>
      <c r="D152" s="121">
        <v>81.62</v>
      </c>
      <c r="E152" s="121">
        <v>66.819999999999993</v>
      </c>
      <c r="F152" s="121">
        <v>14.8</v>
      </c>
    </row>
    <row r="153" spans="1:6">
      <c r="A153" s="119" t="s">
        <v>355</v>
      </c>
      <c r="B153" s="120" t="s">
        <v>93</v>
      </c>
      <c r="C153" s="120" t="s">
        <v>192</v>
      </c>
      <c r="D153" s="121">
        <v>82.08</v>
      </c>
      <c r="E153" s="121">
        <v>67.19</v>
      </c>
      <c r="F153" s="121">
        <v>14.89</v>
      </c>
    </row>
    <row r="154" spans="1:6">
      <c r="A154" s="119" t="s">
        <v>356</v>
      </c>
      <c r="B154" s="120" t="s">
        <v>93</v>
      </c>
      <c r="C154" s="120" t="s">
        <v>192</v>
      </c>
      <c r="D154" s="121">
        <v>81.62</v>
      </c>
      <c r="E154" s="121">
        <v>66.819999999999993</v>
      </c>
      <c r="F154" s="121">
        <v>14.8</v>
      </c>
    </row>
    <row r="155" spans="1:6">
      <c r="A155" s="119" t="s">
        <v>357</v>
      </c>
      <c r="B155" s="120" t="s">
        <v>93</v>
      </c>
      <c r="C155" s="120" t="s">
        <v>192</v>
      </c>
      <c r="D155" s="121">
        <v>82.08</v>
      </c>
      <c r="E155" s="121">
        <v>67.19</v>
      </c>
      <c r="F155" s="121">
        <v>14.89</v>
      </c>
    </row>
    <row r="156" spans="1:6">
      <c r="A156" s="119" t="s">
        <v>358</v>
      </c>
      <c r="B156" s="120" t="s">
        <v>93</v>
      </c>
      <c r="C156" s="120" t="s">
        <v>192</v>
      </c>
      <c r="D156" s="121">
        <v>81.62</v>
      </c>
      <c r="E156" s="121">
        <v>66.819999999999993</v>
      </c>
      <c r="F156" s="121">
        <v>14.8</v>
      </c>
    </row>
    <row r="157" spans="1:6">
      <c r="A157" s="119" t="s">
        <v>359</v>
      </c>
      <c r="B157" s="120" t="s">
        <v>93</v>
      </c>
      <c r="C157" s="120" t="s">
        <v>192</v>
      </c>
      <c r="D157" s="121">
        <v>82.08</v>
      </c>
      <c r="E157" s="121">
        <v>67.19</v>
      </c>
      <c r="F157" s="121">
        <v>14.89</v>
      </c>
    </row>
    <row r="158" spans="1:6">
      <c r="A158" s="119" t="s">
        <v>360</v>
      </c>
      <c r="B158" s="120" t="s">
        <v>93</v>
      </c>
      <c r="C158" s="120" t="s">
        <v>213</v>
      </c>
      <c r="D158" s="121">
        <v>88.94</v>
      </c>
      <c r="E158" s="121">
        <v>73.98</v>
      </c>
      <c r="F158" s="121">
        <v>14.96</v>
      </c>
    </row>
    <row r="159" spans="1:6">
      <c r="A159" s="119" t="s">
        <v>361</v>
      </c>
      <c r="B159" s="120" t="s">
        <v>93</v>
      </c>
      <c r="C159" s="120" t="s">
        <v>213</v>
      </c>
      <c r="D159" s="121">
        <v>88.4</v>
      </c>
      <c r="E159" s="121">
        <v>73.53</v>
      </c>
      <c r="F159" s="121">
        <v>14.87</v>
      </c>
    </row>
    <row r="160" spans="1:6">
      <c r="A160" s="119" t="s">
        <v>362</v>
      </c>
      <c r="B160" s="120" t="s">
        <v>93</v>
      </c>
      <c r="C160" s="120" t="s">
        <v>213</v>
      </c>
      <c r="D160" s="121">
        <v>88.94</v>
      </c>
      <c r="E160" s="121">
        <v>73.98</v>
      </c>
      <c r="F160" s="121">
        <v>14.96</v>
      </c>
    </row>
    <row r="161" spans="1:6">
      <c r="A161" s="119" t="s">
        <v>363</v>
      </c>
      <c r="B161" s="120" t="s">
        <v>93</v>
      </c>
      <c r="C161" s="120" t="s">
        <v>213</v>
      </c>
      <c r="D161" s="121">
        <v>88.4</v>
      </c>
      <c r="E161" s="121">
        <v>73.53</v>
      </c>
      <c r="F161" s="121">
        <v>14.87</v>
      </c>
    </row>
    <row r="162" spans="1:6">
      <c r="A162" s="119" t="s">
        <v>364</v>
      </c>
      <c r="B162" s="120" t="s">
        <v>93</v>
      </c>
      <c r="C162" s="120" t="s">
        <v>213</v>
      </c>
      <c r="D162" s="121">
        <v>88.97</v>
      </c>
      <c r="E162" s="121">
        <v>74.010000000000005</v>
      </c>
      <c r="F162" s="121">
        <v>14.96</v>
      </c>
    </row>
    <row r="163" spans="1:6">
      <c r="A163" s="119" t="s">
        <v>365</v>
      </c>
      <c r="B163" s="120" t="s">
        <v>93</v>
      </c>
      <c r="C163" s="120" t="s">
        <v>213</v>
      </c>
      <c r="D163" s="121">
        <v>88.43</v>
      </c>
      <c r="E163" s="121">
        <v>73.56</v>
      </c>
      <c r="F163" s="121">
        <v>14.87</v>
      </c>
    </row>
    <row r="164" spans="1:6">
      <c r="A164" s="119" t="s">
        <v>366</v>
      </c>
      <c r="B164" s="120" t="s">
        <v>93</v>
      </c>
      <c r="C164" s="120" t="s">
        <v>213</v>
      </c>
      <c r="D164" s="121">
        <v>88.97</v>
      </c>
      <c r="E164" s="121">
        <v>74.010000000000005</v>
      </c>
      <c r="F164" s="121">
        <v>14.96</v>
      </c>
    </row>
    <row r="165" spans="1:6">
      <c r="A165" s="119" t="s">
        <v>367</v>
      </c>
      <c r="B165" s="120" t="s">
        <v>93</v>
      </c>
      <c r="C165" s="120" t="s">
        <v>213</v>
      </c>
      <c r="D165" s="121">
        <v>88.43</v>
      </c>
      <c r="E165" s="121">
        <v>73.56</v>
      </c>
      <c r="F165" s="121">
        <v>14.87</v>
      </c>
    </row>
    <row r="166" spans="1:6">
      <c r="A166" s="119" t="s">
        <v>368</v>
      </c>
      <c r="B166" s="120" t="s">
        <v>93</v>
      </c>
      <c r="C166" s="120" t="s">
        <v>213</v>
      </c>
      <c r="D166" s="121">
        <v>88.97</v>
      </c>
      <c r="E166" s="121">
        <v>74.010000000000005</v>
      </c>
      <c r="F166" s="121">
        <v>14.96</v>
      </c>
    </row>
    <row r="167" spans="1:6">
      <c r="A167" s="119" t="s">
        <v>369</v>
      </c>
      <c r="B167" s="120" t="s">
        <v>93</v>
      </c>
      <c r="C167" s="120" t="s">
        <v>213</v>
      </c>
      <c r="D167" s="121">
        <v>88.43</v>
      </c>
      <c r="E167" s="121">
        <v>73.56</v>
      </c>
      <c r="F167" s="121">
        <v>14.87</v>
      </c>
    </row>
    <row r="168" spans="1:6">
      <c r="A168" s="119" t="s">
        <v>370</v>
      </c>
      <c r="B168" s="120" t="s">
        <v>93</v>
      </c>
      <c r="C168" s="120" t="s">
        <v>213</v>
      </c>
      <c r="D168" s="121">
        <v>88.97</v>
      </c>
      <c r="E168" s="121">
        <v>74.010000000000005</v>
      </c>
      <c r="F168" s="121">
        <v>14.96</v>
      </c>
    </row>
    <row r="169" spans="1:6">
      <c r="A169" s="119" t="s">
        <v>371</v>
      </c>
      <c r="B169" s="120" t="s">
        <v>93</v>
      </c>
      <c r="C169" s="120" t="s">
        <v>213</v>
      </c>
      <c r="D169" s="121">
        <v>88.43</v>
      </c>
      <c r="E169" s="121">
        <v>73.56</v>
      </c>
      <c r="F169" s="121">
        <v>14.87</v>
      </c>
    </row>
    <row r="170" spans="1:6">
      <c r="A170" s="119" t="s">
        <v>372</v>
      </c>
      <c r="B170" s="120" t="s">
        <v>93</v>
      </c>
      <c r="C170" s="120" t="s">
        <v>213</v>
      </c>
      <c r="D170" s="121">
        <v>88.4</v>
      </c>
      <c r="E170" s="121">
        <v>73.53</v>
      </c>
      <c r="F170" s="121">
        <v>14.87</v>
      </c>
    </row>
    <row r="171" spans="1:6">
      <c r="A171" s="119" t="s">
        <v>373</v>
      </c>
      <c r="B171" s="120" t="s">
        <v>93</v>
      </c>
      <c r="C171" s="120" t="s">
        <v>213</v>
      </c>
      <c r="D171" s="121">
        <v>88.4</v>
      </c>
      <c r="E171" s="121">
        <v>73.53</v>
      </c>
      <c r="F171" s="121">
        <v>14.87</v>
      </c>
    </row>
    <row r="172" spans="1:6">
      <c r="A172" s="119" t="s">
        <v>374</v>
      </c>
      <c r="B172" s="120" t="s">
        <v>93</v>
      </c>
      <c r="C172" s="120" t="s">
        <v>213</v>
      </c>
      <c r="D172" s="121">
        <v>88.4</v>
      </c>
      <c r="E172" s="121">
        <v>73.53</v>
      </c>
      <c r="F172" s="121">
        <v>14.87</v>
      </c>
    </row>
    <row r="173" spans="1:6">
      <c r="A173" s="119" t="s">
        <v>375</v>
      </c>
      <c r="B173" s="120" t="s">
        <v>93</v>
      </c>
      <c r="C173" s="120" t="s">
        <v>213</v>
      </c>
      <c r="D173" s="121">
        <v>88.4</v>
      </c>
      <c r="E173" s="121">
        <v>73.53</v>
      </c>
      <c r="F173" s="121">
        <v>14.87</v>
      </c>
    </row>
    <row r="174" spans="1:6">
      <c r="A174" s="119" t="s">
        <v>376</v>
      </c>
      <c r="B174" s="120" t="s">
        <v>93</v>
      </c>
      <c r="C174" s="120" t="s">
        <v>213</v>
      </c>
      <c r="D174" s="121">
        <v>88.43</v>
      </c>
      <c r="E174" s="121">
        <v>73.56</v>
      </c>
      <c r="F174" s="121">
        <v>14.87</v>
      </c>
    </row>
    <row r="175" spans="1:6">
      <c r="A175" s="119" t="s">
        <v>377</v>
      </c>
      <c r="B175" s="120" t="s">
        <v>93</v>
      </c>
      <c r="C175" s="120" t="s">
        <v>213</v>
      </c>
      <c r="D175" s="121">
        <v>88.43</v>
      </c>
      <c r="E175" s="121">
        <v>73.56</v>
      </c>
      <c r="F175" s="121">
        <v>14.87</v>
      </c>
    </row>
    <row r="176" spans="1:6">
      <c r="A176" s="119" t="s">
        <v>378</v>
      </c>
      <c r="B176" s="120" t="s">
        <v>93</v>
      </c>
      <c r="C176" s="120" t="s">
        <v>213</v>
      </c>
      <c r="D176" s="121">
        <v>88.43</v>
      </c>
      <c r="E176" s="121">
        <v>73.56</v>
      </c>
      <c r="F176" s="121">
        <v>14.87</v>
      </c>
    </row>
    <row r="177" spans="1:6">
      <c r="A177" s="119" t="s">
        <v>379</v>
      </c>
      <c r="B177" s="120" t="s">
        <v>93</v>
      </c>
      <c r="C177" s="120" t="s">
        <v>213</v>
      </c>
      <c r="D177" s="121">
        <v>88.43</v>
      </c>
      <c r="E177" s="121">
        <v>73.56</v>
      </c>
      <c r="F177" s="121">
        <v>14.87</v>
      </c>
    </row>
    <row r="178" spans="1:6">
      <c r="A178" s="119" t="s">
        <v>380</v>
      </c>
      <c r="B178" s="120" t="s">
        <v>93</v>
      </c>
      <c r="C178" s="120" t="s">
        <v>213</v>
      </c>
      <c r="D178" s="121">
        <v>88.43</v>
      </c>
      <c r="E178" s="121">
        <v>73.56</v>
      </c>
      <c r="F178" s="121">
        <v>14.87</v>
      </c>
    </row>
    <row r="179" spans="1:6">
      <c r="A179" s="119" t="s">
        <v>381</v>
      </c>
      <c r="B179" s="120" t="s">
        <v>93</v>
      </c>
      <c r="C179" s="120" t="s">
        <v>213</v>
      </c>
      <c r="D179" s="121">
        <v>88.43</v>
      </c>
      <c r="E179" s="121">
        <v>73.56</v>
      </c>
      <c r="F179" s="121">
        <v>14.87</v>
      </c>
    </row>
    <row r="180" spans="1:6">
      <c r="A180" s="119" t="s">
        <v>382</v>
      </c>
      <c r="B180" s="120" t="s">
        <v>93</v>
      </c>
      <c r="C180" s="120" t="s">
        <v>213</v>
      </c>
      <c r="D180" s="121">
        <v>88.43</v>
      </c>
      <c r="E180" s="121">
        <v>73.56</v>
      </c>
      <c r="F180" s="121">
        <v>14.87</v>
      </c>
    </row>
    <row r="181" spans="1:6">
      <c r="A181" s="119" t="s">
        <v>383</v>
      </c>
      <c r="B181" s="120" t="s">
        <v>93</v>
      </c>
      <c r="C181" s="120" t="s">
        <v>213</v>
      </c>
      <c r="D181" s="121">
        <v>88.43</v>
      </c>
      <c r="E181" s="121">
        <v>73.56</v>
      </c>
      <c r="F181" s="121">
        <v>14.87</v>
      </c>
    </row>
    <row r="182" spans="1:6">
      <c r="A182" s="119" t="s">
        <v>384</v>
      </c>
      <c r="B182" s="120" t="s">
        <v>93</v>
      </c>
      <c r="C182" s="120" t="s">
        <v>213</v>
      </c>
      <c r="D182" s="121">
        <v>88.4</v>
      </c>
      <c r="E182" s="121">
        <v>73.53</v>
      </c>
      <c r="F182" s="121">
        <v>14.87</v>
      </c>
    </row>
    <row r="183" spans="1:6">
      <c r="A183" s="119" t="s">
        <v>385</v>
      </c>
      <c r="B183" s="120" t="s">
        <v>93</v>
      </c>
      <c r="C183" s="120" t="s">
        <v>213</v>
      </c>
      <c r="D183" s="121">
        <v>88.4</v>
      </c>
      <c r="E183" s="121">
        <v>73.53</v>
      </c>
      <c r="F183" s="121">
        <v>14.87</v>
      </c>
    </row>
    <row r="184" spans="1:6">
      <c r="A184" s="119" t="s">
        <v>386</v>
      </c>
      <c r="B184" s="120" t="s">
        <v>93</v>
      </c>
      <c r="C184" s="120" t="s">
        <v>213</v>
      </c>
      <c r="D184" s="121">
        <v>88.4</v>
      </c>
      <c r="E184" s="121">
        <v>73.53</v>
      </c>
      <c r="F184" s="121">
        <v>14.87</v>
      </c>
    </row>
    <row r="185" spans="1:6">
      <c r="A185" s="119" t="s">
        <v>387</v>
      </c>
      <c r="B185" s="120" t="s">
        <v>93</v>
      </c>
      <c r="C185" s="120" t="s">
        <v>213</v>
      </c>
      <c r="D185" s="121">
        <v>88.4</v>
      </c>
      <c r="E185" s="121">
        <v>73.53</v>
      </c>
      <c r="F185" s="121">
        <v>14.87</v>
      </c>
    </row>
    <row r="186" spans="1:6">
      <c r="A186" s="119" t="s">
        <v>388</v>
      </c>
      <c r="B186" s="120" t="s">
        <v>93</v>
      </c>
      <c r="C186" s="120" t="s">
        <v>213</v>
      </c>
      <c r="D186" s="121">
        <v>88.43</v>
      </c>
      <c r="E186" s="121">
        <v>73.56</v>
      </c>
      <c r="F186" s="121">
        <v>14.87</v>
      </c>
    </row>
    <row r="187" spans="1:6">
      <c r="A187" s="119" t="s">
        <v>389</v>
      </c>
      <c r="B187" s="120" t="s">
        <v>93</v>
      </c>
      <c r="C187" s="120" t="s">
        <v>213</v>
      </c>
      <c r="D187" s="121">
        <v>88.43</v>
      </c>
      <c r="E187" s="121">
        <v>73.56</v>
      </c>
      <c r="F187" s="121">
        <v>14.87</v>
      </c>
    </row>
    <row r="188" spans="1:6">
      <c r="A188" s="119" t="s">
        <v>390</v>
      </c>
      <c r="B188" s="120" t="s">
        <v>93</v>
      </c>
      <c r="C188" s="120" t="s">
        <v>213</v>
      </c>
      <c r="D188" s="121">
        <v>88.43</v>
      </c>
      <c r="E188" s="121">
        <v>73.56</v>
      </c>
      <c r="F188" s="121">
        <v>14.87</v>
      </c>
    </row>
    <row r="189" spans="1:6">
      <c r="A189" s="119" t="s">
        <v>391</v>
      </c>
      <c r="B189" s="120" t="s">
        <v>93</v>
      </c>
      <c r="C189" s="120" t="s">
        <v>213</v>
      </c>
      <c r="D189" s="121">
        <v>88.43</v>
      </c>
      <c r="E189" s="121">
        <v>73.56</v>
      </c>
      <c r="F189" s="121">
        <v>14.87</v>
      </c>
    </row>
    <row r="190" spans="1:6">
      <c r="A190" s="119" t="s">
        <v>392</v>
      </c>
      <c r="B190" s="120" t="s">
        <v>93</v>
      </c>
      <c r="C190" s="120" t="s">
        <v>213</v>
      </c>
      <c r="D190" s="121">
        <v>88.43</v>
      </c>
      <c r="E190" s="121">
        <v>73.56</v>
      </c>
      <c r="F190" s="121">
        <v>14.87</v>
      </c>
    </row>
    <row r="191" spans="1:6">
      <c r="A191" s="119" t="s">
        <v>393</v>
      </c>
      <c r="B191" s="120" t="s">
        <v>93</v>
      </c>
      <c r="C191" s="120" t="s">
        <v>213</v>
      </c>
      <c r="D191" s="121">
        <v>88.43</v>
      </c>
      <c r="E191" s="121">
        <v>73.56</v>
      </c>
      <c r="F191" s="121">
        <v>14.87</v>
      </c>
    </row>
    <row r="192" spans="1:6">
      <c r="A192" s="119" t="s">
        <v>394</v>
      </c>
      <c r="B192" s="120" t="s">
        <v>93</v>
      </c>
      <c r="C192" s="120" t="s">
        <v>213</v>
      </c>
      <c r="D192" s="121">
        <v>88.43</v>
      </c>
      <c r="E192" s="121">
        <v>73.56</v>
      </c>
      <c r="F192" s="121">
        <v>14.87</v>
      </c>
    </row>
    <row r="193" spans="1:6">
      <c r="A193" s="119" t="s">
        <v>395</v>
      </c>
      <c r="B193" s="120" t="s">
        <v>93</v>
      </c>
      <c r="C193" s="120" t="s">
        <v>213</v>
      </c>
      <c r="D193" s="121">
        <v>88.43</v>
      </c>
      <c r="E193" s="121">
        <v>73.56</v>
      </c>
      <c r="F193" s="121">
        <v>14.87</v>
      </c>
    </row>
    <row r="194" spans="1:6">
      <c r="A194" s="119" t="s">
        <v>396</v>
      </c>
      <c r="B194" s="120" t="s">
        <v>93</v>
      </c>
      <c r="C194" s="120" t="s">
        <v>213</v>
      </c>
      <c r="D194" s="121">
        <v>88.4</v>
      </c>
      <c r="E194" s="121">
        <v>73.53</v>
      </c>
      <c r="F194" s="121">
        <v>14.87</v>
      </c>
    </row>
    <row r="195" spans="1:6">
      <c r="A195" s="119" t="s">
        <v>397</v>
      </c>
      <c r="B195" s="120" t="s">
        <v>93</v>
      </c>
      <c r="C195" s="120" t="s">
        <v>213</v>
      </c>
      <c r="D195" s="121">
        <v>88.4</v>
      </c>
      <c r="E195" s="121">
        <v>73.53</v>
      </c>
      <c r="F195" s="121">
        <v>14.87</v>
      </c>
    </row>
    <row r="196" spans="1:6">
      <c r="A196" s="119" t="s">
        <v>398</v>
      </c>
      <c r="B196" s="120" t="s">
        <v>93</v>
      </c>
      <c r="C196" s="120" t="s">
        <v>213</v>
      </c>
      <c r="D196" s="121">
        <v>88.4</v>
      </c>
      <c r="E196" s="121">
        <v>73.53</v>
      </c>
      <c r="F196" s="121">
        <v>14.87</v>
      </c>
    </row>
    <row r="197" spans="1:6">
      <c r="A197" s="119" t="s">
        <v>399</v>
      </c>
      <c r="B197" s="120" t="s">
        <v>93</v>
      </c>
      <c r="C197" s="120" t="s">
        <v>213</v>
      </c>
      <c r="D197" s="121">
        <v>88.4</v>
      </c>
      <c r="E197" s="121">
        <v>73.53</v>
      </c>
      <c r="F197" s="121">
        <v>14.87</v>
      </c>
    </row>
    <row r="198" spans="1:6">
      <c r="A198" s="119" t="s">
        <v>400</v>
      </c>
      <c r="B198" s="120" t="s">
        <v>93</v>
      </c>
      <c r="C198" s="120" t="s">
        <v>213</v>
      </c>
      <c r="D198" s="121">
        <v>88.43</v>
      </c>
      <c r="E198" s="121">
        <v>73.56</v>
      </c>
      <c r="F198" s="121">
        <v>14.87</v>
      </c>
    </row>
    <row r="199" spans="1:6">
      <c r="A199" s="119" t="s">
        <v>401</v>
      </c>
      <c r="B199" s="120" t="s">
        <v>93</v>
      </c>
      <c r="C199" s="120" t="s">
        <v>213</v>
      </c>
      <c r="D199" s="121">
        <v>88.43</v>
      </c>
      <c r="E199" s="121">
        <v>73.56</v>
      </c>
      <c r="F199" s="121">
        <v>14.87</v>
      </c>
    </row>
    <row r="200" spans="1:6">
      <c r="A200" s="119" t="s">
        <v>402</v>
      </c>
      <c r="B200" s="120" t="s">
        <v>93</v>
      </c>
      <c r="C200" s="120" t="s">
        <v>213</v>
      </c>
      <c r="D200" s="121">
        <v>88.43</v>
      </c>
      <c r="E200" s="121">
        <v>73.56</v>
      </c>
      <c r="F200" s="121">
        <v>14.87</v>
      </c>
    </row>
    <row r="201" spans="1:6">
      <c r="A201" s="119" t="s">
        <v>403</v>
      </c>
      <c r="B201" s="120" t="s">
        <v>93</v>
      </c>
      <c r="C201" s="120" t="s">
        <v>213</v>
      </c>
      <c r="D201" s="121">
        <v>88.43</v>
      </c>
      <c r="E201" s="121">
        <v>73.56</v>
      </c>
      <c r="F201" s="121">
        <v>14.87</v>
      </c>
    </row>
    <row r="202" spans="1:6">
      <c r="A202" s="119" t="s">
        <v>404</v>
      </c>
      <c r="B202" s="120" t="s">
        <v>93</v>
      </c>
      <c r="C202" s="120" t="s">
        <v>213</v>
      </c>
      <c r="D202" s="121">
        <v>88.43</v>
      </c>
      <c r="E202" s="121">
        <v>73.56</v>
      </c>
      <c r="F202" s="121">
        <v>14.87</v>
      </c>
    </row>
    <row r="203" spans="1:6">
      <c r="A203" s="119" t="s">
        <v>405</v>
      </c>
      <c r="B203" s="120" t="s">
        <v>93</v>
      </c>
      <c r="C203" s="120" t="s">
        <v>213</v>
      </c>
      <c r="D203" s="121">
        <v>88.43</v>
      </c>
      <c r="E203" s="121">
        <v>73.56</v>
      </c>
      <c r="F203" s="121">
        <v>14.87</v>
      </c>
    </row>
    <row r="204" spans="1:6">
      <c r="A204" s="119" t="s">
        <v>406</v>
      </c>
      <c r="B204" s="120" t="s">
        <v>93</v>
      </c>
      <c r="C204" s="120" t="s">
        <v>213</v>
      </c>
      <c r="D204" s="121">
        <v>88.43</v>
      </c>
      <c r="E204" s="121">
        <v>73.56</v>
      </c>
      <c r="F204" s="121">
        <v>14.87</v>
      </c>
    </row>
    <row r="205" spans="1:6">
      <c r="A205" s="119" t="s">
        <v>407</v>
      </c>
      <c r="B205" s="120" t="s">
        <v>93</v>
      </c>
      <c r="C205" s="120" t="s">
        <v>213</v>
      </c>
      <c r="D205" s="121">
        <v>88.43</v>
      </c>
      <c r="E205" s="121">
        <v>73.56</v>
      </c>
      <c r="F205" s="121">
        <v>14.87</v>
      </c>
    </row>
    <row r="206" spans="1:6">
      <c r="A206" s="119" t="s">
        <v>408</v>
      </c>
      <c r="B206" s="120" t="s">
        <v>93</v>
      </c>
      <c r="C206" s="120" t="s">
        <v>213</v>
      </c>
      <c r="D206" s="121">
        <v>88.4</v>
      </c>
      <c r="E206" s="121">
        <v>73.53</v>
      </c>
      <c r="F206" s="121">
        <v>14.87</v>
      </c>
    </row>
    <row r="207" spans="1:6">
      <c r="A207" s="119" t="s">
        <v>409</v>
      </c>
      <c r="B207" s="120" t="s">
        <v>93</v>
      </c>
      <c r="C207" s="120" t="s">
        <v>213</v>
      </c>
      <c r="D207" s="121">
        <v>88.94</v>
      </c>
      <c r="E207" s="121">
        <v>73.98</v>
      </c>
      <c r="F207" s="121">
        <v>14.96</v>
      </c>
    </row>
    <row r="208" spans="1:6">
      <c r="A208" s="119" t="s">
        <v>410</v>
      </c>
      <c r="B208" s="120" t="s">
        <v>93</v>
      </c>
      <c r="C208" s="120" t="s">
        <v>213</v>
      </c>
      <c r="D208" s="121">
        <v>88.4</v>
      </c>
      <c r="E208" s="121">
        <v>73.53</v>
      </c>
      <c r="F208" s="121">
        <v>14.87</v>
      </c>
    </row>
    <row r="209" spans="1:6">
      <c r="A209" s="119" t="s">
        <v>411</v>
      </c>
      <c r="B209" s="120" t="s">
        <v>93</v>
      </c>
      <c r="C209" s="120" t="s">
        <v>213</v>
      </c>
      <c r="D209" s="121">
        <v>88.94</v>
      </c>
      <c r="E209" s="121">
        <v>73.98</v>
      </c>
      <c r="F209" s="121">
        <v>14.96</v>
      </c>
    </row>
    <row r="210" spans="1:6">
      <c r="A210" s="119" t="s">
        <v>412</v>
      </c>
      <c r="B210" s="120" t="s">
        <v>93</v>
      </c>
      <c r="C210" s="120" t="s">
        <v>213</v>
      </c>
      <c r="D210" s="121">
        <v>88.43</v>
      </c>
      <c r="E210" s="121">
        <v>73.56</v>
      </c>
      <c r="F210" s="121">
        <v>14.87</v>
      </c>
    </row>
    <row r="211" spans="1:6">
      <c r="A211" s="119" t="s">
        <v>413</v>
      </c>
      <c r="B211" s="120" t="s">
        <v>93</v>
      </c>
      <c r="C211" s="120" t="s">
        <v>213</v>
      </c>
      <c r="D211" s="121">
        <v>88.97</v>
      </c>
      <c r="E211" s="121">
        <v>74.010000000000005</v>
      </c>
      <c r="F211" s="121">
        <v>14.96</v>
      </c>
    </row>
    <row r="212" spans="1:6">
      <c r="A212" s="119" t="s">
        <v>414</v>
      </c>
      <c r="B212" s="120" t="s">
        <v>93</v>
      </c>
      <c r="C212" s="120" t="s">
        <v>213</v>
      </c>
      <c r="D212" s="121">
        <v>88.43</v>
      </c>
      <c r="E212" s="121">
        <v>73.56</v>
      </c>
      <c r="F212" s="121">
        <v>14.87</v>
      </c>
    </row>
    <row r="213" spans="1:6">
      <c r="A213" s="119" t="s">
        <v>415</v>
      </c>
      <c r="B213" s="120" t="s">
        <v>93</v>
      </c>
      <c r="C213" s="120" t="s">
        <v>213</v>
      </c>
      <c r="D213" s="121">
        <v>88.97</v>
      </c>
      <c r="E213" s="121">
        <v>74.010000000000005</v>
      </c>
      <c r="F213" s="121">
        <v>14.96</v>
      </c>
    </row>
    <row r="214" spans="1:6">
      <c r="A214" s="119" t="s">
        <v>416</v>
      </c>
      <c r="B214" s="120" t="s">
        <v>93</v>
      </c>
      <c r="C214" s="120" t="s">
        <v>213</v>
      </c>
      <c r="D214" s="121">
        <v>88.43</v>
      </c>
      <c r="E214" s="121">
        <v>73.56</v>
      </c>
      <c r="F214" s="121">
        <v>14.87</v>
      </c>
    </row>
    <row r="215" spans="1:6">
      <c r="A215" s="119" t="s">
        <v>417</v>
      </c>
      <c r="B215" s="120" t="s">
        <v>93</v>
      </c>
      <c r="C215" s="120" t="s">
        <v>213</v>
      </c>
      <c r="D215" s="121">
        <v>88.97</v>
      </c>
      <c r="E215" s="121">
        <v>74.010000000000005</v>
      </c>
      <c r="F215" s="121">
        <v>14.96</v>
      </c>
    </row>
    <row r="216" spans="1:6">
      <c r="A216" s="119" t="s">
        <v>418</v>
      </c>
      <c r="B216" s="120" t="s">
        <v>93</v>
      </c>
      <c r="C216" s="120" t="s">
        <v>213</v>
      </c>
      <c r="D216" s="121">
        <v>88.43</v>
      </c>
      <c r="E216" s="121">
        <v>73.56</v>
      </c>
      <c r="F216" s="121">
        <v>14.87</v>
      </c>
    </row>
    <row r="217" spans="1:6">
      <c r="A217" s="119" t="s">
        <v>419</v>
      </c>
      <c r="B217" s="120" t="s">
        <v>93</v>
      </c>
      <c r="C217" s="120" t="s">
        <v>213</v>
      </c>
      <c r="D217" s="121">
        <v>88.97</v>
      </c>
      <c r="E217" s="121">
        <v>74.010000000000005</v>
      </c>
      <c r="F217" s="121">
        <v>14.96</v>
      </c>
    </row>
    <row r="218" spans="1:6">
      <c r="A218" s="119" t="s">
        <v>420</v>
      </c>
      <c r="B218" s="120" t="s">
        <v>93</v>
      </c>
      <c r="C218" s="120" t="s">
        <v>213</v>
      </c>
      <c r="D218" s="121">
        <v>89.46</v>
      </c>
      <c r="E218" s="121">
        <v>72.97</v>
      </c>
      <c r="F218" s="121">
        <v>16.489999999999998</v>
      </c>
    </row>
    <row r="219" spans="1:6">
      <c r="A219" s="119" t="s">
        <v>421</v>
      </c>
      <c r="B219" s="120" t="s">
        <v>93</v>
      </c>
      <c r="C219" s="120" t="s">
        <v>213</v>
      </c>
      <c r="D219" s="121">
        <v>88.98</v>
      </c>
      <c r="E219" s="121">
        <v>72.58</v>
      </c>
      <c r="F219" s="121">
        <v>16.399999999999999</v>
      </c>
    </row>
    <row r="220" spans="1:6">
      <c r="A220" s="119" t="s">
        <v>422</v>
      </c>
      <c r="B220" s="120" t="s">
        <v>93</v>
      </c>
      <c r="C220" s="120" t="s">
        <v>213</v>
      </c>
      <c r="D220" s="121">
        <v>89.46</v>
      </c>
      <c r="E220" s="121">
        <v>72.97</v>
      </c>
      <c r="F220" s="121">
        <v>16.489999999999998</v>
      </c>
    </row>
    <row r="221" spans="1:6">
      <c r="A221" s="119" t="s">
        <v>423</v>
      </c>
      <c r="B221" s="120" t="s">
        <v>93</v>
      </c>
      <c r="C221" s="120" t="s">
        <v>213</v>
      </c>
      <c r="D221" s="121">
        <v>88.98</v>
      </c>
      <c r="E221" s="121">
        <v>72.58</v>
      </c>
      <c r="F221" s="121">
        <v>16.399999999999999</v>
      </c>
    </row>
    <row r="222" spans="1:6">
      <c r="A222" s="119" t="s">
        <v>424</v>
      </c>
      <c r="B222" s="120" t="s">
        <v>93</v>
      </c>
      <c r="C222" s="120" t="s">
        <v>213</v>
      </c>
      <c r="D222" s="121">
        <v>89.46</v>
      </c>
      <c r="E222" s="121">
        <v>72.97</v>
      </c>
      <c r="F222" s="121">
        <v>16.489999999999998</v>
      </c>
    </row>
    <row r="223" spans="1:6">
      <c r="A223" s="119" t="s">
        <v>425</v>
      </c>
      <c r="B223" s="120" t="s">
        <v>93</v>
      </c>
      <c r="C223" s="120" t="s">
        <v>213</v>
      </c>
      <c r="D223" s="121">
        <v>88.98</v>
      </c>
      <c r="E223" s="121">
        <v>72.58</v>
      </c>
      <c r="F223" s="121">
        <v>16.399999999999999</v>
      </c>
    </row>
    <row r="224" spans="1:6">
      <c r="A224" s="119" t="s">
        <v>426</v>
      </c>
      <c r="B224" s="120" t="s">
        <v>93</v>
      </c>
      <c r="C224" s="120" t="s">
        <v>213</v>
      </c>
      <c r="D224" s="121">
        <v>89.46</v>
      </c>
      <c r="E224" s="121">
        <v>72.97</v>
      </c>
      <c r="F224" s="121">
        <v>16.489999999999998</v>
      </c>
    </row>
    <row r="225" spans="1:6">
      <c r="A225" s="119" t="s">
        <v>427</v>
      </c>
      <c r="B225" s="120" t="s">
        <v>93</v>
      </c>
      <c r="C225" s="120" t="s">
        <v>213</v>
      </c>
      <c r="D225" s="121">
        <v>88.98</v>
      </c>
      <c r="E225" s="121">
        <v>72.58</v>
      </c>
      <c r="F225" s="121">
        <v>16.399999999999999</v>
      </c>
    </row>
    <row r="226" spans="1:6">
      <c r="A226" s="119" t="s">
        <v>428</v>
      </c>
      <c r="B226" s="120" t="s">
        <v>93</v>
      </c>
      <c r="C226" s="120" t="s">
        <v>213</v>
      </c>
      <c r="D226" s="121">
        <v>89.46</v>
      </c>
      <c r="E226" s="121">
        <v>72.97</v>
      </c>
      <c r="F226" s="121">
        <v>16.489999999999998</v>
      </c>
    </row>
    <row r="227" spans="1:6">
      <c r="A227" s="119" t="s">
        <v>429</v>
      </c>
      <c r="B227" s="120" t="s">
        <v>93</v>
      </c>
      <c r="C227" s="120" t="s">
        <v>213</v>
      </c>
      <c r="D227" s="121">
        <v>88.98</v>
      </c>
      <c r="E227" s="121">
        <v>72.58</v>
      </c>
      <c r="F227" s="121">
        <v>16.399999999999999</v>
      </c>
    </row>
    <row r="228" spans="1:6">
      <c r="A228" s="119" t="s">
        <v>430</v>
      </c>
      <c r="B228" s="120" t="s">
        <v>93</v>
      </c>
      <c r="C228" s="120" t="s">
        <v>213</v>
      </c>
      <c r="D228" s="121">
        <v>89.46</v>
      </c>
      <c r="E228" s="121">
        <v>72.97</v>
      </c>
      <c r="F228" s="121">
        <v>16.489999999999998</v>
      </c>
    </row>
    <row r="229" spans="1:6">
      <c r="A229" s="119" t="s">
        <v>431</v>
      </c>
      <c r="B229" s="120" t="s">
        <v>93</v>
      </c>
      <c r="C229" s="120" t="s">
        <v>213</v>
      </c>
      <c r="D229" s="121">
        <v>88.98</v>
      </c>
      <c r="E229" s="121">
        <v>72.58</v>
      </c>
      <c r="F229" s="121">
        <v>16.399999999999999</v>
      </c>
    </row>
    <row r="230" spans="1:6">
      <c r="A230" s="119" t="s">
        <v>432</v>
      </c>
      <c r="B230" s="120" t="s">
        <v>93</v>
      </c>
      <c r="C230" s="120" t="s">
        <v>213</v>
      </c>
      <c r="D230" s="121">
        <v>88.98</v>
      </c>
      <c r="E230" s="121">
        <v>72.58</v>
      </c>
      <c r="F230" s="121">
        <v>16.399999999999999</v>
      </c>
    </row>
    <row r="231" spans="1:6">
      <c r="A231" s="119" t="s">
        <v>433</v>
      </c>
      <c r="B231" s="120" t="s">
        <v>93</v>
      </c>
      <c r="C231" s="120" t="s">
        <v>213</v>
      </c>
      <c r="D231" s="121">
        <v>88.98</v>
      </c>
      <c r="E231" s="121">
        <v>72.58</v>
      </c>
      <c r="F231" s="121">
        <v>16.399999999999999</v>
      </c>
    </row>
    <row r="232" spans="1:6">
      <c r="A232" s="119" t="s">
        <v>434</v>
      </c>
      <c r="B232" s="120" t="s">
        <v>93</v>
      </c>
      <c r="C232" s="120" t="s">
        <v>213</v>
      </c>
      <c r="D232" s="121">
        <v>88.98</v>
      </c>
      <c r="E232" s="121">
        <v>72.58</v>
      </c>
      <c r="F232" s="121">
        <v>16.399999999999999</v>
      </c>
    </row>
    <row r="233" spans="1:6">
      <c r="A233" s="119" t="s">
        <v>435</v>
      </c>
      <c r="B233" s="120" t="s">
        <v>93</v>
      </c>
      <c r="C233" s="120" t="s">
        <v>213</v>
      </c>
      <c r="D233" s="121">
        <v>88.98</v>
      </c>
      <c r="E233" s="121">
        <v>72.58</v>
      </c>
      <c r="F233" s="121">
        <v>16.399999999999999</v>
      </c>
    </row>
    <row r="234" spans="1:6">
      <c r="A234" s="119" t="s">
        <v>436</v>
      </c>
      <c r="B234" s="120" t="s">
        <v>93</v>
      </c>
      <c r="C234" s="120" t="s">
        <v>213</v>
      </c>
      <c r="D234" s="121">
        <v>88.98</v>
      </c>
      <c r="E234" s="121">
        <v>72.58</v>
      </c>
      <c r="F234" s="121">
        <v>16.399999999999999</v>
      </c>
    </row>
    <row r="235" spans="1:6">
      <c r="A235" s="119" t="s">
        <v>437</v>
      </c>
      <c r="B235" s="120" t="s">
        <v>93</v>
      </c>
      <c r="C235" s="120" t="s">
        <v>213</v>
      </c>
      <c r="D235" s="121">
        <v>88.98</v>
      </c>
      <c r="E235" s="121">
        <v>72.58</v>
      </c>
      <c r="F235" s="121">
        <v>16.399999999999999</v>
      </c>
    </row>
    <row r="236" spans="1:6">
      <c r="A236" s="119" t="s">
        <v>438</v>
      </c>
      <c r="B236" s="120" t="s">
        <v>93</v>
      </c>
      <c r="C236" s="120" t="s">
        <v>213</v>
      </c>
      <c r="D236" s="121">
        <v>88.98</v>
      </c>
      <c r="E236" s="121">
        <v>72.58</v>
      </c>
      <c r="F236" s="121">
        <v>16.399999999999999</v>
      </c>
    </row>
    <row r="237" spans="1:6">
      <c r="A237" s="119" t="s">
        <v>439</v>
      </c>
      <c r="B237" s="120" t="s">
        <v>93</v>
      </c>
      <c r="C237" s="120" t="s">
        <v>213</v>
      </c>
      <c r="D237" s="121">
        <v>88.98</v>
      </c>
      <c r="E237" s="121">
        <v>72.58</v>
      </c>
      <c r="F237" s="121">
        <v>16.399999999999999</v>
      </c>
    </row>
    <row r="238" spans="1:6">
      <c r="A238" s="119" t="s">
        <v>440</v>
      </c>
      <c r="B238" s="120" t="s">
        <v>93</v>
      </c>
      <c r="C238" s="120" t="s">
        <v>213</v>
      </c>
      <c r="D238" s="121">
        <v>88.98</v>
      </c>
      <c r="E238" s="121">
        <v>72.58</v>
      </c>
      <c r="F238" s="121">
        <v>16.399999999999999</v>
      </c>
    </row>
    <row r="239" spans="1:6">
      <c r="A239" s="119" t="s">
        <v>441</v>
      </c>
      <c r="B239" s="120" t="s">
        <v>93</v>
      </c>
      <c r="C239" s="120" t="s">
        <v>213</v>
      </c>
      <c r="D239" s="121">
        <v>88.98</v>
      </c>
      <c r="E239" s="121">
        <v>72.58</v>
      </c>
      <c r="F239" s="121">
        <v>16.399999999999999</v>
      </c>
    </row>
    <row r="240" spans="1:6">
      <c r="A240" s="119" t="s">
        <v>442</v>
      </c>
      <c r="B240" s="120" t="s">
        <v>93</v>
      </c>
      <c r="C240" s="120" t="s">
        <v>213</v>
      </c>
      <c r="D240" s="121">
        <v>88.98</v>
      </c>
      <c r="E240" s="121">
        <v>72.58</v>
      </c>
      <c r="F240" s="121">
        <v>16.399999999999999</v>
      </c>
    </row>
    <row r="241" spans="1:6">
      <c r="A241" s="119" t="s">
        <v>443</v>
      </c>
      <c r="B241" s="120" t="s">
        <v>93</v>
      </c>
      <c r="C241" s="120" t="s">
        <v>213</v>
      </c>
      <c r="D241" s="121">
        <v>88.98</v>
      </c>
      <c r="E241" s="121">
        <v>72.58</v>
      </c>
      <c r="F241" s="121">
        <v>16.399999999999999</v>
      </c>
    </row>
    <row r="242" spans="1:6">
      <c r="A242" s="119" t="s">
        <v>444</v>
      </c>
      <c r="B242" s="120" t="s">
        <v>93</v>
      </c>
      <c r="C242" s="120" t="s">
        <v>213</v>
      </c>
      <c r="D242" s="121">
        <v>88.98</v>
      </c>
      <c r="E242" s="121">
        <v>72.58</v>
      </c>
      <c r="F242" s="121">
        <v>16.399999999999999</v>
      </c>
    </row>
    <row r="243" spans="1:6">
      <c r="A243" s="119" t="s">
        <v>445</v>
      </c>
      <c r="B243" s="120" t="s">
        <v>93</v>
      </c>
      <c r="C243" s="120" t="s">
        <v>213</v>
      </c>
      <c r="D243" s="121">
        <v>89.46</v>
      </c>
      <c r="E243" s="121">
        <v>72.97</v>
      </c>
      <c r="F243" s="121">
        <v>16.489999999999998</v>
      </c>
    </row>
    <row r="244" spans="1:6">
      <c r="A244" s="119" t="s">
        <v>446</v>
      </c>
      <c r="B244" s="120" t="s">
        <v>93</v>
      </c>
      <c r="C244" s="120" t="s">
        <v>213</v>
      </c>
      <c r="D244" s="121">
        <v>88.98</v>
      </c>
      <c r="E244" s="121">
        <v>72.58</v>
      </c>
      <c r="F244" s="121">
        <v>16.399999999999999</v>
      </c>
    </row>
    <row r="245" spans="1:6">
      <c r="A245" s="119" t="s">
        <v>447</v>
      </c>
      <c r="B245" s="120" t="s">
        <v>93</v>
      </c>
      <c r="C245" s="120" t="s">
        <v>213</v>
      </c>
      <c r="D245" s="121">
        <v>89.46</v>
      </c>
      <c r="E245" s="121">
        <v>72.97</v>
      </c>
      <c r="F245" s="121">
        <v>16.489999999999998</v>
      </c>
    </row>
    <row r="246" spans="1:6">
      <c r="A246" s="119" t="s">
        <v>448</v>
      </c>
      <c r="B246" s="120" t="s">
        <v>93</v>
      </c>
      <c r="C246" s="120" t="s">
        <v>213</v>
      </c>
      <c r="D246" s="121">
        <v>88.98</v>
      </c>
      <c r="E246" s="121">
        <v>72.58</v>
      </c>
      <c r="F246" s="121">
        <v>16.399999999999999</v>
      </c>
    </row>
    <row r="247" spans="1:6">
      <c r="A247" s="119" t="s">
        <v>449</v>
      </c>
      <c r="B247" s="120" t="s">
        <v>93</v>
      </c>
      <c r="C247" s="120" t="s">
        <v>213</v>
      </c>
      <c r="D247" s="121">
        <v>89.46</v>
      </c>
      <c r="E247" s="121">
        <v>72.97</v>
      </c>
      <c r="F247" s="121">
        <v>16.489999999999998</v>
      </c>
    </row>
    <row r="248" spans="1:6">
      <c r="A248" s="119" t="s">
        <v>450</v>
      </c>
      <c r="B248" s="120" t="s">
        <v>93</v>
      </c>
      <c r="C248" s="120" t="s">
        <v>213</v>
      </c>
      <c r="D248" s="121">
        <v>88.98</v>
      </c>
      <c r="E248" s="121">
        <v>72.58</v>
      </c>
      <c r="F248" s="121">
        <v>16.399999999999999</v>
      </c>
    </row>
    <row r="249" spans="1:6">
      <c r="A249" s="119" t="s">
        <v>451</v>
      </c>
      <c r="B249" s="120" t="s">
        <v>93</v>
      </c>
      <c r="C249" s="120" t="s">
        <v>213</v>
      </c>
      <c r="D249" s="121">
        <v>89.46</v>
      </c>
      <c r="E249" s="121">
        <v>72.97</v>
      </c>
      <c r="F249" s="121">
        <v>16.489999999999998</v>
      </c>
    </row>
    <row r="250" spans="1:6">
      <c r="A250" s="119" t="s">
        <v>452</v>
      </c>
      <c r="B250" s="120" t="s">
        <v>93</v>
      </c>
      <c r="C250" s="120" t="s">
        <v>213</v>
      </c>
      <c r="D250" s="121">
        <v>88.98</v>
      </c>
      <c r="E250" s="121">
        <v>72.58</v>
      </c>
      <c r="F250" s="121">
        <v>16.399999999999999</v>
      </c>
    </row>
    <row r="251" spans="1:6">
      <c r="A251" s="119" t="s">
        <v>453</v>
      </c>
      <c r="B251" s="120" t="s">
        <v>93</v>
      </c>
      <c r="C251" s="120" t="s">
        <v>213</v>
      </c>
      <c r="D251" s="121">
        <v>89.46</v>
      </c>
      <c r="E251" s="121">
        <v>72.97</v>
      </c>
      <c r="F251" s="121">
        <v>16.489999999999998</v>
      </c>
    </row>
    <row r="252" spans="1:6">
      <c r="A252" s="119" t="s">
        <v>454</v>
      </c>
      <c r="B252" s="120" t="s">
        <v>93</v>
      </c>
      <c r="C252" s="120" t="s">
        <v>213</v>
      </c>
      <c r="D252" s="121">
        <v>88.98</v>
      </c>
      <c r="E252" s="121">
        <v>72.58</v>
      </c>
      <c r="F252" s="121">
        <v>16.399999999999999</v>
      </c>
    </row>
    <row r="253" spans="1:6">
      <c r="A253" s="119" t="s">
        <v>455</v>
      </c>
      <c r="B253" s="120" t="s">
        <v>93</v>
      </c>
      <c r="C253" s="120" t="s">
        <v>213</v>
      </c>
      <c r="D253" s="121">
        <v>89.46</v>
      </c>
      <c r="E253" s="121">
        <v>72.97</v>
      </c>
      <c r="F253" s="121">
        <v>16.489999999999998</v>
      </c>
    </row>
    <row r="254" spans="1:6">
      <c r="A254" s="119" t="s">
        <v>456</v>
      </c>
      <c r="B254" s="120" t="s">
        <v>93</v>
      </c>
      <c r="C254" s="120" t="s">
        <v>192</v>
      </c>
      <c r="D254" s="121">
        <v>82.04</v>
      </c>
      <c r="E254" s="121">
        <v>67.16</v>
      </c>
      <c r="F254" s="121">
        <v>14.88</v>
      </c>
    </row>
    <row r="255" spans="1:6">
      <c r="A255" s="119" t="s">
        <v>457</v>
      </c>
      <c r="B255" s="120" t="s">
        <v>93</v>
      </c>
      <c r="C255" s="120" t="s">
        <v>192</v>
      </c>
      <c r="D255" s="121">
        <v>81.59</v>
      </c>
      <c r="E255" s="121">
        <v>66.790000000000006</v>
      </c>
      <c r="F255" s="121">
        <v>14.8</v>
      </c>
    </row>
    <row r="256" spans="1:6">
      <c r="A256" s="119" t="s">
        <v>458</v>
      </c>
      <c r="B256" s="120" t="s">
        <v>93</v>
      </c>
      <c r="C256" s="120" t="s">
        <v>192</v>
      </c>
      <c r="D256" s="121">
        <v>82.04</v>
      </c>
      <c r="E256" s="121">
        <v>67.16</v>
      </c>
      <c r="F256" s="121">
        <v>14.88</v>
      </c>
    </row>
    <row r="257" spans="1:6">
      <c r="A257" s="119" t="s">
        <v>459</v>
      </c>
      <c r="B257" s="120" t="s">
        <v>93</v>
      </c>
      <c r="C257" s="120" t="s">
        <v>192</v>
      </c>
      <c r="D257" s="121">
        <v>81.59</v>
      </c>
      <c r="E257" s="121">
        <v>66.790000000000006</v>
      </c>
      <c r="F257" s="121">
        <v>14.8</v>
      </c>
    </row>
    <row r="258" spans="1:6">
      <c r="A258" s="119" t="s">
        <v>460</v>
      </c>
      <c r="B258" s="120" t="s">
        <v>93</v>
      </c>
      <c r="C258" s="120" t="s">
        <v>192</v>
      </c>
      <c r="D258" s="121">
        <v>82.08</v>
      </c>
      <c r="E258" s="121">
        <v>67.19</v>
      </c>
      <c r="F258" s="121">
        <v>14.89</v>
      </c>
    </row>
    <row r="259" spans="1:6">
      <c r="A259" s="119" t="s">
        <v>461</v>
      </c>
      <c r="B259" s="120" t="s">
        <v>93</v>
      </c>
      <c r="C259" s="120" t="s">
        <v>192</v>
      </c>
      <c r="D259" s="121">
        <v>81.62</v>
      </c>
      <c r="E259" s="121">
        <v>66.819999999999993</v>
      </c>
      <c r="F259" s="121">
        <v>14.8</v>
      </c>
    </row>
    <row r="260" spans="1:6">
      <c r="A260" s="119" t="s">
        <v>462</v>
      </c>
      <c r="B260" s="120" t="s">
        <v>93</v>
      </c>
      <c r="C260" s="120" t="s">
        <v>192</v>
      </c>
      <c r="D260" s="121">
        <v>82.08</v>
      </c>
      <c r="E260" s="121">
        <v>67.19</v>
      </c>
      <c r="F260" s="121">
        <v>14.89</v>
      </c>
    </row>
    <row r="261" spans="1:6">
      <c r="A261" s="119" t="s">
        <v>463</v>
      </c>
      <c r="B261" s="120" t="s">
        <v>93</v>
      </c>
      <c r="C261" s="120" t="s">
        <v>192</v>
      </c>
      <c r="D261" s="121">
        <v>81.62</v>
      </c>
      <c r="E261" s="121">
        <v>66.819999999999993</v>
      </c>
      <c r="F261" s="121">
        <v>14.8</v>
      </c>
    </row>
    <row r="262" spans="1:6">
      <c r="A262" s="119" t="s">
        <v>464</v>
      </c>
      <c r="B262" s="120" t="s">
        <v>93</v>
      </c>
      <c r="C262" s="120" t="s">
        <v>192</v>
      </c>
      <c r="D262" s="121">
        <v>82.08</v>
      </c>
      <c r="E262" s="121">
        <v>67.19</v>
      </c>
      <c r="F262" s="121">
        <v>14.89</v>
      </c>
    </row>
    <row r="263" spans="1:6">
      <c r="A263" s="119" t="s">
        <v>465</v>
      </c>
      <c r="B263" s="120" t="s">
        <v>93</v>
      </c>
      <c r="C263" s="120" t="s">
        <v>192</v>
      </c>
      <c r="D263" s="121">
        <v>81.62</v>
      </c>
      <c r="E263" s="121">
        <v>66.819999999999993</v>
      </c>
      <c r="F263" s="121">
        <v>14.8</v>
      </c>
    </row>
    <row r="264" spans="1:6">
      <c r="A264" s="119" t="s">
        <v>466</v>
      </c>
      <c r="B264" s="120" t="s">
        <v>93</v>
      </c>
      <c r="C264" s="120" t="s">
        <v>192</v>
      </c>
      <c r="D264" s="121">
        <v>82.08</v>
      </c>
      <c r="E264" s="121">
        <v>67.19</v>
      </c>
      <c r="F264" s="121">
        <v>14.89</v>
      </c>
    </row>
    <row r="265" spans="1:6">
      <c r="A265" s="119" t="s">
        <v>467</v>
      </c>
      <c r="B265" s="120" t="s">
        <v>93</v>
      </c>
      <c r="C265" s="120" t="s">
        <v>192</v>
      </c>
      <c r="D265" s="121">
        <v>81.62</v>
      </c>
      <c r="E265" s="121">
        <v>66.819999999999993</v>
      </c>
      <c r="F265" s="121">
        <v>14.8</v>
      </c>
    </row>
    <row r="266" spans="1:6">
      <c r="A266" s="119" t="s">
        <v>468</v>
      </c>
      <c r="B266" s="120" t="s">
        <v>93</v>
      </c>
      <c r="C266" s="120" t="s">
        <v>192</v>
      </c>
      <c r="D266" s="121">
        <v>81.59</v>
      </c>
      <c r="E266" s="121">
        <v>66.790000000000006</v>
      </c>
      <c r="F266" s="121">
        <v>14.8</v>
      </c>
    </row>
    <row r="267" spans="1:6">
      <c r="A267" s="119" t="s">
        <v>469</v>
      </c>
      <c r="B267" s="120" t="s">
        <v>93</v>
      </c>
      <c r="C267" s="120" t="s">
        <v>192</v>
      </c>
      <c r="D267" s="121">
        <v>81.59</v>
      </c>
      <c r="E267" s="121">
        <v>66.790000000000006</v>
      </c>
      <c r="F267" s="121">
        <v>14.8</v>
      </c>
    </row>
    <row r="268" spans="1:6">
      <c r="A268" s="119" t="s">
        <v>470</v>
      </c>
      <c r="B268" s="120" t="s">
        <v>93</v>
      </c>
      <c r="C268" s="120" t="s">
        <v>192</v>
      </c>
      <c r="D268" s="121">
        <v>81.59</v>
      </c>
      <c r="E268" s="121">
        <v>66.790000000000006</v>
      </c>
      <c r="F268" s="121">
        <v>14.8</v>
      </c>
    </row>
    <row r="269" spans="1:6">
      <c r="A269" s="119" t="s">
        <v>471</v>
      </c>
      <c r="B269" s="120" t="s">
        <v>93</v>
      </c>
      <c r="C269" s="120" t="s">
        <v>192</v>
      </c>
      <c r="D269" s="121">
        <v>81.59</v>
      </c>
      <c r="E269" s="121">
        <v>66.790000000000006</v>
      </c>
      <c r="F269" s="121">
        <v>14.8</v>
      </c>
    </row>
    <row r="270" spans="1:6">
      <c r="A270" s="119" t="s">
        <v>472</v>
      </c>
      <c r="B270" s="120" t="s">
        <v>93</v>
      </c>
      <c r="C270" s="120" t="s">
        <v>192</v>
      </c>
      <c r="D270" s="121">
        <v>81.62</v>
      </c>
      <c r="E270" s="121">
        <v>66.819999999999993</v>
      </c>
      <c r="F270" s="121">
        <v>14.8</v>
      </c>
    </row>
    <row r="271" spans="1:6">
      <c r="A271" s="119" t="s">
        <v>473</v>
      </c>
      <c r="B271" s="120" t="s">
        <v>93</v>
      </c>
      <c r="C271" s="120" t="s">
        <v>192</v>
      </c>
      <c r="D271" s="121">
        <v>81.62</v>
      </c>
      <c r="E271" s="121">
        <v>66.819999999999993</v>
      </c>
      <c r="F271" s="121">
        <v>14.8</v>
      </c>
    </row>
    <row r="272" spans="1:6">
      <c r="A272" s="119" t="s">
        <v>474</v>
      </c>
      <c r="B272" s="120" t="s">
        <v>93</v>
      </c>
      <c r="C272" s="120" t="s">
        <v>192</v>
      </c>
      <c r="D272" s="121">
        <v>81.62</v>
      </c>
      <c r="E272" s="121">
        <v>66.819999999999993</v>
      </c>
      <c r="F272" s="121">
        <v>14.8</v>
      </c>
    </row>
    <row r="273" spans="1:6">
      <c r="A273" s="119" t="s">
        <v>475</v>
      </c>
      <c r="B273" s="120" t="s">
        <v>93</v>
      </c>
      <c r="C273" s="120" t="s">
        <v>192</v>
      </c>
      <c r="D273" s="121">
        <v>81.62</v>
      </c>
      <c r="E273" s="121">
        <v>66.819999999999993</v>
      </c>
      <c r="F273" s="121">
        <v>14.8</v>
      </c>
    </row>
    <row r="274" spans="1:6">
      <c r="A274" s="119" t="s">
        <v>476</v>
      </c>
      <c r="B274" s="120" t="s">
        <v>93</v>
      </c>
      <c r="C274" s="120" t="s">
        <v>192</v>
      </c>
      <c r="D274" s="121">
        <v>81.62</v>
      </c>
      <c r="E274" s="121">
        <v>66.819999999999993</v>
      </c>
      <c r="F274" s="121">
        <v>14.8</v>
      </c>
    </row>
    <row r="275" spans="1:6">
      <c r="A275" s="119" t="s">
        <v>477</v>
      </c>
      <c r="B275" s="120" t="s">
        <v>93</v>
      </c>
      <c r="C275" s="120" t="s">
        <v>192</v>
      </c>
      <c r="D275" s="121">
        <v>81.62</v>
      </c>
      <c r="E275" s="121">
        <v>66.819999999999993</v>
      </c>
      <c r="F275" s="121">
        <v>14.8</v>
      </c>
    </row>
    <row r="276" spans="1:6">
      <c r="A276" s="119" t="s">
        <v>478</v>
      </c>
      <c r="B276" s="120" t="s">
        <v>93</v>
      </c>
      <c r="C276" s="120" t="s">
        <v>192</v>
      </c>
      <c r="D276" s="121">
        <v>81.62</v>
      </c>
      <c r="E276" s="121">
        <v>66.819999999999993</v>
      </c>
      <c r="F276" s="121">
        <v>14.8</v>
      </c>
    </row>
    <row r="277" spans="1:6">
      <c r="A277" s="119" t="s">
        <v>479</v>
      </c>
      <c r="B277" s="120" t="s">
        <v>93</v>
      </c>
      <c r="C277" s="120" t="s">
        <v>192</v>
      </c>
      <c r="D277" s="121">
        <v>81.62</v>
      </c>
      <c r="E277" s="121">
        <v>66.819999999999993</v>
      </c>
      <c r="F277" s="121">
        <v>14.8</v>
      </c>
    </row>
    <row r="278" spans="1:6">
      <c r="A278" s="119" t="s">
        <v>480</v>
      </c>
      <c r="B278" s="120" t="s">
        <v>93</v>
      </c>
      <c r="C278" s="120" t="s">
        <v>192</v>
      </c>
      <c r="D278" s="121">
        <v>81.59</v>
      </c>
      <c r="E278" s="121">
        <v>66.790000000000006</v>
      </c>
      <c r="F278" s="121">
        <v>14.8</v>
      </c>
    </row>
    <row r="279" spans="1:6">
      <c r="A279" s="119" t="s">
        <v>481</v>
      </c>
      <c r="B279" s="120" t="s">
        <v>93</v>
      </c>
      <c r="C279" s="120" t="s">
        <v>192</v>
      </c>
      <c r="D279" s="121">
        <v>81.59</v>
      </c>
      <c r="E279" s="121">
        <v>66.790000000000006</v>
      </c>
      <c r="F279" s="121">
        <v>14.8</v>
      </c>
    </row>
    <row r="280" spans="1:6">
      <c r="A280" s="119" t="s">
        <v>482</v>
      </c>
      <c r="B280" s="120" t="s">
        <v>93</v>
      </c>
      <c r="C280" s="120" t="s">
        <v>192</v>
      </c>
      <c r="D280" s="121">
        <v>81.59</v>
      </c>
      <c r="E280" s="121">
        <v>66.790000000000006</v>
      </c>
      <c r="F280" s="121">
        <v>14.8</v>
      </c>
    </row>
    <row r="281" spans="1:6">
      <c r="A281" s="119" t="s">
        <v>483</v>
      </c>
      <c r="B281" s="120" t="s">
        <v>93</v>
      </c>
      <c r="C281" s="120" t="s">
        <v>192</v>
      </c>
      <c r="D281" s="121">
        <v>81.59</v>
      </c>
      <c r="E281" s="121">
        <v>66.790000000000006</v>
      </c>
      <c r="F281" s="121">
        <v>14.8</v>
      </c>
    </row>
    <row r="282" spans="1:6">
      <c r="A282" s="119" t="s">
        <v>484</v>
      </c>
      <c r="B282" s="120" t="s">
        <v>93</v>
      </c>
      <c r="C282" s="120" t="s">
        <v>192</v>
      </c>
      <c r="D282" s="121">
        <v>81.62</v>
      </c>
      <c r="E282" s="121">
        <v>66.819999999999993</v>
      </c>
      <c r="F282" s="121">
        <v>14.8</v>
      </c>
    </row>
    <row r="283" spans="1:6">
      <c r="A283" s="119" t="s">
        <v>485</v>
      </c>
      <c r="B283" s="120" t="s">
        <v>93</v>
      </c>
      <c r="C283" s="120" t="s">
        <v>192</v>
      </c>
      <c r="D283" s="121">
        <v>81.62</v>
      </c>
      <c r="E283" s="121">
        <v>66.819999999999993</v>
      </c>
      <c r="F283" s="121">
        <v>14.8</v>
      </c>
    </row>
    <row r="284" spans="1:6">
      <c r="A284" s="119" t="s">
        <v>486</v>
      </c>
      <c r="B284" s="120" t="s">
        <v>93</v>
      </c>
      <c r="C284" s="120" t="s">
        <v>192</v>
      </c>
      <c r="D284" s="121">
        <v>81.62</v>
      </c>
      <c r="E284" s="121">
        <v>66.819999999999993</v>
      </c>
      <c r="F284" s="121">
        <v>14.8</v>
      </c>
    </row>
    <row r="285" spans="1:6">
      <c r="A285" s="119" t="s">
        <v>487</v>
      </c>
      <c r="B285" s="120" t="s">
        <v>93</v>
      </c>
      <c r="C285" s="120" t="s">
        <v>192</v>
      </c>
      <c r="D285" s="121">
        <v>81.62</v>
      </c>
      <c r="E285" s="121">
        <v>66.819999999999993</v>
      </c>
      <c r="F285" s="121">
        <v>14.8</v>
      </c>
    </row>
    <row r="286" spans="1:6">
      <c r="A286" s="119" t="s">
        <v>488</v>
      </c>
      <c r="B286" s="120" t="s">
        <v>93</v>
      </c>
      <c r="C286" s="120" t="s">
        <v>192</v>
      </c>
      <c r="D286" s="121">
        <v>81.62</v>
      </c>
      <c r="E286" s="121">
        <v>66.819999999999993</v>
      </c>
      <c r="F286" s="121">
        <v>14.8</v>
      </c>
    </row>
    <row r="287" spans="1:6">
      <c r="A287" s="119" t="s">
        <v>489</v>
      </c>
      <c r="B287" s="120" t="s">
        <v>93</v>
      </c>
      <c r="C287" s="120" t="s">
        <v>192</v>
      </c>
      <c r="D287" s="121">
        <v>81.62</v>
      </c>
      <c r="E287" s="121">
        <v>66.819999999999993</v>
      </c>
      <c r="F287" s="121">
        <v>14.8</v>
      </c>
    </row>
    <row r="288" spans="1:6">
      <c r="A288" s="119" t="s">
        <v>490</v>
      </c>
      <c r="B288" s="120" t="s">
        <v>93</v>
      </c>
      <c r="C288" s="120" t="s">
        <v>192</v>
      </c>
      <c r="D288" s="121">
        <v>81.62</v>
      </c>
      <c r="E288" s="121">
        <v>66.819999999999993</v>
      </c>
      <c r="F288" s="121">
        <v>14.8</v>
      </c>
    </row>
    <row r="289" spans="1:6">
      <c r="A289" s="119" t="s">
        <v>491</v>
      </c>
      <c r="B289" s="120" t="s">
        <v>93</v>
      </c>
      <c r="C289" s="120" t="s">
        <v>192</v>
      </c>
      <c r="D289" s="121">
        <v>81.62</v>
      </c>
      <c r="E289" s="121">
        <v>66.819999999999993</v>
      </c>
      <c r="F289" s="121">
        <v>14.8</v>
      </c>
    </row>
    <row r="290" spans="1:6">
      <c r="A290" s="119" t="s">
        <v>492</v>
      </c>
      <c r="B290" s="120" t="s">
        <v>93</v>
      </c>
      <c r="C290" s="120" t="s">
        <v>192</v>
      </c>
      <c r="D290" s="121">
        <v>81.59</v>
      </c>
      <c r="E290" s="121">
        <v>66.790000000000006</v>
      </c>
      <c r="F290" s="121">
        <v>14.8</v>
      </c>
    </row>
    <row r="291" spans="1:6">
      <c r="A291" s="119" t="s">
        <v>493</v>
      </c>
      <c r="B291" s="120" t="s">
        <v>93</v>
      </c>
      <c r="C291" s="120" t="s">
        <v>192</v>
      </c>
      <c r="D291" s="121">
        <v>82.04</v>
      </c>
      <c r="E291" s="121">
        <v>67.16</v>
      </c>
      <c r="F291" s="121">
        <v>14.88</v>
      </c>
    </row>
    <row r="292" spans="1:6">
      <c r="A292" s="119" t="s">
        <v>494</v>
      </c>
      <c r="B292" s="120" t="s">
        <v>93</v>
      </c>
      <c r="C292" s="120" t="s">
        <v>192</v>
      </c>
      <c r="D292" s="121">
        <v>81.59</v>
      </c>
      <c r="E292" s="121">
        <v>66.790000000000006</v>
      </c>
      <c r="F292" s="121">
        <v>14.8</v>
      </c>
    </row>
    <row r="293" spans="1:6">
      <c r="A293" s="119" t="s">
        <v>495</v>
      </c>
      <c r="B293" s="120" t="s">
        <v>93</v>
      </c>
      <c r="C293" s="120" t="s">
        <v>192</v>
      </c>
      <c r="D293" s="121">
        <v>82.04</v>
      </c>
      <c r="E293" s="121">
        <v>67.16</v>
      </c>
      <c r="F293" s="121">
        <v>14.88</v>
      </c>
    </row>
    <row r="294" spans="1:6">
      <c r="A294" s="119" t="s">
        <v>496</v>
      </c>
      <c r="B294" s="120" t="s">
        <v>93</v>
      </c>
      <c r="C294" s="120" t="s">
        <v>192</v>
      </c>
      <c r="D294" s="121">
        <v>81.62</v>
      </c>
      <c r="E294" s="121">
        <v>66.819999999999993</v>
      </c>
      <c r="F294" s="121">
        <v>14.8</v>
      </c>
    </row>
    <row r="295" spans="1:6">
      <c r="A295" s="119" t="s">
        <v>497</v>
      </c>
      <c r="B295" s="120" t="s">
        <v>93</v>
      </c>
      <c r="C295" s="120" t="s">
        <v>192</v>
      </c>
      <c r="D295" s="121">
        <v>82.08</v>
      </c>
      <c r="E295" s="121">
        <v>67.19</v>
      </c>
      <c r="F295" s="121">
        <v>14.89</v>
      </c>
    </row>
    <row r="296" spans="1:6">
      <c r="A296" s="119" t="s">
        <v>498</v>
      </c>
      <c r="B296" s="120" t="s">
        <v>93</v>
      </c>
      <c r="C296" s="120" t="s">
        <v>192</v>
      </c>
      <c r="D296" s="121">
        <v>81.62</v>
      </c>
      <c r="E296" s="121">
        <v>66.819999999999993</v>
      </c>
      <c r="F296" s="121">
        <v>14.8</v>
      </c>
    </row>
    <row r="297" spans="1:6">
      <c r="A297" s="119" t="s">
        <v>499</v>
      </c>
      <c r="B297" s="120" t="s">
        <v>93</v>
      </c>
      <c r="C297" s="120" t="s">
        <v>192</v>
      </c>
      <c r="D297" s="121">
        <v>82.08</v>
      </c>
      <c r="E297" s="121">
        <v>67.19</v>
      </c>
      <c r="F297" s="121">
        <v>14.89</v>
      </c>
    </row>
    <row r="298" spans="1:6">
      <c r="A298" s="119" t="s">
        <v>500</v>
      </c>
      <c r="B298" s="120" t="s">
        <v>93</v>
      </c>
      <c r="C298" s="120" t="s">
        <v>192</v>
      </c>
      <c r="D298" s="121">
        <v>81.62</v>
      </c>
      <c r="E298" s="121">
        <v>66.819999999999993</v>
      </c>
      <c r="F298" s="121">
        <v>14.8</v>
      </c>
    </row>
    <row r="299" spans="1:6">
      <c r="A299" s="119" t="s">
        <v>501</v>
      </c>
      <c r="B299" s="120" t="s">
        <v>93</v>
      </c>
      <c r="C299" s="120" t="s">
        <v>192</v>
      </c>
      <c r="D299" s="121">
        <v>82.08</v>
      </c>
      <c r="E299" s="121">
        <v>67.19</v>
      </c>
      <c r="F299" s="121">
        <v>14.89</v>
      </c>
    </row>
    <row r="300" spans="1:6">
      <c r="A300" s="119" t="s">
        <v>502</v>
      </c>
      <c r="B300" s="120" t="s">
        <v>93</v>
      </c>
      <c r="C300" s="120" t="s">
        <v>192</v>
      </c>
      <c r="D300" s="121">
        <v>81.62</v>
      </c>
      <c r="E300" s="121">
        <v>66.819999999999993</v>
      </c>
      <c r="F300" s="121">
        <v>14.8</v>
      </c>
    </row>
    <row r="301" spans="1:6">
      <c r="A301" s="119" t="s">
        <v>503</v>
      </c>
      <c r="B301" s="120" t="s">
        <v>93</v>
      </c>
      <c r="C301" s="120" t="s">
        <v>192</v>
      </c>
      <c r="D301" s="121">
        <v>82.08</v>
      </c>
      <c r="E301" s="121">
        <v>67.19</v>
      </c>
      <c r="F301" s="121">
        <v>14.89</v>
      </c>
    </row>
    <row r="302" spans="1:6">
      <c r="A302" s="119" t="s">
        <v>504</v>
      </c>
      <c r="B302" s="120" t="s">
        <v>93</v>
      </c>
      <c r="C302" s="120" t="s">
        <v>192</v>
      </c>
      <c r="D302" s="121">
        <v>82.21</v>
      </c>
      <c r="E302" s="121">
        <v>67.16</v>
      </c>
      <c r="F302" s="121">
        <v>15.05</v>
      </c>
    </row>
    <row r="303" spans="1:6">
      <c r="A303" s="119" t="s">
        <v>505</v>
      </c>
      <c r="B303" s="120" t="s">
        <v>93</v>
      </c>
      <c r="C303" s="120" t="s">
        <v>192</v>
      </c>
      <c r="D303" s="121">
        <v>81.760000000000005</v>
      </c>
      <c r="E303" s="121">
        <v>66.790000000000006</v>
      </c>
      <c r="F303" s="121">
        <v>14.97</v>
      </c>
    </row>
    <row r="304" spans="1:6">
      <c r="A304" s="119" t="s">
        <v>506</v>
      </c>
      <c r="B304" s="120" t="s">
        <v>93</v>
      </c>
      <c r="C304" s="120" t="s">
        <v>192</v>
      </c>
      <c r="D304" s="121">
        <v>82.21</v>
      </c>
      <c r="E304" s="121">
        <v>67.16</v>
      </c>
      <c r="F304" s="121">
        <v>15.05</v>
      </c>
    </row>
    <row r="305" spans="1:6">
      <c r="A305" s="119" t="s">
        <v>507</v>
      </c>
      <c r="B305" s="120" t="s">
        <v>93</v>
      </c>
      <c r="C305" s="120" t="s">
        <v>192</v>
      </c>
      <c r="D305" s="121">
        <v>81.760000000000005</v>
      </c>
      <c r="E305" s="121">
        <v>66.790000000000006</v>
      </c>
      <c r="F305" s="121">
        <v>14.97</v>
      </c>
    </row>
    <row r="306" spans="1:6">
      <c r="A306" s="119" t="s">
        <v>508</v>
      </c>
      <c r="B306" s="120" t="s">
        <v>93</v>
      </c>
      <c r="C306" s="120" t="s">
        <v>192</v>
      </c>
      <c r="D306" s="121">
        <v>82.25</v>
      </c>
      <c r="E306" s="121">
        <v>67.19</v>
      </c>
      <c r="F306" s="121">
        <v>15.06</v>
      </c>
    </row>
    <row r="307" spans="1:6">
      <c r="A307" s="119" t="s">
        <v>509</v>
      </c>
      <c r="B307" s="120" t="s">
        <v>93</v>
      </c>
      <c r="C307" s="120" t="s">
        <v>192</v>
      </c>
      <c r="D307" s="121">
        <v>81.8</v>
      </c>
      <c r="E307" s="121">
        <v>66.819999999999993</v>
      </c>
      <c r="F307" s="121">
        <v>14.98</v>
      </c>
    </row>
    <row r="308" spans="1:6">
      <c r="A308" s="119" t="s">
        <v>510</v>
      </c>
      <c r="B308" s="120" t="s">
        <v>93</v>
      </c>
      <c r="C308" s="120" t="s">
        <v>192</v>
      </c>
      <c r="D308" s="121">
        <v>82.25</v>
      </c>
      <c r="E308" s="121">
        <v>67.19</v>
      </c>
      <c r="F308" s="121">
        <v>15.06</v>
      </c>
    </row>
    <row r="309" spans="1:6">
      <c r="A309" s="119" t="s">
        <v>511</v>
      </c>
      <c r="B309" s="120" t="s">
        <v>93</v>
      </c>
      <c r="C309" s="120" t="s">
        <v>192</v>
      </c>
      <c r="D309" s="121">
        <v>81.8</v>
      </c>
      <c r="E309" s="121">
        <v>66.819999999999993</v>
      </c>
      <c r="F309" s="121">
        <v>14.98</v>
      </c>
    </row>
    <row r="310" spans="1:6">
      <c r="A310" s="119" t="s">
        <v>512</v>
      </c>
      <c r="B310" s="120" t="s">
        <v>93</v>
      </c>
      <c r="C310" s="120" t="s">
        <v>192</v>
      </c>
      <c r="D310" s="121">
        <v>82.25</v>
      </c>
      <c r="E310" s="121">
        <v>67.19</v>
      </c>
      <c r="F310" s="121">
        <v>15.06</v>
      </c>
    </row>
    <row r="311" spans="1:6">
      <c r="A311" s="119" t="s">
        <v>513</v>
      </c>
      <c r="B311" s="120" t="s">
        <v>93</v>
      </c>
      <c r="C311" s="120" t="s">
        <v>192</v>
      </c>
      <c r="D311" s="121">
        <v>81.8</v>
      </c>
      <c r="E311" s="121">
        <v>66.819999999999993</v>
      </c>
      <c r="F311" s="121">
        <v>14.98</v>
      </c>
    </row>
    <row r="312" spans="1:6">
      <c r="A312" s="119" t="s">
        <v>514</v>
      </c>
      <c r="B312" s="120" t="s">
        <v>93</v>
      </c>
      <c r="C312" s="120" t="s">
        <v>192</v>
      </c>
      <c r="D312" s="121">
        <v>82.25</v>
      </c>
      <c r="E312" s="121">
        <v>67.19</v>
      </c>
      <c r="F312" s="121">
        <v>15.06</v>
      </c>
    </row>
    <row r="313" spans="1:6">
      <c r="A313" s="119" t="s">
        <v>515</v>
      </c>
      <c r="B313" s="120" t="s">
        <v>93</v>
      </c>
      <c r="C313" s="120" t="s">
        <v>192</v>
      </c>
      <c r="D313" s="121">
        <v>81.8</v>
      </c>
      <c r="E313" s="121">
        <v>66.819999999999993</v>
      </c>
      <c r="F313" s="121">
        <v>14.98</v>
      </c>
    </row>
    <row r="314" spans="1:6">
      <c r="A314" s="119" t="s">
        <v>516</v>
      </c>
      <c r="B314" s="120" t="s">
        <v>93</v>
      </c>
      <c r="C314" s="120" t="s">
        <v>192</v>
      </c>
      <c r="D314" s="121">
        <v>81.760000000000005</v>
      </c>
      <c r="E314" s="121">
        <v>66.790000000000006</v>
      </c>
      <c r="F314" s="121">
        <v>14.97</v>
      </c>
    </row>
    <row r="315" spans="1:6">
      <c r="A315" s="119" t="s">
        <v>517</v>
      </c>
      <c r="B315" s="120" t="s">
        <v>93</v>
      </c>
      <c r="C315" s="120" t="s">
        <v>192</v>
      </c>
      <c r="D315" s="121">
        <v>81.760000000000005</v>
      </c>
      <c r="E315" s="121">
        <v>66.790000000000006</v>
      </c>
      <c r="F315" s="121">
        <v>14.97</v>
      </c>
    </row>
    <row r="316" spans="1:6">
      <c r="A316" s="119" t="s">
        <v>518</v>
      </c>
      <c r="B316" s="120" t="s">
        <v>93</v>
      </c>
      <c r="C316" s="120" t="s">
        <v>192</v>
      </c>
      <c r="D316" s="121">
        <v>81.760000000000005</v>
      </c>
      <c r="E316" s="121">
        <v>66.790000000000006</v>
      </c>
      <c r="F316" s="121">
        <v>14.97</v>
      </c>
    </row>
    <row r="317" spans="1:6">
      <c r="A317" s="119" t="s">
        <v>519</v>
      </c>
      <c r="B317" s="120" t="s">
        <v>93</v>
      </c>
      <c r="C317" s="120" t="s">
        <v>192</v>
      </c>
      <c r="D317" s="121">
        <v>81.760000000000005</v>
      </c>
      <c r="E317" s="121">
        <v>66.790000000000006</v>
      </c>
      <c r="F317" s="121">
        <v>14.97</v>
      </c>
    </row>
    <row r="318" spans="1:6">
      <c r="A318" s="119" t="s">
        <v>520</v>
      </c>
      <c r="B318" s="120" t="s">
        <v>93</v>
      </c>
      <c r="C318" s="120" t="s">
        <v>192</v>
      </c>
      <c r="D318" s="121">
        <v>81.8</v>
      </c>
      <c r="E318" s="121">
        <v>66.819999999999993</v>
      </c>
      <c r="F318" s="121">
        <v>14.98</v>
      </c>
    </row>
    <row r="319" spans="1:6">
      <c r="A319" s="119" t="s">
        <v>521</v>
      </c>
      <c r="B319" s="120" t="s">
        <v>93</v>
      </c>
      <c r="C319" s="120" t="s">
        <v>192</v>
      </c>
      <c r="D319" s="121">
        <v>81.8</v>
      </c>
      <c r="E319" s="121">
        <v>66.819999999999993</v>
      </c>
      <c r="F319" s="121">
        <v>14.98</v>
      </c>
    </row>
    <row r="320" spans="1:6">
      <c r="A320" s="119" t="s">
        <v>522</v>
      </c>
      <c r="B320" s="120" t="s">
        <v>93</v>
      </c>
      <c r="C320" s="120" t="s">
        <v>192</v>
      </c>
      <c r="D320" s="121">
        <v>81.8</v>
      </c>
      <c r="E320" s="121">
        <v>66.819999999999993</v>
      </c>
      <c r="F320" s="121">
        <v>14.98</v>
      </c>
    </row>
    <row r="321" spans="1:6">
      <c r="A321" s="119" t="s">
        <v>523</v>
      </c>
      <c r="B321" s="120" t="s">
        <v>93</v>
      </c>
      <c r="C321" s="120" t="s">
        <v>192</v>
      </c>
      <c r="D321" s="121">
        <v>81.8</v>
      </c>
      <c r="E321" s="121">
        <v>66.819999999999993</v>
      </c>
      <c r="F321" s="121">
        <v>14.98</v>
      </c>
    </row>
    <row r="322" spans="1:6">
      <c r="A322" s="119" t="s">
        <v>524</v>
      </c>
      <c r="B322" s="120" t="s">
        <v>93</v>
      </c>
      <c r="C322" s="120" t="s">
        <v>192</v>
      </c>
      <c r="D322" s="121">
        <v>81.8</v>
      </c>
      <c r="E322" s="121">
        <v>66.819999999999993</v>
      </c>
      <c r="F322" s="121">
        <v>14.98</v>
      </c>
    </row>
    <row r="323" spans="1:6">
      <c r="A323" s="119" t="s">
        <v>525</v>
      </c>
      <c r="B323" s="120" t="s">
        <v>93</v>
      </c>
      <c r="C323" s="120" t="s">
        <v>192</v>
      </c>
      <c r="D323" s="121">
        <v>81.8</v>
      </c>
      <c r="E323" s="121">
        <v>66.819999999999993</v>
      </c>
      <c r="F323" s="121">
        <v>14.98</v>
      </c>
    </row>
    <row r="324" spans="1:6">
      <c r="A324" s="119" t="s">
        <v>526</v>
      </c>
      <c r="B324" s="120" t="s">
        <v>93</v>
      </c>
      <c r="C324" s="120" t="s">
        <v>192</v>
      </c>
      <c r="D324" s="121">
        <v>81.8</v>
      </c>
      <c r="E324" s="121">
        <v>66.819999999999993</v>
      </c>
      <c r="F324" s="121">
        <v>14.98</v>
      </c>
    </row>
    <row r="325" spans="1:6">
      <c r="A325" s="119" t="s">
        <v>527</v>
      </c>
      <c r="B325" s="120" t="s">
        <v>93</v>
      </c>
      <c r="C325" s="120" t="s">
        <v>192</v>
      </c>
      <c r="D325" s="121">
        <v>81.8</v>
      </c>
      <c r="E325" s="121">
        <v>66.819999999999993</v>
      </c>
      <c r="F325" s="121">
        <v>14.98</v>
      </c>
    </row>
    <row r="326" spans="1:6">
      <c r="A326" s="119" t="s">
        <v>528</v>
      </c>
      <c r="B326" s="120" t="s">
        <v>93</v>
      </c>
      <c r="C326" s="120" t="s">
        <v>192</v>
      </c>
      <c r="D326" s="121">
        <v>81.760000000000005</v>
      </c>
      <c r="E326" s="121">
        <v>66.790000000000006</v>
      </c>
      <c r="F326" s="121">
        <v>14.97</v>
      </c>
    </row>
    <row r="327" spans="1:6">
      <c r="A327" s="119" t="s">
        <v>529</v>
      </c>
      <c r="B327" s="120" t="s">
        <v>93</v>
      </c>
      <c r="C327" s="120" t="s">
        <v>192</v>
      </c>
      <c r="D327" s="121">
        <v>81.760000000000005</v>
      </c>
      <c r="E327" s="121">
        <v>66.790000000000006</v>
      </c>
      <c r="F327" s="121">
        <v>14.97</v>
      </c>
    </row>
    <row r="328" spans="1:6">
      <c r="A328" s="119" t="s">
        <v>530</v>
      </c>
      <c r="B328" s="120" t="s">
        <v>93</v>
      </c>
      <c r="C328" s="120" t="s">
        <v>192</v>
      </c>
      <c r="D328" s="121">
        <v>81.760000000000005</v>
      </c>
      <c r="E328" s="121">
        <v>66.790000000000006</v>
      </c>
      <c r="F328" s="121">
        <v>14.97</v>
      </c>
    </row>
    <row r="329" spans="1:6">
      <c r="A329" s="119" t="s">
        <v>531</v>
      </c>
      <c r="B329" s="120" t="s">
        <v>93</v>
      </c>
      <c r="C329" s="120" t="s">
        <v>192</v>
      </c>
      <c r="D329" s="121">
        <v>81.760000000000005</v>
      </c>
      <c r="E329" s="121">
        <v>66.790000000000006</v>
      </c>
      <c r="F329" s="121">
        <v>14.97</v>
      </c>
    </row>
    <row r="330" spans="1:6">
      <c r="A330" s="119" t="s">
        <v>532</v>
      </c>
      <c r="B330" s="120" t="s">
        <v>93</v>
      </c>
      <c r="C330" s="120" t="s">
        <v>192</v>
      </c>
      <c r="D330" s="121">
        <v>81.8</v>
      </c>
      <c r="E330" s="121">
        <v>66.819999999999993</v>
      </c>
      <c r="F330" s="121">
        <v>14.98</v>
      </c>
    </row>
    <row r="331" spans="1:6">
      <c r="A331" s="119" t="s">
        <v>533</v>
      </c>
      <c r="B331" s="120" t="s">
        <v>93</v>
      </c>
      <c r="C331" s="120" t="s">
        <v>192</v>
      </c>
      <c r="D331" s="121">
        <v>81.8</v>
      </c>
      <c r="E331" s="121">
        <v>66.819999999999993</v>
      </c>
      <c r="F331" s="121">
        <v>14.98</v>
      </c>
    </row>
    <row r="332" spans="1:6">
      <c r="A332" s="119" t="s">
        <v>534</v>
      </c>
      <c r="B332" s="120" t="s">
        <v>93</v>
      </c>
      <c r="C332" s="120" t="s">
        <v>192</v>
      </c>
      <c r="D332" s="121">
        <v>81.8</v>
      </c>
      <c r="E332" s="121">
        <v>66.819999999999993</v>
      </c>
      <c r="F332" s="121">
        <v>14.98</v>
      </c>
    </row>
    <row r="333" spans="1:6">
      <c r="A333" s="119" t="s">
        <v>535</v>
      </c>
      <c r="B333" s="120" t="s">
        <v>93</v>
      </c>
      <c r="C333" s="120" t="s">
        <v>192</v>
      </c>
      <c r="D333" s="121">
        <v>81.8</v>
      </c>
      <c r="E333" s="121">
        <v>66.819999999999993</v>
      </c>
      <c r="F333" s="121">
        <v>14.98</v>
      </c>
    </row>
    <row r="334" spans="1:6">
      <c r="A334" s="119" t="s">
        <v>536</v>
      </c>
      <c r="B334" s="120" t="s">
        <v>93</v>
      </c>
      <c r="C334" s="120" t="s">
        <v>192</v>
      </c>
      <c r="D334" s="121">
        <v>81.8</v>
      </c>
      <c r="E334" s="121">
        <v>66.819999999999993</v>
      </c>
      <c r="F334" s="121">
        <v>14.98</v>
      </c>
    </row>
    <row r="335" spans="1:6">
      <c r="A335" s="119" t="s">
        <v>537</v>
      </c>
      <c r="B335" s="120" t="s">
        <v>93</v>
      </c>
      <c r="C335" s="120" t="s">
        <v>192</v>
      </c>
      <c r="D335" s="121">
        <v>81.8</v>
      </c>
      <c r="E335" s="121">
        <v>66.819999999999993</v>
      </c>
      <c r="F335" s="121">
        <v>14.98</v>
      </c>
    </row>
    <row r="336" spans="1:6">
      <c r="A336" s="119" t="s">
        <v>538</v>
      </c>
      <c r="B336" s="120" t="s">
        <v>93</v>
      </c>
      <c r="C336" s="120" t="s">
        <v>192</v>
      </c>
      <c r="D336" s="121">
        <v>81.8</v>
      </c>
      <c r="E336" s="121">
        <v>66.819999999999993</v>
      </c>
      <c r="F336" s="121">
        <v>14.98</v>
      </c>
    </row>
    <row r="337" spans="1:6">
      <c r="A337" s="119" t="s">
        <v>539</v>
      </c>
      <c r="B337" s="120" t="s">
        <v>93</v>
      </c>
      <c r="C337" s="120" t="s">
        <v>192</v>
      </c>
      <c r="D337" s="121">
        <v>81.8</v>
      </c>
      <c r="E337" s="121">
        <v>66.819999999999993</v>
      </c>
      <c r="F337" s="121">
        <v>14.98</v>
      </c>
    </row>
    <row r="338" spans="1:6">
      <c r="A338" s="119" t="s">
        <v>540</v>
      </c>
      <c r="B338" s="120" t="s">
        <v>93</v>
      </c>
      <c r="C338" s="120" t="s">
        <v>192</v>
      </c>
      <c r="D338" s="121">
        <v>81.760000000000005</v>
      </c>
      <c r="E338" s="121">
        <v>66.790000000000006</v>
      </c>
      <c r="F338" s="121">
        <v>14.97</v>
      </c>
    </row>
    <row r="339" spans="1:6">
      <c r="A339" s="119" t="s">
        <v>541</v>
      </c>
      <c r="B339" s="120" t="s">
        <v>93</v>
      </c>
      <c r="C339" s="120" t="s">
        <v>192</v>
      </c>
      <c r="D339" s="121">
        <v>82.03</v>
      </c>
      <c r="E339" s="121">
        <v>67.010000000000005</v>
      </c>
      <c r="F339" s="121">
        <v>15.02</v>
      </c>
    </row>
    <row r="340" spans="1:6">
      <c r="A340" s="119" t="s">
        <v>542</v>
      </c>
      <c r="B340" s="120" t="s">
        <v>93</v>
      </c>
      <c r="C340" s="120" t="s">
        <v>192</v>
      </c>
      <c r="D340" s="121">
        <v>81.760000000000005</v>
      </c>
      <c r="E340" s="121">
        <v>66.790000000000006</v>
      </c>
      <c r="F340" s="121">
        <v>14.97</v>
      </c>
    </row>
    <row r="341" spans="1:6">
      <c r="A341" s="119" t="s">
        <v>543</v>
      </c>
      <c r="B341" s="120" t="s">
        <v>93</v>
      </c>
      <c r="C341" s="120" t="s">
        <v>192</v>
      </c>
      <c r="D341" s="121">
        <v>82.03</v>
      </c>
      <c r="E341" s="121">
        <v>67.010000000000005</v>
      </c>
      <c r="F341" s="121">
        <v>15.02</v>
      </c>
    </row>
    <row r="342" spans="1:6">
      <c r="A342" s="119" t="s">
        <v>544</v>
      </c>
      <c r="B342" s="120" t="s">
        <v>93</v>
      </c>
      <c r="C342" s="120" t="s">
        <v>192</v>
      </c>
      <c r="D342" s="121">
        <v>81.8</v>
      </c>
      <c r="E342" s="121">
        <v>66.819999999999993</v>
      </c>
      <c r="F342" s="121">
        <v>14.98</v>
      </c>
    </row>
    <row r="343" spans="1:6">
      <c r="A343" s="119" t="s">
        <v>545</v>
      </c>
      <c r="B343" s="120" t="s">
        <v>93</v>
      </c>
      <c r="C343" s="120" t="s">
        <v>192</v>
      </c>
      <c r="D343" s="121">
        <v>82.05</v>
      </c>
      <c r="E343" s="121">
        <v>67.03</v>
      </c>
      <c r="F343" s="121">
        <v>15.02</v>
      </c>
    </row>
    <row r="344" spans="1:6">
      <c r="A344" s="119" t="s">
        <v>546</v>
      </c>
      <c r="B344" s="120" t="s">
        <v>93</v>
      </c>
      <c r="C344" s="120" t="s">
        <v>192</v>
      </c>
      <c r="D344" s="121">
        <v>81.8</v>
      </c>
      <c r="E344" s="121">
        <v>66.819999999999993</v>
      </c>
      <c r="F344" s="121">
        <v>14.98</v>
      </c>
    </row>
    <row r="345" spans="1:6">
      <c r="A345" s="119" t="s">
        <v>547</v>
      </c>
      <c r="B345" s="120" t="s">
        <v>93</v>
      </c>
      <c r="C345" s="120" t="s">
        <v>192</v>
      </c>
      <c r="D345" s="121">
        <v>82.05</v>
      </c>
      <c r="E345" s="121">
        <v>67.03</v>
      </c>
      <c r="F345" s="121">
        <v>15.02</v>
      </c>
    </row>
    <row r="346" spans="1:6">
      <c r="A346" s="119" t="s">
        <v>548</v>
      </c>
      <c r="B346" s="120" t="s">
        <v>93</v>
      </c>
      <c r="C346" s="120" t="s">
        <v>192</v>
      </c>
      <c r="D346" s="121">
        <v>81.8</v>
      </c>
      <c r="E346" s="121">
        <v>66.819999999999993</v>
      </c>
      <c r="F346" s="121">
        <v>14.98</v>
      </c>
    </row>
    <row r="347" spans="1:6">
      <c r="A347" s="119" t="s">
        <v>549</v>
      </c>
      <c r="B347" s="120" t="s">
        <v>93</v>
      </c>
      <c r="C347" s="120" t="s">
        <v>192</v>
      </c>
      <c r="D347" s="121">
        <v>82.25</v>
      </c>
      <c r="E347" s="121">
        <v>67.19</v>
      </c>
      <c r="F347" s="121">
        <v>15.06</v>
      </c>
    </row>
    <row r="348" spans="1:6">
      <c r="A348" s="119" t="s">
        <v>550</v>
      </c>
      <c r="B348" s="120" t="s">
        <v>93</v>
      </c>
      <c r="C348" s="120" t="s">
        <v>192</v>
      </c>
      <c r="D348" s="121">
        <v>81.8</v>
      </c>
      <c r="E348" s="121">
        <v>66.819999999999993</v>
      </c>
      <c r="F348" s="121">
        <v>14.98</v>
      </c>
    </row>
    <row r="349" spans="1:6">
      <c r="A349" s="119" t="s">
        <v>551</v>
      </c>
      <c r="B349" s="120" t="s">
        <v>93</v>
      </c>
      <c r="C349" s="120" t="s">
        <v>192</v>
      </c>
      <c r="D349" s="121">
        <v>82.25</v>
      </c>
      <c r="E349" s="121">
        <v>67.19</v>
      </c>
      <c r="F349" s="121">
        <v>15.06</v>
      </c>
    </row>
    <row r="350" spans="1:6">
      <c r="A350" s="119" t="s">
        <v>552</v>
      </c>
      <c r="B350" s="120" t="s">
        <v>93</v>
      </c>
      <c r="C350" s="120" t="s">
        <v>192</v>
      </c>
      <c r="D350" s="121">
        <v>82.03</v>
      </c>
      <c r="E350" s="121">
        <v>67.010000000000005</v>
      </c>
      <c r="F350" s="121">
        <v>15.02</v>
      </c>
    </row>
    <row r="351" spans="1:6">
      <c r="A351" s="119" t="s">
        <v>553</v>
      </c>
      <c r="B351" s="120" t="s">
        <v>93</v>
      </c>
      <c r="C351" s="120" t="s">
        <v>192</v>
      </c>
      <c r="D351" s="121">
        <v>82.21</v>
      </c>
      <c r="E351" s="121">
        <v>67.16</v>
      </c>
      <c r="F351" s="121">
        <v>15.05</v>
      </c>
    </row>
    <row r="352" spans="1:6">
      <c r="A352" s="119" t="s">
        <v>554</v>
      </c>
      <c r="B352" s="120" t="s">
        <v>93</v>
      </c>
      <c r="C352" s="120" t="s">
        <v>192</v>
      </c>
      <c r="D352" s="121">
        <v>82.03</v>
      </c>
      <c r="E352" s="121">
        <v>67.010000000000005</v>
      </c>
      <c r="F352" s="121">
        <v>15.02</v>
      </c>
    </row>
    <row r="353" spans="1:6">
      <c r="A353" s="119" t="s">
        <v>555</v>
      </c>
      <c r="B353" s="120" t="s">
        <v>93</v>
      </c>
      <c r="C353" s="120" t="s">
        <v>192</v>
      </c>
      <c r="D353" s="121">
        <v>82.21</v>
      </c>
      <c r="E353" s="121">
        <v>67.16</v>
      </c>
      <c r="F353" s="121">
        <v>15.05</v>
      </c>
    </row>
    <row r="354" spans="1:6">
      <c r="A354" s="119" t="s">
        <v>556</v>
      </c>
      <c r="B354" s="120" t="s">
        <v>93</v>
      </c>
      <c r="C354" s="120" t="s">
        <v>192</v>
      </c>
      <c r="D354" s="121">
        <v>82.05</v>
      </c>
      <c r="E354" s="121">
        <v>67.03</v>
      </c>
      <c r="F354" s="121">
        <v>15.02</v>
      </c>
    </row>
    <row r="355" spans="1:6">
      <c r="A355" s="119" t="s">
        <v>557</v>
      </c>
      <c r="B355" s="120" t="s">
        <v>93</v>
      </c>
      <c r="C355" s="120" t="s">
        <v>192</v>
      </c>
      <c r="D355" s="121">
        <v>82.25</v>
      </c>
      <c r="E355" s="121">
        <v>67.19</v>
      </c>
      <c r="F355" s="121">
        <v>15.06</v>
      </c>
    </row>
    <row r="356" spans="1:6">
      <c r="A356" s="119" t="s">
        <v>558</v>
      </c>
      <c r="B356" s="120" t="s">
        <v>93</v>
      </c>
      <c r="C356" s="120" t="s">
        <v>192</v>
      </c>
      <c r="D356" s="121">
        <v>82.05</v>
      </c>
      <c r="E356" s="121">
        <v>67.03</v>
      </c>
      <c r="F356" s="121">
        <v>15.02</v>
      </c>
    </row>
    <row r="357" spans="1:6">
      <c r="A357" s="119" t="s">
        <v>559</v>
      </c>
      <c r="B357" s="120" t="s">
        <v>93</v>
      </c>
      <c r="C357" s="120" t="s">
        <v>192</v>
      </c>
      <c r="D357" s="121">
        <v>82.25</v>
      </c>
      <c r="E357" s="121">
        <v>67.19</v>
      </c>
      <c r="F357" s="121">
        <v>15.06</v>
      </c>
    </row>
    <row r="358" spans="1:6">
      <c r="C358" s="120"/>
    </row>
    <row r="359" spans="1:6">
      <c r="C359" s="120"/>
    </row>
    <row r="360" spans="1:6">
      <c r="C360" s="120"/>
    </row>
    <row r="361" spans="1:6">
      <c r="C361" s="120"/>
    </row>
    <row r="362" spans="1:6">
      <c r="C362" s="120"/>
    </row>
    <row r="363" spans="1:6">
      <c r="C363" s="120"/>
    </row>
    <row r="364" spans="1:6">
      <c r="C364" s="120"/>
    </row>
    <row r="365" spans="1:6">
      <c r="C365" s="120"/>
    </row>
    <row r="366" spans="1:6">
      <c r="C366" s="120"/>
    </row>
    <row r="367" spans="1:6">
      <c r="C367" s="120"/>
    </row>
    <row r="368" spans="1:6">
      <c r="C368" s="120"/>
    </row>
    <row r="369" spans="3:3">
      <c r="C369" s="120"/>
    </row>
    <row r="370" spans="3:3">
      <c r="C370" s="120"/>
    </row>
    <row r="371" spans="3:3">
      <c r="C371" s="120"/>
    </row>
    <row r="372" spans="3:3">
      <c r="C372" s="120"/>
    </row>
    <row r="373" spans="3:3">
      <c r="C373" s="120"/>
    </row>
    <row r="374" spans="3:3">
      <c r="C374" s="120"/>
    </row>
    <row r="375" spans="3:3">
      <c r="C375" s="120"/>
    </row>
    <row r="376" spans="3:3">
      <c r="C376" s="120"/>
    </row>
    <row r="377" spans="3:3">
      <c r="C377" s="120"/>
    </row>
    <row r="378" spans="3:3">
      <c r="C378" s="120"/>
    </row>
    <row r="379" spans="3:3">
      <c r="C379" s="120"/>
    </row>
    <row r="380" spans="3:3">
      <c r="C380" s="120"/>
    </row>
    <row r="381" spans="3:3">
      <c r="C381" s="120"/>
    </row>
    <row r="382" spans="3:3">
      <c r="C382" s="120"/>
    </row>
    <row r="383" spans="3:3">
      <c r="C383" s="120"/>
    </row>
    <row r="384" spans="3:3">
      <c r="C384" s="120"/>
    </row>
    <row r="385" spans="3:3">
      <c r="C385" s="120"/>
    </row>
    <row r="386" spans="3:3">
      <c r="C386" s="120"/>
    </row>
    <row r="387" spans="3:3">
      <c r="C387" s="120"/>
    </row>
    <row r="388" spans="3:3">
      <c r="C388" s="120"/>
    </row>
    <row r="389" spans="3:3">
      <c r="C389" s="120"/>
    </row>
    <row r="390" spans="3:3">
      <c r="C390" s="120"/>
    </row>
    <row r="391" spans="3:3">
      <c r="C391" s="120"/>
    </row>
    <row r="392" spans="3:3">
      <c r="C392" s="120"/>
    </row>
    <row r="393" spans="3:3">
      <c r="C393" s="120"/>
    </row>
    <row r="394" spans="3:3">
      <c r="C394" s="120"/>
    </row>
    <row r="395" spans="3:3">
      <c r="C395" s="120"/>
    </row>
    <row r="396" spans="3:3">
      <c r="C396" s="120"/>
    </row>
    <row r="397" spans="3:3">
      <c r="C397" s="120"/>
    </row>
    <row r="398" spans="3:3">
      <c r="C398" s="120"/>
    </row>
    <row r="399" spans="3:3">
      <c r="C399" s="120"/>
    </row>
    <row r="400" spans="3:3">
      <c r="C400" s="120"/>
    </row>
    <row r="401" spans="3:3">
      <c r="C401" s="120"/>
    </row>
    <row r="402" spans="3:3">
      <c r="C402" s="120"/>
    </row>
    <row r="403" spans="3:3">
      <c r="C403" s="120"/>
    </row>
    <row r="404" spans="3:3">
      <c r="C404" s="120"/>
    </row>
    <row r="405" spans="3:3">
      <c r="C405" s="120"/>
    </row>
    <row r="406" spans="3:3">
      <c r="C406" s="120"/>
    </row>
    <row r="407" spans="3:3">
      <c r="C407" s="120"/>
    </row>
    <row r="408" spans="3:3">
      <c r="C408" s="120"/>
    </row>
    <row r="409" spans="3:3">
      <c r="C409" s="120"/>
    </row>
    <row r="410" spans="3:3">
      <c r="C410" s="120"/>
    </row>
    <row r="411" spans="3:3">
      <c r="C411" s="120"/>
    </row>
    <row r="412" spans="3:3">
      <c r="C412" s="120"/>
    </row>
    <row r="413" spans="3:3">
      <c r="C413" s="120"/>
    </row>
    <row r="414" spans="3:3">
      <c r="C414" s="120"/>
    </row>
    <row r="415" spans="3:3">
      <c r="C415" s="120"/>
    </row>
    <row r="416" spans="3:3">
      <c r="C416" s="120"/>
    </row>
    <row r="417" spans="3:3">
      <c r="C417" s="120"/>
    </row>
    <row r="418" spans="3:3">
      <c r="C418" s="120"/>
    </row>
    <row r="419" spans="3:3">
      <c r="C419" s="120"/>
    </row>
    <row r="420" spans="3:3">
      <c r="C420" s="120"/>
    </row>
    <row r="421" spans="3:3">
      <c r="C421" s="120"/>
    </row>
    <row r="422" spans="3:3">
      <c r="C422" s="120"/>
    </row>
    <row r="423" spans="3:3">
      <c r="C423" s="120"/>
    </row>
    <row r="424" spans="3:3">
      <c r="C424" s="120"/>
    </row>
    <row r="425" spans="3:3">
      <c r="C425" s="120"/>
    </row>
    <row r="426" spans="3:3">
      <c r="C426" s="120"/>
    </row>
    <row r="427" spans="3:3">
      <c r="C427" s="120"/>
    </row>
    <row r="428" spans="3:3">
      <c r="C428" s="120"/>
    </row>
    <row r="429" spans="3:3">
      <c r="C429" s="120"/>
    </row>
    <row r="430" spans="3:3">
      <c r="C430" s="120"/>
    </row>
    <row r="431" spans="3:3">
      <c r="C431" s="120"/>
    </row>
    <row r="432" spans="3:3">
      <c r="C432" s="120"/>
    </row>
    <row r="433" spans="3:3">
      <c r="C433" s="120"/>
    </row>
    <row r="434" spans="3:3">
      <c r="C434" s="120"/>
    </row>
    <row r="435" spans="3:3">
      <c r="C435" s="120"/>
    </row>
    <row r="436" spans="3:3">
      <c r="C436" s="120"/>
    </row>
    <row r="437" spans="3:3">
      <c r="C437" s="120"/>
    </row>
    <row r="438" spans="3:3">
      <c r="C438" s="120"/>
    </row>
    <row r="439" spans="3:3">
      <c r="C439" s="120"/>
    </row>
    <row r="440" spans="3:3">
      <c r="C440" s="120"/>
    </row>
    <row r="441" spans="3:3">
      <c r="C441" s="120"/>
    </row>
    <row r="442" spans="3:3">
      <c r="C442" s="120"/>
    </row>
    <row r="443" spans="3:3">
      <c r="C443" s="120"/>
    </row>
    <row r="444" spans="3:3">
      <c r="C444" s="120"/>
    </row>
    <row r="445" spans="3:3">
      <c r="C445" s="120"/>
    </row>
    <row r="446" spans="3:3">
      <c r="C446" s="120"/>
    </row>
    <row r="447" spans="3:3">
      <c r="C447" s="120"/>
    </row>
    <row r="448" spans="3:3">
      <c r="C448" s="120"/>
    </row>
    <row r="449" spans="3:3">
      <c r="C449" s="120"/>
    </row>
    <row r="450" spans="3:3">
      <c r="C450" s="120"/>
    </row>
    <row r="451" spans="3:3">
      <c r="C451" s="120"/>
    </row>
    <row r="452" spans="3:3">
      <c r="C452" s="120"/>
    </row>
    <row r="453" spans="3:3">
      <c r="C453" s="120"/>
    </row>
    <row r="454" spans="3:3">
      <c r="C454" s="120"/>
    </row>
    <row r="455" spans="3:3">
      <c r="C455" s="120"/>
    </row>
    <row r="456" spans="3:3">
      <c r="C456" s="120"/>
    </row>
    <row r="457" spans="3:3">
      <c r="C457" s="120"/>
    </row>
    <row r="458" spans="3:3">
      <c r="C458" s="120"/>
    </row>
    <row r="459" spans="3:3">
      <c r="C459" s="120"/>
    </row>
    <row r="460" spans="3:3">
      <c r="C460" s="120"/>
    </row>
    <row r="461" spans="3:3">
      <c r="C461" s="120"/>
    </row>
    <row r="462" spans="3:3">
      <c r="C462" s="120"/>
    </row>
    <row r="463" spans="3:3">
      <c r="C463" s="120"/>
    </row>
    <row r="464" spans="3:3">
      <c r="C464" s="120"/>
    </row>
    <row r="465" spans="3:3">
      <c r="C465" s="120"/>
    </row>
    <row r="466" spans="3:3">
      <c r="C466" s="120"/>
    </row>
    <row r="467" spans="3:3">
      <c r="C467" s="120"/>
    </row>
    <row r="468" spans="3:3">
      <c r="C468" s="120"/>
    </row>
    <row r="469" spans="3:3">
      <c r="C469" s="120"/>
    </row>
    <row r="470" spans="3:3">
      <c r="C470" s="120"/>
    </row>
    <row r="471" spans="3:3">
      <c r="C471" s="120"/>
    </row>
    <row r="472" spans="3:3">
      <c r="C472" s="120"/>
    </row>
    <row r="473" spans="3:3">
      <c r="C473" s="120"/>
    </row>
    <row r="474" spans="3:3">
      <c r="C474" s="120"/>
    </row>
    <row r="475" spans="3:3">
      <c r="C475" s="120"/>
    </row>
    <row r="476" spans="3:3">
      <c r="C476" s="120"/>
    </row>
    <row r="477" spans="3:3">
      <c r="C477" s="120"/>
    </row>
    <row r="478" spans="3:3">
      <c r="C478" s="120"/>
    </row>
    <row r="479" spans="3:3">
      <c r="C479" s="120"/>
    </row>
    <row r="480" spans="3:3">
      <c r="C480" s="120"/>
    </row>
    <row r="481" spans="3:3">
      <c r="C481" s="120"/>
    </row>
    <row r="482" spans="3:3">
      <c r="C482" s="120"/>
    </row>
    <row r="483" spans="3:3">
      <c r="C483" s="120"/>
    </row>
    <row r="484" spans="3:3">
      <c r="C484" s="120"/>
    </row>
    <row r="485" spans="3:3">
      <c r="C485" s="120"/>
    </row>
    <row r="486" spans="3:3">
      <c r="C486" s="120"/>
    </row>
    <row r="487" spans="3:3">
      <c r="C487" s="120"/>
    </row>
    <row r="488" spans="3:3">
      <c r="C488" s="120"/>
    </row>
    <row r="489" spans="3:3">
      <c r="C489" s="120"/>
    </row>
    <row r="490" spans="3:3">
      <c r="C490" s="120"/>
    </row>
    <row r="491" spans="3:3">
      <c r="C491" s="120"/>
    </row>
    <row r="492" spans="3:3">
      <c r="C492" s="120"/>
    </row>
    <row r="493" spans="3:3">
      <c r="C493" s="120"/>
    </row>
    <row r="494" spans="3:3">
      <c r="C494" s="120"/>
    </row>
    <row r="495" spans="3:3">
      <c r="C495" s="120"/>
    </row>
    <row r="496" spans="3:3">
      <c r="C496" s="120"/>
    </row>
    <row r="497" spans="3:3">
      <c r="C497" s="120"/>
    </row>
    <row r="498" spans="3:3">
      <c r="C498" s="120"/>
    </row>
    <row r="499" spans="3:3">
      <c r="C499" s="120"/>
    </row>
    <row r="500" spans="3:3">
      <c r="C500" s="120"/>
    </row>
    <row r="501" spans="3:3">
      <c r="C501" s="120"/>
    </row>
    <row r="502" spans="3:3">
      <c r="C502" s="120"/>
    </row>
    <row r="503" spans="3:3">
      <c r="C503" s="120"/>
    </row>
    <row r="504" spans="3:3">
      <c r="C504" s="120"/>
    </row>
    <row r="505" spans="3:3">
      <c r="C505" s="120"/>
    </row>
    <row r="506" spans="3:3">
      <c r="C506" s="120"/>
    </row>
    <row r="507" spans="3:3">
      <c r="C507" s="120"/>
    </row>
    <row r="508" spans="3:3">
      <c r="C508" s="120"/>
    </row>
    <row r="509" spans="3:3">
      <c r="C509" s="120"/>
    </row>
    <row r="510" spans="3:3">
      <c r="C510" s="120"/>
    </row>
    <row r="511" spans="3:3">
      <c r="C511" s="120"/>
    </row>
    <row r="512" spans="3:3">
      <c r="C512" s="120"/>
    </row>
    <row r="513" spans="3:3">
      <c r="C513" s="120"/>
    </row>
    <row r="514" spans="3:3">
      <c r="C514" s="120"/>
    </row>
    <row r="515" spans="3:3">
      <c r="C515" s="120"/>
    </row>
    <row r="516" spans="3:3">
      <c r="C516" s="120"/>
    </row>
    <row r="517" spans="3:3">
      <c r="C517" s="120"/>
    </row>
    <row r="518" spans="3:3">
      <c r="C518" s="120"/>
    </row>
    <row r="519" spans="3:3">
      <c r="C519" s="120"/>
    </row>
    <row r="520" spans="3:3">
      <c r="C520" s="120"/>
    </row>
    <row r="521" spans="3:3">
      <c r="C521" s="120"/>
    </row>
    <row r="522" spans="3:3">
      <c r="C522" s="120"/>
    </row>
    <row r="523" spans="3:3">
      <c r="C523" s="120"/>
    </row>
    <row r="524" spans="3:3">
      <c r="C524" s="120"/>
    </row>
    <row r="525" spans="3:3">
      <c r="C525" s="120"/>
    </row>
    <row r="526" spans="3:3">
      <c r="C526" s="120"/>
    </row>
    <row r="527" spans="3:3">
      <c r="C527" s="120"/>
    </row>
    <row r="528" spans="3:3">
      <c r="C528" s="120"/>
    </row>
    <row r="529" spans="3:3">
      <c r="C529" s="120"/>
    </row>
    <row r="530" spans="3:3">
      <c r="C530" s="120"/>
    </row>
    <row r="531" spans="3:3">
      <c r="C531" s="120"/>
    </row>
    <row r="532" spans="3:3">
      <c r="C532" s="120"/>
    </row>
    <row r="533" spans="3:3">
      <c r="C533" s="120"/>
    </row>
    <row r="534" spans="3:3">
      <c r="C534" s="120"/>
    </row>
    <row r="535" spans="3:3">
      <c r="C535" s="120"/>
    </row>
    <row r="536" spans="3:3">
      <c r="C536" s="120"/>
    </row>
    <row r="537" spans="3:3">
      <c r="C537" s="120"/>
    </row>
    <row r="538" spans="3:3">
      <c r="C538" s="120"/>
    </row>
    <row r="539" spans="3:3">
      <c r="C539" s="120"/>
    </row>
    <row r="540" spans="3:3">
      <c r="C540" s="120"/>
    </row>
    <row r="541" spans="3:3">
      <c r="C541" s="120"/>
    </row>
    <row r="542" spans="3:3">
      <c r="C542" s="120"/>
    </row>
    <row r="543" spans="3:3">
      <c r="C543" s="120"/>
    </row>
    <row r="544" spans="3:3">
      <c r="C544" s="120"/>
    </row>
    <row r="545" spans="3:3">
      <c r="C545" s="120"/>
    </row>
    <row r="546" spans="3:3">
      <c r="C546" s="120"/>
    </row>
    <row r="547" spans="3:3">
      <c r="C547" s="120"/>
    </row>
    <row r="548" spans="3:3">
      <c r="C548" s="120"/>
    </row>
    <row r="549" spans="3:3">
      <c r="C549" s="120"/>
    </row>
    <row r="550" spans="3:3">
      <c r="C550" s="120"/>
    </row>
    <row r="551" spans="3:3">
      <c r="C551" s="120"/>
    </row>
    <row r="552" spans="3:3">
      <c r="C552" s="120"/>
    </row>
    <row r="553" spans="3:3">
      <c r="C553" s="120"/>
    </row>
    <row r="554" spans="3:3">
      <c r="C554" s="120"/>
    </row>
    <row r="555" spans="3:3">
      <c r="C555" s="120"/>
    </row>
    <row r="556" spans="3:3">
      <c r="C556" s="120"/>
    </row>
    <row r="557" spans="3:3">
      <c r="C557" s="120"/>
    </row>
    <row r="558" spans="3:3">
      <c r="C558" s="120"/>
    </row>
    <row r="559" spans="3:3">
      <c r="C559" s="120"/>
    </row>
    <row r="560" spans="3:3">
      <c r="C560" s="120"/>
    </row>
    <row r="561" spans="3:3">
      <c r="C561" s="120"/>
    </row>
    <row r="562" spans="3:3">
      <c r="C562" s="120"/>
    </row>
    <row r="563" spans="3:3">
      <c r="C563" s="120"/>
    </row>
    <row r="564" spans="3:3">
      <c r="C564" s="120"/>
    </row>
    <row r="565" spans="3:3">
      <c r="C565" s="120"/>
    </row>
    <row r="566" spans="3:3">
      <c r="C566" s="120"/>
    </row>
    <row r="567" spans="3:3">
      <c r="C567" s="120"/>
    </row>
    <row r="568" spans="3:3">
      <c r="C568" s="120"/>
    </row>
    <row r="569" spans="3:3">
      <c r="C569" s="120"/>
    </row>
    <row r="570" spans="3:3">
      <c r="C570" s="120"/>
    </row>
    <row r="571" spans="3:3">
      <c r="C571" s="120"/>
    </row>
    <row r="572" spans="3:3">
      <c r="C572" s="120"/>
    </row>
    <row r="573" spans="3:3">
      <c r="C573" s="120"/>
    </row>
    <row r="574" spans="3:3">
      <c r="C574" s="120"/>
    </row>
    <row r="575" spans="3:3">
      <c r="C575" s="120"/>
    </row>
    <row r="576" spans="3:3">
      <c r="C576" s="120"/>
    </row>
    <row r="577" spans="3:3">
      <c r="C577" s="120"/>
    </row>
    <row r="578" spans="3:3">
      <c r="C578" s="120"/>
    </row>
    <row r="579" spans="3:3">
      <c r="C579" s="120"/>
    </row>
    <row r="580" spans="3:3">
      <c r="C580" s="120"/>
    </row>
    <row r="581" spans="3:3">
      <c r="C581" s="120"/>
    </row>
    <row r="582" spans="3:3">
      <c r="C582" s="120"/>
    </row>
    <row r="583" spans="3:3">
      <c r="C583" s="120"/>
    </row>
    <row r="584" spans="3:3">
      <c r="C584" s="120"/>
    </row>
    <row r="585" spans="3:3">
      <c r="C585" s="120"/>
    </row>
    <row r="586" spans="3:3">
      <c r="C586" s="120"/>
    </row>
    <row r="587" spans="3:3">
      <c r="C587" s="120"/>
    </row>
    <row r="588" spans="3:3">
      <c r="C588" s="120"/>
    </row>
    <row r="589" spans="3:3">
      <c r="C589" s="120"/>
    </row>
    <row r="590" spans="3:3">
      <c r="C590" s="120"/>
    </row>
    <row r="591" spans="3:3">
      <c r="C591" s="120"/>
    </row>
    <row r="592" spans="3:3">
      <c r="C592" s="120"/>
    </row>
    <row r="593" spans="3:3">
      <c r="C593" s="120"/>
    </row>
    <row r="594" spans="3:3">
      <c r="C594" s="120"/>
    </row>
    <row r="595" spans="3:3">
      <c r="C595" s="120"/>
    </row>
    <row r="596" spans="3:3">
      <c r="C596" s="120"/>
    </row>
    <row r="597" spans="3:3">
      <c r="C597" s="120"/>
    </row>
    <row r="598" spans="3:3">
      <c r="C598" s="120"/>
    </row>
    <row r="599" spans="3:3">
      <c r="C599" s="120"/>
    </row>
    <row r="600" spans="3:3">
      <c r="C600" s="120"/>
    </row>
    <row r="601" spans="3:3">
      <c r="C601" s="120"/>
    </row>
    <row r="602" spans="3:3">
      <c r="C602" s="120"/>
    </row>
    <row r="603" spans="3:3">
      <c r="C603" s="120"/>
    </row>
    <row r="604" spans="3:3">
      <c r="C604" s="120"/>
    </row>
    <row r="605" spans="3:3">
      <c r="C605" s="120"/>
    </row>
    <row r="606" spans="3:3">
      <c r="C606" s="120"/>
    </row>
    <row r="607" spans="3:3">
      <c r="C607" s="120"/>
    </row>
    <row r="608" spans="3:3">
      <c r="C608" s="120"/>
    </row>
    <row r="609" spans="3:3">
      <c r="C609" s="120"/>
    </row>
    <row r="610" spans="3:3">
      <c r="C610" s="120"/>
    </row>
    <row r="611" spans="3:3">
      <c r="C611" s="120"/>
    </row>
    <row r="612" spans="3:3">
      <c r="C612" s="120"/>
    </row>
    <row r="613" spans="3:3">
      <c r="C613" s="120"/>
    </row>
    <row r="614" spans="3:3">
      <c r="C614" s="120"/>
    </row>
    <row r="615" spans="3:3">
      <c r="C615" s="120"/>
    </row>
    <row r="616" spans="3:3">
      <c r="C616" s="120"/>
    </row>
    <row r="617" spans="3:3">
      <c r="C617" s="120"/>
    </row>
    <row r="618" spans="3:3">
      <c r="C618" s="120"/>
    </row>
    <row r="619" spans="3:3">
      <c r="C619" s="120"/>
    </row>
    <row r="620" spans="3:3">
      <c r="C620" s="120"/>
    </row>
    <row r="621" spans="3:3">
      <c r="C621" s="120"/>
    </row>
    <row r="622" spans="3:3">
      <c r="C622" s="120"/>
    </row>
    <row r="623" spans="3:3">
      <c r="C623" s="120"/>
    </row>
    <row r="624" spans="3:3">
      <c r="C624" s="120"/>
    </row>
    <row r="625" spans="3:3">
      <c r="C625" s="120"/>
    </row>
    <row r="626" spans="3:3">
      <c r="C626" s="120"/>
    </row>
    <row r="627" spans="3:3">
      <c r="C627" s="120"/>
    </row>
    <row r="628" spans="3:3">
      <c r="C628" s="120"/>
    </row>
    <row r="629" spans="3:3">
      <c r="C629" s="120"/>
    </row>
    <row r="630" spans="3:3">
      <c r="C630" s="120"/>
    </row>
    <row r="631" spans="3:3">
      <c r="C631" s="120"/>
    </row>
    <row r="632" spans="3:3">
      <c r="C632" s="120"/>
    </row>
    <row r="633" spans="3:3">
      <c r="C633" s="120"/>
    </row>
    <row r="634" spans="3:3">
      <c r="C634" s="120"/>
    </row>
    <row r="635" spans="3:3">
      <c r="C635" s="120"/>
    </row>
    <row r="636" spans="3:3">
      <c r="C636" s="120"/>
    </row>
    <row r="637" spans="3:3">
      <c r="C637" s="120"/>
    </row>
    <row r="638" spans="3:3">
      <c r="C638" s="120"/>
    </row>
    <row r="639" spans="3:3">
      <c r="C639" s="120"/>
    </row>
    <row r="640" spans="3:3">
      <c r="C640" s="120"/>
    </row>
    <row r="641" spans="3:3">
      <c r="C641" s="120"/>
    </row>
    <row r="642" spans="3:3">
      <c r="C642" s="120"/>
    </row>
    <row r="643" spans="3:3">
      <c r="C643" s="120"/>
    </row>
    <row r="644" spans="3:3">
      <c r="C644" s="120"/>
    </row>
    <row r="645" spans="3:3">
      <c r="C645" s="120"/>
    </row>
    <row r="646" spans="3:3">
      <c r="C646" s="120"/>
    </row>
    <row r="647" spans="3:3">
      <c r="C647" s="120"/>
    </row>
    <row r="648" spans="3:3">
      <c r="C648" s="120"/>
    </row>
    <row r="649" spans="3:3">
      <c r="C649" s="120"/>
    </row>
    <row r="650" spans="3:3">
      <c r="C650" s="120"/>
    </row>
    <row r="651" spans="3:3">
      <c r="C651" s="120"/>
    </row>
    <row r="652" spans="3:3">
      <c r="C652" s="120"/>
    </row>
    <row r="653" spans="3:3">
      <c r="C653" s="120"/>
    </row>
    <row r="654" spans="3:3">
      <c r="C654" s="120"/>
    </row>
    <row r="655" spans="3:3">
      <c r="C655" s="120"/>
    </row>
    <row r="656" spans="3:3">
      <c r="C656" s="120"/>
    </row>
    <row r="657" spans="3:3">
      <c r="C657" s="120"/>
    </row>
    <row r="658" spans="3:3">
      <c r="C658" s="120"/>
    </row>
    <row r="659" spans="3:3">
      <c r="C659" s="120"/>
    </row>
    <row r="660" spans="3:3">
      <c r="C660" s="120"/>
    </row>
    <row r="661" spans="3:3">
      <c r="C661" s="120"/>
    </row>
    <row r="662" spans="3:3">
      <c r="C662" s="120"/>
    </row>
    <row r="663" spans="3:3">
      <c r="C663" s="120"/>
    </row>
    <row r="664" spans="3:3">
      <c r="C664" s="120"/>
    </row>
    <row r="665" spans="3:3">
      <c r="C665" s="120"/>
    </row>
    <row r="666" spans="3:3">
      <c r="C666" s="120"/>
    </row>
    <row r="667" spans="3:3">
      <c r="C667" s="120"/>
    </row>
    <row r="668" spans="3:3">
      <c r="C668" s="120"/>
    </row>
    <row r="669" spans="3:3">
      <c r="C669" s="120"/>
    </row>
    <row r="670" spans="3:3">
      <c r="C670" s="120"/>
    </row>
    <row r="671" spans="3:3">
      <c r="C671" s="120"/>
    </row>
    <row r="672" spans="3:3">
      <c r="C672" s="120"/>
    </row>
    <row r="673" spans="3:3">
      <c r="C673" s="120"/>
    </row>
    <row r="674" spans="3:3">
      <c r="C674" s="120"/>
    </row>
    <row r="675" spans="3:3">
      <c r="C675" s="120"/>
    </row>
    <row r="676" spans="3:3">
      <c r="C676" s="120"/>
    </row>
    <row r="677" spans="3:3">
      <c r="C677" s="120"/>
    </row>
    <row r="678" spans="3:3">
      <c r="C678" s="120"/>
    </row>
    <row r="679" spans="3:3">
      <c r="C679" s="120"/>
    </row>
    <row r="680" spans="3:3">
      <c r="C680" s="120"/>
    </row>
    <row r="681" spans="3:3">
      <c r="C681" s="120"/>
    </row>
    <row r="682" spans="3:3">
      <c r="C682" s="120"/>
    </row>
    <row r="683" spans="3:3">
      <c r="C683" s="120"/>
    </row>
    <row r="684" spans="3:3">
      <c r="C684" s="120"/>
    </row>
    <row r="685" spans="3:3">
      <c r="C685" s="120"/>
    </row>
    <row r="686" spans="3:3">
      <c r="C686" s="120"/>
    </row>
    <row r="687" spans="3:3">
      <c r="C687" s="120"/>
    </row>
    <row r="688" spans="3:3">
      <c r="C688" s="120"/>
    </row>
    <row r="689" spans="3:3">
      <c r="C689" s="120"/>
    </row>
    <row r="690" spans="3:3">
      <c r="C690" s="120"/>
    </row>
    <row r="691" spans="3:3">
      <c r="C691" s="120"/>
    </row>
    <row r="692" spans="3:3">
      <c r="C692" s="120"/>
    </row>
    <row r="693" spans="3:3">
      <c r="C693" s="120"/>
    </row>
    <row r="694" spans="3:3">
      <c r="C694" s="120"/>
    </row>
    <row r="695" spans="3:3">
      <c r="C695" s="120"/>
    </row>
    <row r="696" spans="3:3">
      <c r="C696" s="120"/>
    </row>
    <row r="697" spans="3:3">
      <c r="C697" s="120"/>
    </row>
    <row r="698" spans="3:3">
      <c r="C698" s="120"/>
    </row>
    <row r="699" spans="3:3">
      <c r="C699" s="120"/>
    </row>
    <row r="700" spans="3:3">
      <c r="C700" s="120"/>
    </row>
    <row r="701" spans="3:3">
      <c r="C701" s="120"/>
    </row>
    <row r="702" spans="3:3">
      <c r="C702" s="120"/>
    </row>
    <row r="703" spans="3:3">
      <c r="C703" s="120"/>
    </row>
    <row r="704" spans="3:3">
      <c r="C704" s="120"/>
    </row>
    <row r="705" spans="3:3">
      <c r="C705" s="120"/>
    </row>
    <row r="706" spans="3:3">
      <c r="C706" s="120"/>
    </row>
    <row r="707" spans="3:3">
      <c r="C707" s="120"/>
    </row>
    <row r="708" spans="3:3">
      <c r="C708" s="120"/>
    </row>
    <row r="709" spans="3:3">
      <c r="C709" s="120"/>
    </row>
    <row r="710" spans="3:3">
      <c r="C710" s="120"/>
    </row>
    <row r="711" spans="3:3">
      <c r="C711" s="120"/>
    </row>
  </sheetData>
  <autoFilter ref="A1:F357" xr:uid="{00000000-0009-0000-0000-000005000000}"/>
  <mergeCells count="1">
    <mergeCell ref="H1:J1"/>
  </mergeCells>
  <phoneticPr fontId="41" type="noConversion"/>
  <conditionalFormatting sqref="A1:A1048576">
    <cfRule type="duplicateValues" dxfId="6" priority="1"/>
    <cfRule type="duplicateValues" dxfId="5" priority="2"/>
    <cfRule type="duplicateValues" dxfId="4" priority="3"/>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0"/>
  <sheetViews>
    <sheetView tabSelected="1" topLeftCell="C16" zoomScale="70" zoomScaleNormal="70" workbookViewId="0">
      <selection activeCell="C20" sqref="C20"/>
    </sheetView>
  </sheetViews>
  <sheetFormatPr defaultColWidth="8.83203125" defaultRowHeight="14"/>
  <cols>
    <col min="3" max="3" width="17.58203125" customWidth="1"/>
    <col min="4" max="4" width="5" customWidth="1"/>
    <col min="5" max="5" width="17.58203125" customWidth="1"/>
    <col min="6" max="6" width="9" customWidth="1"/>
    <col min="7" max="7" width="17.58203125" customWidth="1"/>
    <col min="8" max="8" width="9" customWidth="1"/>
    <col min="9" max="9" width="17.58203125" customWidth="1"/>
  </cols>
  <sheetData>
    <row r="1" spans="1:19">
      <c r="A1" s="238" t="s">
        <v>560</v>
      </c>
      <c r="B1" s="238"/>
      <c r="C1" s="238"/>
      <c r="D1" s="238"/>
      <c r="E1" s="238"/>
      <c r="F1" s="238"/>
      <c r="G1" s="238"/>
      <c r="H1" s="238"/>
      <c r="I1" s="238"/>
      <c r="J1" s="238"/>
    </row>
    <row r="2" spans="1:19">
      <c r="A2" s="99"/>
      <c r="B2" s="99"/>
      <c r="C2" s="99"/>
      <c r="D2" s="99"/>
      <c r="E2" s="99"/>
      <c r="F2" s="99"/>
      <c r="G2" s="99"/>
      <c r="H2" s="99"/>
      <c r="I2" s="99"/>
      <c r="J2" s="99"/>
    </row>
    <row r="3" spans="1:19">
      <c r="A3" s="234" t="s">
        <v>561</v>
      </c>
      <c r="B3" s="235"/>
      <c r="C3" s="239" t="s">
        <v>560</v>
      </c>
      <c r="D3" s="225"/>
      <c r="E3" s="225" t="s">
        <v>4442</v>
      </c>
      <c r="F3" s="225"/>
      <c r="G3" s="225" t="s">
        <v>4443</v>
      </c>
      <c r="H3" s="225"/>
      <c r="I3" s="234" t="s">
        <v>4444</v>
      </c>
      <c r="J3" s="235"/>
    </row>
    <row r="4" spans="1:19">
      <c r="A4" s="225" t="s">
        <v>562</v>
      </c>
      <c r="B4" s="225"/>
      <c r="C4" s="236" t="s">
        <v>5706</v>
      </c>
      <c r="D4" s="235"/>
      <c r="E4" s="237" t="s">
        <v>4401</v>
      </c>
      <c r="F4" s="235"/>
      <c r="G4" s="237" t="s">
        <v>4402</v>
      </c>
      <c r="H4" s="235"/>
      <c r="I4" s="237" t="s">
        <v>4406</v>
      </c>
      <c r="J4" s="235"/>
    </row>
    <row r="5" spans="1:19" ht="17.149999999999999" customHeight="1">
      <c r="A5" s="225" t="s">
        <v>563</v>
      </c>
      <c r="B5" s="225"/>
      <c r="C5" s="234" t="s">
        <v>4445</v>
      </c>
      <c r="D5" s="235"/>
      <c r="E5" s="222">
        <f>碧波园汇总!J10</f>
        <v>34.663333333333334</v>
      </c>
      <c r="F5" s="223"/>
      <c r="G5" s="222">
        <f>世茂维拉汇总!J10</f>
        <v>42.89</v>
      </c>
      <c r="H5" s="223"/>
      <c r="I5" s="222">
        <f>水碾屯西里汇总!I10</f>
        <v>38.19</v>
      </c>
      <c r="J5" s="223"/>
    </row>
    <row r="6" spans="1:19" ht="39" customHeight="1">
      <c r="A6" s="225" t="s">
        <v>564</v>
      </c>
      <c r="B6" s="225"/>
      <c r="C6" s="102" t="s">
        <v>4446</v>
      </c>
      <c r="D6" s="103">
        <v>100</v>
      </c>
      <c r="E6" s="102" t="s">
        <v>4446</v>
      </c>
      <c r="F6" s="103">
        <v>100</v>
      </c>
      <c r="G6" s="102" t="s">
        <v>4446</v>
      </c>
      <c r="H6" s="103">
        <v>100</v>
      </c>
      <c r="I6" s="102" t="s">
        <v>4446</v>
      </c>
      <c r="J6" s="103">
        <v>100</v>
      </c>
    </row>
    <row r="7" spans="1:19">
      <c r="A7" s="225" t="s">
        <v>565</v>
      </c>
      <c r="B7" s="225"/>
      <c r="C7" s="101" t="s">
        <v>4447</v>
      </c>
      <c r="D7" s="101">
        <v>100</v>
      </c>
      <c r="E7" s="101" t="s">
        <v>4447</v>
      </c>
      <c r="F7" s="101">
        <v>100</v>
      </c>
      <c r="G7" s="101" t="s">
        <v>4447</v>
      </c>
      <c r="H7" s="101">
        <f>IF(G7=C7,100,"请调整")</f>
        <v>100</v>
      </c>
      <c r="I7" s="101" t="s">
        <v>4447</v>
      </c>
      <c r="J7" s="101">
        <f>IF(I7=G7,100,"请调整")</f>
        <v>100</v>
      </c>
    </row>
    <row r="8" spans="1:19" ht="30" customHeight="1">
      <c r="A8" s="229" t="s">
        <v>566</v>
      </c>
      <c r="B8" s="100" t="s">
        <v>567</v>
      </c>
      <c r="C8" s="190" t="s">
        <v>568</v>
      </c>
      <c r="D8" s="101">
        <v>100</v>
      </c>
      <c r="E8" s="190" t="s">
        <v>4441</v>
      </c>
      <c r="F8" s="101">
        <v>100</v>
      </c>
      <c r="G8" s="190" t="s">
        <v>568</v>
      </c>
      <c r="H8" s="101">
        <v>100</v>
      </c>
      <c r="I8" s="190" t="s">
        <v>568</v>
      </c>
      <c r="J8" s="101">
        <v>100</v>
      </c>
    </row>
    <row r="9" spans="1:19">
      <c r="A9" s="230"/>
      <c r="B9" s="100" t="s">
        <v>569</v>
      </c>
      <c r="C9" s="190" t="s">
        <v>4415</v>
      </c>
      <c r="D9" s="101">
        <v>100</v>
      </c>
      <c r="E9" s="190" t="s">
        <v>4441</v>
      </c>
      <c r="F9" s="105">
        <v>102</v>
      </c>
      <c r="G9" s="190" t="s">
        <v>568</v>
      </c>
      <c r="H9" s="105">
        <v>102</v>
      </c>
      <c r="I9" s="190" t="s">
        <v>568</v>
      </c>
      <c r="J9" s="105">
        <v>102</v>
      </c>
    </row>
    <row r="10" spans="1:19">
      <c r="A10" s="230"/>
      <c r="B10" s="100" t="s">
        <v>570</v>
      </c>
      <c r="C10" s="190" t="s">
        <v>4415</v>
      </c>
      <c r="D10" s="101">
        <v>100</v>
      </c>
      <c r="E10" s="190" t="s">
        <v>4415</v>
      </c>
      <c r="F10" s="101">
        <v>100</v>
      </c>
      <c r="G10" s="190" t="s">
        <v>4415</v>
      </c>
      <c r="H10" s="101">
        <v>100</v>
      </c>
      <c r="I10" s="190" t="s">
        <v>4415</v>
      </c>
      <c r="J10" s="101">
        <v>100</v>
      </c>
    </row>
    <row r="11" spans="1:19">
      <c r="A11" s="230"/>
      <c r="B11" s="190" t="s">
        <v>5708</v>
      </c>
      <c r="C11" s="190" t="s">
        <v>568</v>
      </c>
      <c r="D11" s="101">
        <v>100</v>
      </c>
      <c r="E11" s="190" t="s">
        <v>4441</v>
      </c>
      <c r="F11" s="101">
        <v>100</v>
      </c>
      <c r="G11" s="190" t="s">
        <v>568</v>
      </c>
      <c r="H11" s="101">
        <v>100</v>
      </c>
      <c r="I11" s="190" t="s">
        <v>568</v>
      </c>
      <c r="J11" s="101">
        <v>100</v>
      </c>
    </row>
    <row r="12" spans="1:19">
      <c r="A12" s="231"/>
      <c r="B12" s="100" t="s">
        <v>571</v>
      </c>
      <c r="C12" s="190" t="s">
        <v>568</v>
      </c>
      <c r="D12" s="101">
        <v>100</v>
      </c>
      <c r="E12" s="190" t="s">
        <v>4441</v>
      </c>
      <c r="F12" s="101">
        <v>100</v>
      </c>
      <c r="G12" s="190" t="s">
        <v>568</v>
      </c>
      <c r="H12" s="101">
        <v>100</v>
      </c>
      <c r="I12" s="190" t="s">
        <v>568</v>
      </c>
      <c r="J12" s="101">
        <v>100</v>
      </c>
    </row>
    <row r="13" spans="1:19" ht="27">
      <c r="A13" s="232" t="s">
        <v>572</v>
      </c>
      <c r="B13" s="100" t="s">
        <v>573</v>
      </c>
      <c r="C13" s="190" t="s">
        <v>574</v>
      </c>
      <c r="D13" s="101">
        <v>100</v>
      </c>
      <c r="E13" s="190" t="str">
        <f>C13</f>
        <v>有专业物业公司，物业服务保障较好</v>
      </c>
      <c r="F13" s="101">
        <v>100</v>
      </c>
      <c r="G13" s="190" t="str">
        <f>C13</f>
        <v>有专业物业公司，物业服务保障较好</v>
      </c>
      <c r="H13" s="101">
        <v>100</v>
      </c>
      <c r="I13" s="190" t="str">
        <f>C13</f>
        <v>有专业物业公司，物业服务保障较好</v>
      </c>
      <c r="J13" s="101">
        <v>100</v>
      </c>
      <c r="L13" s="111" t="s">
        <v>575</v>
      </c>
      <c r="M13" s="112" t="s">
        <v>73</v>
      </c>
      <c r="N13" s="112" t="s">
        <v>194</v>
      </c>
      <c r="O13" s="112" t="s">
        <v>201</v>
      </c>
      <c r="P13" s="112" t="s">
        <v>78</v>
      </c>
      <c r="Q13" s="112" t="s">
        <v>576</v>
      </c>
      <c r="R13" s="187" t="s">
        <v>4413</v>
      </c>
      <c r="S13" s="187" t="s">
        <v>4414</v>
      </c>
    </row>
    <row r="14" spans="1:19" ht="27.75" customHeight="1">
      <c r="A14" s="233"/>
      <c r="B14" s="104" t="s">
        <v>577</v>
      </c>
      <c r="C14" s="191" t="s">
        <v>4448</v>
      </c>
      <c r="D14" s="101">
        <v>100</v>
      </c>
      <c r="E14" s="191" t="s">
        <v>4449</v>
      </c>
      <c r="F14" s="101">
        <v>100</v>
      </c>
      <c r="G14" s="191" t="s">
        <v>4450</v>
      </c>
      <c r="H14" s="210">
        <v>102</v>
      </c>
      <c r="I14" s="191" t="s">
        <v>4449</v>
      </c>
      <c r="J14" s="101">
        <v>100</v>
      </c>
      <c r="L14" s="113" t="str">
        <f>E4</f>
        <v>碧波园</v>
      </c>
      <c r="M14" s="114" t="s">
        <v>578</v>
      </c>
      <c r="N14" s="114" t="s">
        <v>195</v>
      </c>
      <c r="O14" s="114" t="s">
        <v>579</v>
      </c>
      <c r="P14" s="114" t="s">
        <v>93</v>
      </c>
      <c r="Q14" s="186" t="s">
        <v>4412</v>
      </c>
      <c r="R14">
        <v>2003</v>
      </c>
      <c r="S14" s="189">
        <v>0.32800000000000001</v>
      </c>
    </row>
    <row r="15" spans="1:19" ht="27.75" customHeight="1">
      <c r="A15" s="233"/>
      <c r="B15" s="106" t="s">
        <v>580</v>
      </c>
      <c r="C15" s="101" t="s">
        <v>4451</v>
      </c>
      <c r="D15" s="101">
        <v>100</v>
      </c>
      <c r="E15" s="101" t="s">
        <v>4451</v>
      </c>
      <c r="F15" s="101">
        <v>100</v>
      </c>
      <c r="G15" s="101" t="s">
        <v>4451</v>
      </c>
      <c r="H15" s="101">
        <f>F15</f>
        <v>100</v>
      </c>
      <c r="I15" s="190" t="str">
        <f>E15</f>
        <v>配备活动站、医疗站</v>
      </c>
      <c r="J15" s="101">
        <f>F15</f>
        <v>100</v>
      </c>
      <c r="L15" s="113" t="str">
        <f>G4</f>
        <v>世茂维拉</v>
      </c>
      <c r="M15" s="186" t="s">
        <v>4407</v>
      </c>
      <c r="N15" s="114" t="s">
        <v>195</v>
      </c>
      <c r="O15" s="114" t="str">
        <f>O14</f>
        <v>普通装修</v>
      </c>
      <c r="P15" s="186" t="s">
        <v>4409</v>
      </c>
      <c r="Q15" s="186" t="s">
        <v>4410</v>
      </c>
      <c r="R15">
        <v>2015</v>
      </c>
      <c r="S15" s="188">
        <v>0.4</v>
      </c>
    </row>
    <row r="16" spans="1:19" ht="26">
      <c r="A16" s="233"/>
      <c r="B16" s="104" t="s">
        <v>581</v>
      </c>
      <c r="C16" s="194" t="s">
        <v>4452</v>
      </c>
      <c r="D16" s="101">
        <v>100</v>
      </c>
      <c r="E16" s="194" t="s">
        <v>4452</v>
      </c>
      <c r="F16" s="101">
        <v>100</v>
      </c>
      <c r="G16" s="194" t="s">
        <v>4452</v>
      </c>
      <c r="H16" s="101">
        <v>100</v>
      </c>
      <c r="I16" s="194" t="s">
        <v>4452</v>
      </c>
      <c r="J16" s="101">
        <v>100</v>
      </c>
      <c r="L16" s="113" t="str">
        <f>I4</f>
        <v>水碾屯西里</v>
      </c>
      <c r="M16" s="186" t="s">
        <v>4408</v>
      </c>
      <c r="N16" s="114" t="s">
        <v>195</v>
      </c>
      <c r="O16" s="114" t="str">
        <f>O14</f>
        <v>普通装修</v>
      </c>
      <c r="P16" s="114" t="s">
        <v>93</v>
      </c>
      <c r="Q16" s="186" t="s">
        <v>4411</v>
      </c>
      <c r="R16">
        <v>2013</v>
      </c>
      <c r="S16" s="188">
        <v>0.3</v>
      </c>
    </row>
    <row r="17" spans="1:13" ht="26">
      <c r="A17" s="233"/>
      <c r="B17" s="104" t="s">
        <v>73</v>
      </c>
      <c r="C17" s="190" t="s">
        <v>582</v>
      </c>
      <c r="D17" s="101">
        <v>100</v>
      </c>
      <c r="E17" s="190" t="s">
        <v>583</v>
      </c>
      <c r="F17" s="105">
        <v>99</v>
      </c>
      <c r="G17" s="190" t="s">
        <v>4416</v>
      </c>
      <c r="H17" s="105">
        <v>99</v>
      </c>
      <c r="I17" s="190" t="s">
        <v>583</v>
      </c>
      <c r="J17" s="105">
        <v>99</v>
      </c>
    </row>
    <row r="18" spans="1:13" ht="74.5" customHeight="1">
      <c r="A18" s="233"/>
      <c r="B18" s="104" t="s">
        <v>584</v>
      </c>
      <c r="C18" s="190" t="s">
        <v>585</v>
      </c>
      <c r="D18" s="101">
        <v>100</v>
      </c>
      <c r="E18" s="190" t="s">
        <v>585</v>
      </c>
      <c r="F18" s="101">
        <v>100</v>
      </c>
      <c r="G18" s="190" t="s">
        <v>4417</v>
      </c>
      <c r="H18" s="105">
        <v>99</v>
      </c>
      <c r="I18" s="190" t="s">
        <v>585</v>
      </c>
      <c r="J18" s="101">
        <v>100</v>
      </c>
    </row>
    <row r="19" spans="1:13" ht="73" customHeight="1">
      <c r="A19" s="233"/>
      <c r="B19" s="104" t="s">
        <v>201</v>
      </c>
      <c r="C19" s="190" t="s">
        <v>586</v>
      </c>
      <c r="D19" s="101">
        <v>100</v>
      </c>
      <c r="E19" s="190" t="s">
        <v>587</v>
      </c>
      <c r="F19" s="101">
        <v>100</v>
      </c>
      <c r="G19" s="190" t="str">
        <f>E19</f>
        <v>该小区装修为基本装修，装修用材环保，经过精心设计，提升居住体验，较好</v>
      </c>
      <c r="H19" s="101">
        <v>100</v>
      </c>
      <c r="I19" s="190" t="str">
        <f>E19</f>
        <v>该小区装修为基本装修，装修用材环保，经过精心设计，提升居住体验，较好</v>
      </c>
      <c r="J19" s="101">
        <v>100</v>
      </c>
    </row>
    <row r="20" spans="1:13" ht="51.75" customHeight="1">
      <c r="A20" s="233"/>
      <c r="B20" s="104" t="s">
        <v>588</v>
      </c>
      <c r="C20" s="190" t="str">
        <f>房源信息!BC14</f>
        <v>87.72-89.55</v>
      </c>
      <c r="D20" s="101">
        <v>100</v>
      </c>
      <c r="E20" s="190" t="str">
        <f>Q14</f>
        <v>90-100</v>
      </c>
      <c r="F20" s="101">
        <v>100</v>
      </c>
      <c r="G20" s="190" t="str">
        <f>Q15</f>
        <v>60-70</v>
      </c>
      <c r="H20" s="210">
        <v>102</v>
      </c>
      <c r="I20" s="190" t="str">
        <f>Q16</f>
        <v>80-90</v>
      </c>
      <c r="J20" s="101">
        <v>100</v>
      </c>
      <c r="L20" t="s">
        <v>4453</v>
      </c>
      <c r="M20">
        <v>102</v>
      </c>
    </row>
    <row r="21" spans="1:13" ht="52">
      <c r="A21" s="233"/>
      <c r="B21" s="104" t="s">
        <v>589</v>
      </c>
      <c r="C21" s="190" t="s">
        <v>4440</v>
      </c>
      <c r="D21" s="101">
        <v>100</v>
      </c>
      <c r="E21" s="190" t="s">
        <v>5709</v>
      </c>
      <c r="F21" s="105">
        <v>102</v>
      </c>
      <c r="G21" s="190" t="s">
        <v>5709</v>
      </c>
      <c r="H21" s="105">
        <v>102</v>
      </c>
      <c r="I21" s="190" t="s">
        <v>5709</v>
      </c>
      <c r="J21" s="105">
        <v>102</v>
      </c>
      <c r="L21" t="s">
        <v>4454</v>
      </c>
      <c r="M21">
        <v>100</v>
      </c>
    </row>
    <row r="22" spans="1:13">
      <c r="A22" s="107"/>
      <c r="B22" s="100" t="s">
        <v>590</v>
      </c>
      <c r="C22" s="190" t="s">
        <v>591</v>
      </c>
      <c r="D22" s="101">
        <v>100</v>
      </c>
      <c r="E22" s="190" t="s">
        <v>592</v>
      </c>
      <c r="F22" s="105">
        <v>98</v>
      </c>
      <c r="G22" s="190" t="s">
        <v>4433</v>
      </c>
      <c r="H22" s="105">
        <v>99</v>
      </c>
      <c r="I22" s="190" t="s">
        <v>4433</v>
      </c>
      <c r="J22" s="105">
        <v>99</v>
      </c>
    </row>
    <row r="23" spans="1:13" ht="26" hidden="1">
      <c r="A23" s="107"/>
      <c r="B23" s="101" t="s">
        <v>593</v>
      </c>
      <c r="C23" s="101" t="s">
        <v>594</v>
      </c>
      <c r="D23" s="101">
        <v>100</v>
      </c>
      <c r="E23" s="101" t="s">
        <v>595</v>
      </c>
      <c r="F23" s="108">
        <v>100</v>
      </c>
      <c r="G23" s="106" t="s">
        <v>595</v>
      </c>
      <c r="H23" s="108">
        <f>F23</f>
        <v>100</v>
      </c>
      <c r="I23" s="106" t="s">
        <v>595</v>
      </c>
      <c r="J23" s="108">
        <f>F23</f>
        <v>100</v>
      </c>
    </row>
    <row r="24" spans="1:13" ht="26" hidden="1">
      <c r="A24" s="107"/>
      <c r="B24" s="101" t="s">
        <v>596</v>
      </c>
      <c r="C24" s="101" t="s">
        <v>597</v>
      </c>
      <c r="D24" s="101">
        <v>100</v>
      </c>
      <c r="E24" s="101" t="s">
        <v>597</v>
      </c>
      <c r="F24" s="106">
        <v>100</v>
      </c>
      <c r="G24" s="106" t="s">
        <v>597</v>
      </c>
      <c r="H24" s="106">
        <v>100</v>
      </c>
      <c r="I24" s="106" t="s">
        <v>597</v>
      </c>
      <c r="J24" s="106">
        <v>100</v>
      </c>
    </row>
    <row r="25" spans="1:13">
      <c r="A25" s="224" t="s">
        <v>598</v>
      </c>
      <c r="B25" s="224"/>
      <c r="C25" s="225" t="s">
        <v>599</v>
      </c>
      <c r="D25" s="225"/>
      <c r="E25" s="221">
        <f>E5</f>
        <v>34.663333333333334</v>
      </c>
      <c r="F25" s="221"/>
      <c r="G25" s="221">
        <f>G5</f>
        <v>42.89</v>
      </c>
      <c r="H25" s="221"/>
      <c r="I25" s="222">
        <f>I5</f>
        <v>38.19</v>
      </c>
      <c r="J25" s="223"/>
    </row>
    <row r="26" spans="1:13">
      <c r="A26" s="224" t="s">
        <v>600</v>
      </c>
      <c r="B26" s="224"/>
      <c r="C26" s="225" t="s">
        <v>599</v>
      </c>
      <c r="D26" s="225"/>
      <c r="E26" s="226">
        <f>ROUND(E25*POWER(100,COUNT(F6:F24))/PRODUCT(F6:F24),2)</f>
        <v>34.340000000000003</v>
      </c>
      <c r="F26" s="226"/>
      <c r="G26" s="226">
        <f>ROUND(G25*POWER(100,COUNT(H6:H24))/PRODUCT(H6:H24),2)</f>
        <v>40.840000000000003</v>
      </c>
      <c r="H26" s="226"/>
      <c r="I26" s="227">
        <f>ROUND(I25*POWER(100,COUNT(J6:J24))/PRODUCT(J6:J24),2)</f>
        <v>37.450000000000003</v>
      </c>
      <c r="J26" s="228"/>
    </row>
    <row r="27" spans="1:13">
      <c r="A27" s="55"/>
      <c r="B27" s="109" t="s">
        <v>601</v>
      </c>
      <c r="C27" s="109">
        <v>3.8</v>
      </c>
      <c r="D27" s="55"/>
      <c r="E27" s="55"/>
      <c r="F27" s="55"/>
      <c r="G27" s="55"/>
      <c r="H27" s="55"/>
      <c r="I27" s="55"/>
      <c r="J27" s="55"/>
    </row>
    <row r="28" spans="1:13">
      <c r="A28" s="55"/>
      <c r="B28" s="109" t="s">
        <v>602</v>
      </c>
      <c r="C28" s="109">
        <f>ROUND((E26+G26+I26)/3,1)</f>
        <v>37.5</v>
      </c>
      <c r="D28" s="55"/>
      <c r="E28" s="55">
        <f>ROUND(E26/E25,4)</f>
        <v>0.99070000000000003</v>
      </c>
      <c r="F28" s="55"/>
      <c r="G28" s="55">
        <f>ROUND(G26/G25,4)</f>
        <v>0.95220000000000005</v>
      </c>
      <c r="H28" s="55"/>
      <c r="I28" s="55">
        <f>ROUND(I26/I25,4)</f>
        <v>0.98060000000000003</v>
      </c>
      <c r="J28" s="55"/>
      <c r="L28" s="209">
        <f>(G26-E26)/E26</f>
        <v>0.18928363424577749</v>
      </c>
    </row>
    <row r="29" spans="1:13">
      <c r="A29" s="55"/>
      <c r="B29" s="109" t="s">
        <v>603</v>
      </c>
      <c r="C29" s="110">
        <f>C28+C27</f>
        <v>41.3</v>
      </c>
      <c r="D29" s="55"/>
      <c r="E29" s="55"/>
      <c r="F29" s="55"/>
      <c r="G29" s="55"/>
      <c r="H29" s="55"/>
      <c r="I29" s="55"/>
      <c r="J29" s="55"/>
    </row>
    <row r="30" spans="1:13">
      <c r="A30" s="55"/>
      <c r="B30" s="55"/>
      <c r="C30" s="55"/>
      <c r="D30" s="55"/>
      <c r="E30" s="55">
        <f>E25*E28</f>
        <v>34.340964333333332</v>
      </c>
      <c r="F30" s="55"/>
      <c r="G30" s="55">
        <f>G25*G28</f>
        <v>40.839858</v>
      </c>
      <c r="H30" s="55"/>
      <c r="I30" s="55">
        <f>I25*I28</f>
        <v>37.449114000000002</v>
      </c>
      <c r="J30" s="55"/>
      <c r="L30">
        <f>E30/I30</f>
        <v>0.91700338580328844</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5:B25"/>
    <mergeCell ref="C25:D25"/>
    <mergeCell ref="E25:F25"/>
    <mergeCell ref="A8:A12"/>
    <mergeCell ref="A13:A21"/>
    <mergeCell ref="G25:H25"/>
    <mergeCell ref="I25:J25"/>
    <mergeCell ref="A26:B26"/>
    <mergeCell ref="C26:D26"/>
    <mergeCell ref="E26:F26"/>
    <mergeCell ref="G26:H26"/>
    <mergeCell ref="I26:J26"/>
  </mergeCells>
  <phoneticPr fontId="41" type="noConversion"/>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BEF0-A0C2-4B45-85BE-B07A560D7923}">
  <dimension ref="A1:G36"/>
  <sheetViews>
    <sheetView workbookViewId="0">
      <selection activeCell="AY14" sqref="AY14"/>
    </sheetView>
  </sheetViews>
  <sheetFormatPr defaultRowHeight="11.5"/>
  <cols>
    <col min="1" max="1" width="10.4140625" style="158" customWidth="1"/>
    <col min="2" max="2" width="8.6640625" style="158"/>
    <col min="3" max="3" width="11.25" style="158" customWidth="1"/>
    <col min="4" max="4" width="30.5" style="158" customWidth="1"/>
    <col min="5" max="6" width="8.6640625" style="158"/>
    <col min="7" max="7" width="14.4140625" style="158" customWidth="1"/>
    <col min="8" max="16384" width="8.6640625" style="158"/>
  </cols>
  <sheetData>
    <row r="1" spans="1:7">
      <c r="A1" s="192" t="s">
        <v>4418</v>
      </c>
    </row>
    <row r="2" spans="1:7">
      <c r="A2" s="192" t="s">
        <v>4419</v>
      </c>
    </row>
    <row r="3" spans="1:7">
      <c r="A3" s="158" t="s">
        <v>4420</v>
      </c>
    </row>
    <row r="4" spans="1:7">
      <c r="A4" s="158" t="s">
        <v>4421</v>
      </c>
      <c r="B4" s="158" t="s">
        <v>4422</v>
      </c>
    </row>
    <row r="5" spans="1:7">
      <c r="A5" s="158" t="s">
        <v>4423</v>
      </c>
      <c r="B5" s="158" t="s">
        <v>4455</v>
      </c>
    </row>
    <row r="6" spans="1:7">
      <c r="A6" s="158" t="s">
        <v>4424</v>
      </c>
      <c r="B6" s="158" t="s">
        <v>4425</v>
      </c>
    </row>
    <row r="7" spans="1:7">
      <c r="A7" s="158" t="s">
        <v>4426</v>
      </c>
      <c r="B7" s="158" t="s">
        <v>4427</v>
      </c>
    </row>
    <row r="8" spans="1:7">
      <c r="A8" s="158" t="s">
        <v>4428</v>
      </c>
      <c r="B8" s="158" t="s">
        <v>4429</v>
      </c>
    </row>
    <row r="9" spans="1:7" ht="43.5" customHeight="1">
      <c r="A9" s="193" t="s">
        <v>4430</v>
      </c>
      <c r="B9" s="240" t="s">
        <v>4431</v>
      </c>
      <c r="C9" s="240"/>
      <c r="D9" s="240"/>
      <c r="E9" s="240"/>
      <c r="F9" s="240"/>
      <c r="G9" s="240"/>
    </row>
    <row r="13" spans="1:7">
      <c r="A13" s="192" t="s">
        <v>4432</v>
      </c>
    </row>
    <row r="20" spans="1:4">
      <c r="A20" s="195" t="s">
        <v>4456</v>
      </c>
      <c r="B20" s="195" t="s">
        <v>4457</v>
      </c>
      <c r="C20" s="195" t="s">
        <v>4458</v>
      </c>
      <c r="D20" s="195" t="s">
        <v>4459</v>
      </c>
    </row>
    <row r="21" spans="1:4" ht="27" customHeight="1">
      <c r="A21" s="195">
        <v>1</v>
      </c>
      <c r="B21" s="195" t="s">
        <v>4468</v>
      </c>
      <c r="C21" s="195">
        <v>1</v>
      </c>
      <c r="D21" s="196" t="s">
        <v>4476</v>
      </c>
    </row>
    <row r="22" spans="1:4" ht="23">
      <c r="A22" s="195">
        <v>2</v>
      </c>
      <c r="B22" s="195" t="s">
        <v>4469</v>
      </c>
      <c r="C22" s="195">
        <v>2</v>
      </c>
      <c r="D22" s="196" t="s">
        <v>4476</v>
      </c>
    </row>
    <row r="23" spans="1:4" ht="23">
      <c r="A23" s="195">
        <v>3</v>
      </c>
      <c r="B23" s="195" t="s">
        <v>4460</v>
      </c>
      <c r="C23" s="195">
        <v>3</v>
      </c>
      <c r="D23" s="196" t="s">
        <v>4476</v>
      </c>
    </row>
    <row r="24" spans="1:4" ht="23">
      <c r="A24" s="195">
        <v>4</v>
      </c>
      <c r="B24" s="195" t="s">
        <v>4461</v>
      </c>
      <c r="C24" s="195">
        <v>4</v>
      </c>
      <c r="D24" s="196" t="s">
        <v>4476</v>
      </c>
    </row>
    <row r="25" spans="1:4" ht="23">
      <c r="A25" s="195">
        <v>5</v>
      </c>
      <c r="B25" s="195" t="s">
        <v>4462</v>
      </c>
      <c r="C25" s="195">
        <v>5</v>
      </c>
      <c r="D25" s="196" t="s">
        <v>4476</v>
      </c>
    </row>
    <row r="26" spans="1:4" ht="23">
      <c r="A26" s="195">
        <v>6</v>
      </c>
      <c r="B26" s="195" t="s">
        <v>4463</v>
      </c>
      <c r="C26" s="195">
        <v>6</v>
      </c>
      <c r="D26" s="196" t="s">
        <v>4476</v>
      </c>
    </row>
    <row r="27" spans="1:4" ht="23">
      <c r="A27" s="195">
        <v>7</v>
      </c>
      <c r="B27" s="195" t="s">
        <v>4464</v>
      </c>
      <c r="C27" s="195">
        <v>7</v>
      </c>
      <c r="D27" s="196" t="s">
        <v>4477</v>
      </c>
    </row>
    <row r="28" spans="1:4" ht="23">
      <c r="A28" s="195">
        <v>8</v>
      </c>
      <c r="B28" s="195" t="s">
        <v>4465</v>
      </c>
      <c r="C28" s="195">
        <v>8</v>
      </c>
      <c r="D28" s="196" t="s">
        <v>4477</v>
      </c>
    </row>
    <row r="29" spans="1:4" ht="23">
      <c r="A29" s="195">
        <v>9</v>
      </c>
      <c r="B29" s="195" t="s">
        <v>4466</v>
      </c>
      <c r="C29" s="195">
        <v>9</v>
      </c>
      <c r="D29" s="196" t="s">
        <v>4477</v>
      </c>
    </row>
    <row r="30" spans="1:4" ht="23">
      <c r="A30" s="195">
        <v>10</v>
      </c>
      <c r="B30" s="195" t="s">
        <v>4470</v>
      </c>
      <c r="C30" s="195">
        <v>10</v>
      </c>
      <c r="D30" s="196" t="s">
        <v>4477</v>
      </c>
    </row>
    <row r="31" spans="1:4" ht="23">
      <c r="A31" s="195">
        <v>11</v>
      </c>
      <c r="B31" s="195" t="s">
        <v>4471</v>
      </c>
      <c r="C31" s="195">
        <v>11</v>
      </c>
      <c r="D31" s="196" t="s">
        <v>4477</v>
      </c>
    </row>
    <row r="32" spans="1:4" ht="23">
      <c r="A32" s="195">
        <v>12</v>
      </c>
      <c r="B32" s="195" t="s">
        <v>4472</v>
      </c>
      <c r="C32" s="195">
        <v>12</v>
      </c>
      <c r="D32" s="196" t="s">
        <v>4477</v>
      </c>
    </row>
    <row r="33" spans="1:4" ht="23">
      <c r="A33" s="195">
        <v>13</v>
      </c>
      <c r="B33" s="195" t="s">
        <v>4473</v>
      </c>
      <c r="C33" s="195">
        <v>13</v>
      </c>
      <c r="D33" s="196" t="s">
        <v>4477</v>
      </c>
    </row>
    <row r="34" spans="1:4" ht="23">
      <c r="A34" s="195">
        <v>14</v>
      </c>
      <c r="B34" s="195" t="s">
        <v>4474</v>
      </c>
      <c r="C34" s="195">
        <v>14</v>
      </c>
      <c r="D34" s="196" t="s">
        <v>4477</v>
      </c>
    </row>
    <row r="35" spans="1:4" ht="23">
      <c r="A35" s="195">
        <v>15</v>
      </c>
      <c r="B35" s="195" t="s">
        <v>4475</v>
      </c>
      <c r="C35" s="195">
        <v>15</v>
      </c>
      <c r="D35" s="196" t="s">
        <v>4477</v>
      </c>
    </row>
    <row r="36" spans="1:4" ht="23">
      <c r="A36" s="195">
        <v>16</v>
      </c>
      <c r="B36" s="195" t="s">
        <v>4467</v>
      </c>
      <c r="C36" s="195">
        <v>16</v>
      </c>
      <c r="D36" s="196" t="s">
        <v>4477</v>
      </c>
    </row>
  </sheetData>
  <mergeCells count="1">
    <mergeCell ref="B9:G9"/>
  </mergeCells>
  <phoneticPr fontId="4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65036-FAE3-4477-82B2-4D616BDA9AC0}">
  <dimension ref="A1:BV1546"/>
  <sheetViews>
    <sheetView zoomScale="55" zoomScaleNormal="55" workbookViewId="0">
      <selection activeCell="C8" sqref="C8"/>
    </sheetView>
  </sheetViews>
  <sheetFormatPr defaultColWidth="8.25" defaultRowHeight="16.5"/>
  <cols>
    <col min="1" max="1" width="11.9140625" style="159" customWidth="1"/>
    <col min="2" max="2" width="6.75" style="159" customWidth="1"/>
    <col min="3" max="3" width="11.9140625" style="159" customWidth="1"/>
    <col min="4" max="4" width="10.1640625" style="159" customWidth="1"/>
    <col min="5" max="5" width="11.9140625" style="159" customWidth="1"/>
    <col min="6" max="6" width="62.6640625" style="159" customWidth="1"/>
    <col min="7" max="10" width="6.75" style="159" customWidth="1"/>
    <col min="11" max="11" width="8.5" style="159" customWidth="1"/>
    <col min="12" max="12" width="6.75" style="159" customWidth="1"/>
    <col min="13" max="13" width="11.1640625" style="206" customWidth="1"/>
    <col min="14" max="14" width="17.75" style="159" customWidth="1"/>
    <col min="15" max="15" width="17.75" style="206" customWidth="1"/>
    <col min="16" max="16" width="11.9140625" style="206" customWidth="1"/>
    <col min="17" max="18" width="11.9140625" style="159" customWidth="1"/>
    <col min="19" max="19" width="11" style="159" customWidth="1"/>
    <col min="20" max="20" width="9.58203125" style="159" customWidth="1"/>
    <col min="21" max="21" width="10.25" style="159" customWidth="1"/>
    <col min="22" max="23" width="11.9140625" style="159" customWidth="1"/>
    <col min="24" max="24" width="10.1640625" style="163" customWidth="1"/>
    <col min="25" max="26" width="10.1640625" style="159" customWidth="1"/>
    <col min="27" max="27" width="18.75" style="159" customWidth="1"/>
    <col min="28" max="29" width="11.9140625" style="159" customWidth="1"/>
    <col min="30" max="30" width="18.75" style="159" customWidth="1"/>
    <col min="31" max="31" width="11.9140625" style="163" customWidth="1"/>
    <col min="32" max="36" width="8.25" style="159"/>
    <col min="37" max="37" width="10.5" style="159" customWidth="1"/>
    <col min="38" max="38" width="9.6640625" style="159" customWidth="1"/>
    <col min="39" max="40" width="8.25" style="159"/>
    <col min="41" max="41" width="15.25" style="159" customWidth="1"/>
    <col min="42" max="42" width="15.33203125" style="159" customWidth="1"/>
    <col min="43" max="43" width="13.58203125" style="159" customWidth="1"/>
    <col min="44" max="44" width="8.25" style="159"/>
    <col min="45" max="45" width="10.58203125" style="159" customWidth="1"/>
    <col min="46" max="46" width="8.25" style="159"/>
    <col min="47" max="47" width="14.4140625" style="159" customWidth="1"/>
    <col min="48" max="48" width="8.25" style="159"/>
    <col min="49" max="49" width="14.75" style="159" bestFit="1" customWidth="1"/>
    <col min="50" max="54" width="8.25" style="159"/>
    <col min="55" max="55" width="13.25" style="159" customWidth="1"/>
    <col min="56" max="57" width="11.08203125" style="159" customWidth="1"/>
    <col min="58" max="16384" width="8.25" style="159"/>
  </cols>
  <sheetData>
    <row r="1" spans="1:74" ht="75" customHeight="1">
      <c r="B1" s="241" t="s">
        <v>1504</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row>
    <row r="2" spans="1:74" s="162" customFormat="1" ht="48" customHeight="1">
      <c r="A2" s="160" t="s">
        <v>1509</v>
      </c>
      <c r="B2" s="160" t="s">
        <v>0</v>
      </c>
      <c r="C2" s="160" t="s">
        <v>575</v>
      </c>
      <c r="D2" s="160" t="s">
        <v>1505</v>
      </c>
      <c r="E2" s="160" t="s">
        <v>1506</v>
      </c>
      <c r="F2" s="160" t="s">
        <v>1507</v>
      </c>
      <c r="G2" s="160" t="s">
        <v>127</v>
      </c>
      <c r="H2" s="160" t="s">
        <v>5703</v>
      </c>
      <c r="I2" s="160" t="s">
        <v>1154</v>
      </c>
      <c r="J2" s="160" t="s">
        <v>76</v>
      </c>
      <c r="K2" s="160" t="s">
        <v>77</v>
      </c>
      <c r="L2" s="160" t="s">
        <v>1155</v>
      </c>
      <c r="M2" s="205" t="s">
        <v>97</v>
      </c>
      <c r="N2" s="160" t="s">
        <v>1508</v>
      </c>
      <c r="O2" s="205" t="s">
        <v>5682</v>
      </c>
      <c r="P2" s="205" t="s">
        <v>5680</v>
      </c>
      <c r="Q2" s="160" t="s">
        <v>5679</v>
      </c>
      <c r="R2" s="160" t="s">
        <v>1510</v>
      </c>
      <c r="S2" s="160" t="s">
        <v>1511</v>
      </c>
      <c r="T2" s="160" t="s">
        <v>78</v>
      </c>
      <c r="U2" s="160" t="s">
        <v>1512</v>
      </c>
      <c r="V2" s="160" t="s">
        <v>1513</v>
      </c>
      <c r="W2" s="160" t="s">
        <v>1514</v>
      </c>
      <c r="X2" s="161" t="s">
        <v>1515</v>
      </c>
      <c r="Y2" s="160" t="s">
        <v>1516</v>
      </c>
      <c r="Z2" s="160" t="s">
        <v>1517</v>
      </c>
      <c r="AA2" s="160" t="s">
        <v>1518</v>
      </c>
      <c r="AB2" s="162" t="s">
        <v>1519</v>
      </c>
      <c r="AC2" s="162" t="s">
        <v>1520</v>
      </c>
      <c r="AD2" s="162" t="s">
        <v>1521</v>
      </c>
      <c r="AE2" s="161" t="s">
        <v>1522</v>
      </c>
    </row>
    <row r="3" spans="1:74">
      <c r="A3" s="159">
        <f>P3</f>
        <v>88.46</v>
      </c>
      <c r="B3" s="159">
        <v>1</v>
      </c>
      <c r="C3" s="159" t="s">
        <v>1523</v>
      </c>
      <c r="D3" s="159" t="s">
        <v>155</v>
      </c>
      <c r="E3" s="159" t="s">
        <v>632</v>
      </c>
      <c r="F3" s="159" t="s">
        <v>1524</v>
      </c>
      <c r="G3" s="159">
        <v>1</v>
      </c>
      <c r="H3" s="159">
        <v>2</v>
      </c>
      <c r="I3" s="159">
        <v>1</v>
      </c>
      <c r="J3" s="159">
        <v>10</v>
      </c>
      <c r="K3" s="159">
        <v>1</v>
      </c>
      <c r="L3" s="159">
        <v>101</v>
      </c>
      <c r="M3" s="206" t="str">
        <f>G3&amp;$M$2&amp;I3&amp;$M$2&amp;L3</f>
        <v>1-1-101</v>
      </c>
      <c r="N3" s="159" t="s">
        <v>1525</v>
      </c>
      <c r="O3" s="206" t="str">
        <f>VLOOKUP(M3,'房源信息（实测）'!$C$2:$J$771,7,0)</f>
        <v>2-1-101</v>
      </c>
      <c r="P3" s="206">
        <f>VLOOKUP(M3,'房源信息（实测）'!$C$2:$K$771,8,0)</f>
        <v>88.46</v>
      </c>
      <c r="Q3" s="159">
        <v>88.38</v>
      </c>
      <c r="R3" s="159">
        <v>71.11</v>
      </c>
      <c r="S3" s="159" t="s">
        <v>1526</v>
      </c>
      <c r="T3" s="159" t="s">
        <v>93</v>
      </c>
      <c r="U3" s="159" t="s">
        <v>1527</v>
      </c>
      <c r="V3" s="159" t="s">
        <v>1528</v>
      </c>
      <c r="AE3" s="163">
        <v>45107</v>
      </c>
    </row>
    <row r="4" spans="1:74">
      <c r="A4" s="159">
        <f t="shared" ref="A4:A67" si="0">P4</f>
        <v>64.209999999999994</v>
      </c>
      <c r="B4" s="159">
        <v>2</v>
      </c>
      <c r="C4" s="159" t="s">
        <v>1523</v>
      </c>
      <c r="D4" s="159" t="s">
        <v>155</v>
      </c>
      <c r="E4" s="159" t="s">
        <v>632</v>
      </c>
      <c r="F4" s="159" t="s">
        <v>1529</v>
      </c>
      <c r="G4" s="159">
        <v>1</v>
      </c>
      <c r="H4" s="159">
        <v>2</v>
      </c>
      <c r="I4" s="159">
        <v>1</v>
      </c>
      <c r="J4" s="159">
        <v>10</v>
      </c>
      <c r="K4" s="159">
        <v>1</v>
      </c>
      <c r="L4" s="159">
        <v>102</v>
      </c>
      <c r="M4" s="206" t="str">
        <f t="shared" ref="M4:M67" si="1">G4&amp;$M$2&amp;I4&amp;$M$2&amp;L4</f>
        <v>1-1-102</v>
      </c>
      <c r="N4" s="159" t="s">
        <v>1525</v>
      </c>
      <c r="O4" s="206" t="str">
        <f>VLOOKUP(M4,'房源信息（实测）'!$C$2:$J$771,7,0)</f>
        <v>2-1-102</v>
      </c>
      <c r="P4" s="206">
        <f>VLOOKUP(M4,'房源信息（实测）'!$C$2:$K$771,8,0)</f>
        <v>64.209999999999994</v>
      </c>
      <c r="Q4" s="159">
        <v>64.150000000000006</v>
      </c>
      <c r="R4" s="159">
        <v>51.62</v>
      </c>
      <c r="S4" s="159" t="s">
        <v>1530</v>
      </c>
      <c r="T4" s="159" t="s">
        <v>93</v>
      </c>
      <c r="U4" s="159" t="s">
        <v>1215</v>
      </c>
      <c r="V4" s="159" t="s">
        <v>1528</v>
      </c>
      <c r="AE4" s="163">
        <v>45107</v>
      </c>
      <c r="AK4" s="164" t="s">
        <v>1531</v>
      </c>
      <c r="AL4" s="164" t="s">
        <v>1532</v>
      </c>
      <c r="AM4" s="164" t="s">
        <v>1533</v>
      </c>
      <c r="AN4" s="164" t="s">
        <v>1534</v>
      </c>
      <c r="AQ4" s="164" t="s">
        <v>1535</v>
      </c>
      <c r="AR4" s="159">
        <v>64.209999999999994</v>
      </c>
      <c r="AS4" s="159">
        <v>64.569999999999993</v>
      </c>
      <c r="AT4" s="159">
        <v>65.430000000000007</v>
      </c>
      <c r="AU4" s="159">
        <v>78.83</v>
      </c>
      <c r="AV4" s="159">
        <v>87.72</v>
      </c>
      <c r="AW4" s="159">
        <v>87.89</v>
      </c>
      <c r="AX4" s="159">
        <v>88.04</v>
      </c>
      <c r="AY4" s="159">
        <v>88.24</v>
      </c>
      <c r="AZ4" s="159">
        <v>88.29</v>
      </c>
      <c r="BA4" s="159">
        <v>88.38</v>
      </c>
      <c r="BB4" s="159">
        <v>88.41</v>
      </c>
      <c r="BC4" s="159">
        <v>88.46</v>
      </c>
      <c r="BD4" s="159">
        <v>88.48</v>
      </c>
      <c r="BE4" s="159">
        <v>88.49</v>
      </c>
      <c r="BF4" s="159">
        <v>88.5</v>
      </c>
      <c r="BG4" s="159">
        <v>88.51</v>
      </c>
      <c r="BH4" s="159">
        <v>88.53</v>
      </c>
      <c r="BI4" s="159">
        <v>88.61</v>
      </c>
      <c r="BJ4" s="159">
        <v>88.81</v>
      </c>
      <c r="BK4" s="159">
        <v>88.93</v>
      </c>
      <c r="BL4" s="159">
        <v>88.95</v>
      </c>
      <c r="BM4" s="159">
        <v>88.99</v>
      </c>
      <c r="BN4" s="159">
        <v>89.03</v>
      </c>
      <c r="BO4" s="159">
        <v>89.05</v>
      </c>
      <c r="BP4" s="159">
        <v>89.06</v>
      </c>
      <c r="BQ4" s="159">
        <v>89.08</v>
      </c>
      <c r="BR4" s="159">
        <v>89.1</v>
      </c>
      <c r="BS4" s="159">
        <v>89.54</v>
      </c>
      <c r="BT4" s="159">
        <v>89.55</v>
      </c>
      <c r="BU4" s="159">
        <v>107.05</v>
      </c>
      <c r="BV4" s="159">
        <v>107.65</v>
      </c>
    </row>
    <row r="5" spans="1:74">
      <c r="A5" s="159">
        <f t="shared" si="0"/>
        <v>88.61</v>
      </c>
      <c r="B5" s="159">
        <v>3</v>
      </c>
      <c r="C5" s="159" t="s">
        <v>1523</v>
      </c>
      <c r="D5" s="159" t="s">
        <v>155</v>
      </c>
      <c r="E5" s="159" t="s">
        <v>632</v>
      </c>
      <c r="F5" s="159" t="s">
        <v>1536</v>
      </c>
      <c r="G5" s="159">
        <v>1</v>
      </c>
      <c r="H5" s="159">
        <v>2</v>
      </c>
      <c r="I5" s="159">
        <v>1</v>
      </c>
      <c r="J5" s="159">
        <v>10</v>
      </c>
      <c r="K5" s="159">
        <v>2</v>
      </c>
      <c r="L5" s="159">
        <v>201</v>
      </c>
      <c r="M5" s="206" t="str">
        <f t="shared" si="1"/>
        <v>1-1-201</v>
      </c>
      <c r="N5" s="159" t="s">
        <v>1525</v>
      </c>
      <c r="O5" s="206" t="str">
        <f>VLOOKUP(M5,'房源信息（实测）'!$C$2:$J$771,7,0)</f>
        <v>2-1-201</v>
      </c>
      <c r="P5" s="206">
        <f>VLOOKUP(M5,'房源信息（实测）'!$C$2:$K$771,8,0)</f>
        <v>88.61</v>
      </c>
      <c r="Q5" s="159">
        <v>88.53</v>
      </c>
      <c r="R5" s="159">
        <v>71.23</v>
      </c>
      <c r="S5" s="159" t="s">
        <v>1526</v>
      </c>
      <c r="T5" s="159" t="s">
        <v>93</v>
      </c>
      <c r="U5" s="159" t="s">
        <v>1527</v>
      </c>
      <c r="V5" s="159" t="s">
        <v>1528</v>
      </c>
      <c r="AE5" s="163">
        <v>45107</v>
      </c>
      <c r="AI5" s="164" t="s">
        <v>1535</v>
      </c>
      <c r="AJ5" s="164" t="s">
        <v>1537</v>
      </c>
      <c r="AK5" s="164" t="s">
        <v>1538</v>
      </c>
      <c r="AL5" s="164" t="s">
        <v>1539</v>
      </c>
      <c r="AM5" s="164" t="s">
        <v>1540</v>
      </c>
      <c r="AN5" s="164" t="s">
        <v>1541</v>
      </c>
      <c r="AQ5" s="164" t="s">
        <v>1537</v>
      </c>
      <c r="AR5" s="164" t="s">
        <v>1542</v>
      </c>
      <c r="AS5" s="164" t="s">
        <v>1542</v>
      </c>
      <c r="AT5" s="164" t="s">
        <v>1542</v>
      </c>
      <c r="AU5" s="164" t="s">
        <v>1542</v>
      </c>
      <c r="AV5" s="164" t="s">
        <v>1542</v>
      </c>
      <c r="AW5" s="164" t="s">
        <v>1542</v>
      </c>
      <c r="AX5" s="164" t="s">
        <v>1542</v>
      </c>
      <c r="AY5" s="164" t="s">
        <v>1542</v>
      </c>
      <c r="AZ5" s="164" t="s">
        <v>1542</v>
      </c>
      <c r="BA5" s="164" t="s">
        <v>1542</v>
      </c>
      <c r="BB5" s="164" t="s">
        <v>1542</v>
      </c>
      <c r="BC5" s="164" t="s">
        <v>1542</v>
      </c>
      <c r="BD5" s="164" t="s">
        <v>1542</v>
      </c>
      <c r="BE5" s="164" t="s">
        <v>1542</v>
      </c>
      <c r="BF5" s="164" t="s">
        <v>1542</v>
      </c>
      <c r="BG5" s="164" t="s">
        <v>1542</v>
      </c>
      <c r="BH5" s="164" t="s">
        <v>1542</v>
      </c>
      <c r="BI5" s="164" t="s">
        <v>1542</v>
      </c>
      <c r="BJ5" s="164" t="s">
        <v>1542</v>
      </c>
      <c r="BK5" s="164" t="s">
        <v>1542</v>
      </c>
      <c r="BL5" s="164" t="s">
        <v>1542</v>
      </c>
      <c r="BM5" s="164" t="s">
        <v>1542</v>
      </c>
      <c r="BN5" s="164" t="s">
        <v>1542</v>
      </c>
      <c r="BO5" s="164" t="s">
        <v>1542</v>
      </c>
      <c r="BP5" s="164" t="s">
        <v>1542</v>
      </c>
      <c r="BQ5" s="164" t="s">
        <v>1542</v>
      </c>
      <c r="BR5" s="164" t="s">
        <v>1542</v>
      </c>
      <c r="BS5" s="164" t="s">
        <v>1542</v>
      </c>
      <c r="BT5" s="164" t="s">
        <v>1542</v>
      </c>
      <c r="BU5" s="164" t="s">
        <v>1542</v>
      </c>
    </row>
    <row r="6" spans="1:74">
      <c r="A6" s="159">
        <f t="shared" si="0"/>
        <v>88.04</v>
      </c>
      <c r="B6" s="159">
        <v>4</v>
      </c>
      <c r="C6" s="159" t="s">
        <v>1523</v>
      </c>
      <c r="D6" s="159" t="s">
        <v>155</v>
      </c>
      <c r="E6" s="159" t="s">
        <v>632</v>
      </c>
      <c r="F6" s="159" t="s">
        <v>1543</v>
      </c>
      <c r="G6" s="159">
        <v>1</v>
      </c>
      <c r="H6" s="159">
        <v>2</v>
      </c>
      <c r="I6" s="159">
        <v>1</v>
      </c>
      <c r="J6" s="159">
        <v>10</v>
      </c>
      <c r="K6" s="159">
        <v>2</v>
      </c>
      <c r="L6" s="159">
        <v>202</v>
      </c>
      <c r="M6" s="206" t="str">
        <f t="shared" si="1"/>
        <v>1-1-202</v>
      </c>
      <c r="N6" s="159" t="s">
        <v>1525</v>
      </c>
      <c r="O6" s="206" t="str">
        <f>VLOOKUP(M6,'房源信息（实测）'!$C$2:$J$771,7,0)</f>
        <v>2-1-202</v>
      </c>
      <c r="P6" s="206">
        <f>VLOOKUP(M6,'房源信息（实测）'!$C$2:$K$771,8,0)</f>
        <v>88.04</v>
      </c>
      <c r="Q6" s="159">
        <v>87.95</v>
      </c>
      <c r="R6" s="159">
        <v>70.77</v>
      </c>
      <c r="S6" s="159" t="s">
        <v>1526</v>
      </c>
      <c r="T6" s="159" t="s">
        <v>93</v>
      </c>
      <c r="U6" s="159" t="s">
        <v>1527</v>
      </c>
      <c r="V6" s="159" t="s">
        <v>1528</v>
      </c>
      <c r="AE6" s="163">
        <v>45107</v>
      </c>
      <c r="AI6" s="159">
        <v>64.209999999999994</v>
      </c>
      <c r="AJ6" s="164" t="s">
        <v>1542</v>
      </c>
      <c r="AK6" s="165">
        <f t="shared" ref="AK6:AN36" si="2">COUNTIFS($P$3:$P$772,$AI6,$U$3:$U$772,AK$4)</f>
        <v>4</v>
      </c>
      <c r="AL6" s="165">
        <f t="shared" si="2"/>
        <v>0</v>
      </c>
      <c r="AM6" s="165">
        <f t="shared" si="2"/>
        <v>0</v>
      </c>
      <c r="AN6" s="165">
        <f t="shared" si="2"/>
        <v>0</v>
      </c>
      <c r="AP6" s="164" t="s">
        <v>1531</v>
      </c>
      <c r="AQ6" s="164" t="s">
        <v>1538</v>
      </c>
      <c r="AR6" s="165">
        <f t="shared" ref="AR6:BA9" si="3">COUNTIFS($P$3:$P$772,AR$4,$U$3:$U$772,$AP6)</f>
        <v>4</v>
      </c>
      <c r="AS6" s="165">
        <f t="shared" si="3"/>
        <v>2</v>
      </c>
      <c r="AT6" s="165">
        <f t="shared" si="3"/>
        <v>1</v>
      </c>
      <c r="AU6" s="165">
        <f t="shared" si="3"/>
        <v>0</v>
      </c>
      <c r="AV6" s="165">
        <f t="shared" si="3"/>
        <v>0</v>
      </c>
      <c r="AW6" s="165">
        <f t="shared" si="3"/>
        <v>0</v>
      </c>
      <c r="AX6" s="165">
        <f t="shared" si="3"/>
        <v>0</v>
      </c>
      <c r="AY6" s="165">
        <f t="shared" si="3"/>
        <v>0</v>
      </c>
      <c r="AZ6" s="165">
        <f t="shared" si="3"/>
        <v>0</v>
      </c>
      <c r="BA6" s="165">
        <f t="shared" si="3"/>
        <v>0</v>
      </c>
      <c r="BB6" s="165">
        <f t="shared" ref="BB6:BK9" si="4">COUNTIFS($P$3:$P$772,BB$4,$U$3:$U$772,$AP6)</f>
        <v>0</v>
      </c>
      <c r="BC6" s="165">
        <f t="shared" si="4"/>
        <v>0</v>
      </c>
      <c r="BD6" s="165">
        <f t="shared" si="4"/>
        <v>0</v>
      </c>
      <c r="BE6" s="165">
        <f t="shared" si="4"/>
        <v>0</v>
      </c>
      <c r="BF6" s="165">
        <f t="shared" si="4"/>
        <v>0</v>
      </c>
      <c r="BG6" s="165">
        <f t="shared" si="4"/>
        <v>0</v>
      </c>
      <c r="BH6" s="165">
        <f t="shared" si="4"/>
        <v>0</v>
      </c>
      <c r="BI6" s="165">
        <f t="shared" si="4"/>
        <v>0</v>
      </c>
      <c r="BJ6" s="165">
        <f t="shared" si="4"/>
        <v>0</v>
      </c>
      <c r="BK6" s="165">
        <f t="shared" si="4"/>
        <v>0</v>
      </c>
      <c r="BL6" s="165">
        <f t="shared" ref="BL6:BV9" si="5">COUNTIFS($P$3:$P$772,BL$4,$U$3:$U$772,$AP6)</f>
        <v>0</v>
      </c>
      <c r="BM6" s="165">
        <f t="shared" si="5"/>
        <v>0</v>
      </c>
      <c r="BN6" s="165">
        <f t="shared" si="5"/>
        <v>0</v>
      </c>
      <c r="BO6" s="165">
        <f t="shared" si="5"/>
        <v>0</v>
      </c>
      <c r="BP6" s="165">
        <f t="shared" si="5"/>
        <v>0</v>
      </c>
      <c r="BQ6" s="165">
        <f t="shared" si="5"/>
        <v>0</v>
      </c>
      <c r="BR6" s="165">
        <f t="shared" si="5"/>
        <v>0</v>
      </c>
      <c r="BS6" s="165">
        <f t="shared" si="5"/>
        <v>0</v>
      </c>
      <c r="BT6" s="165">
        <f t="shared" si="5"/>
        <v>0</v>
      </c>
      <c r="BU6" s="165">
        <f t="shared" si="5"/>
        <v>0</v>
      </c>
      <c r="BV6" s="165">
        <f t="shared" si="5"/>
        <v>0</v>
      </c>
    </row>
    <row r="7" spans="1:74">
      <c r="A7" s="159">
        <f t="shared" si="0"/>
        <v>88.61</v>
      </c>
      <c r="B7" s="159">
        <v>5</v>
      </c>
      <c r="C7" s="159" t="s">
        <v>1523</v>
      </c>
      <c r="D7" s="159" t="s">
        <v>155</v>
      </c>
      <c r="E7" s="159" t="s">
        <v>632</v>
      </c>
      <c r="F7" s="159" t="s">
        <v>1544</v>
      </c>
      <c r="G7" s="159">
        <v>1</v>
      </c>
      <c r="H7" s="159">
        <v>2</v>
      </c>
      <c r="I7" s="159">
        <v>1</v>
      </c>
      <c r="J7" s="159">
        <v>10</v>
      </c>
      <c r="K7" s="159">
        <v>3</v>
      </c>
      <c r="L7" s="159">
        <v>301</v>
      </c>
      <c r="M7" s="206" t="str">
        <f t="shared" si="1"/>
        <v>1-1-301</v>
      </c>
      <c r="N7" s="159" t="s">
        <v>1525</v>
      </c>
      <c r="O7" s="206" t="str">
        <f>VLOOKUP(M7,'房源信息（实测）'!$C$2:$J$771,7,0)</f>
        <v>2-1-301</v>
      </c>
      <c r="P7" s="206">
        <f>VLOOKUP(M7,'房源信息（实测）'!$C$2:$K$771,8,0)</f>
        <v>88.61</v>
      </c>
      <c r="Q7" s="159">
        <v>88.53</v>
      </c>
      <c r="R7" s="159">
        <v>71.23</v>
      </c>
      <c r="S7" s="159" t="s">
        <v>1526</v>
      </c>
      <c r="T7" s="159" t="s">
        <v>93</v>
      </c>
      <c r="U7" s="159" t="s">
        <v>1527</v>
      </c>
      <c r="V7" s="159" t="s">
        <v>1545</v>
      </c>
      <c r="W7" s="159" t="s">
        <v>1546</v>
      </c>
      <c r="X7" s="163">
        <v>44312</v>
      </c>
      <c r="Y7" s="159" t="s">
        <v>1547</v>
      </c>
      <c r="Z7" s="159" t="s">
        <v>1548</v>
      </c>
      <c r="AA7" s="159" t="s">
        <v>1549</v>
      </c>
      <c r="AB7" s="159" t="s">
        <v>1550</v>
      </c>
      <c r="AC7" s="159" t="s">
        <v>1548</v>
      </c>
      <c r="AD7" s="159" t="s">
        <v>1551</v>
      </c>
      <c r="AE7" s="163">
        <v>45107</v>
      </c>
      <c r="AI7" s="159">
        <v>64.569999999999993</v>
      </c>
      <c r="AJ7" s="164" t="s">
        <v>1542</v>
      </c>
      <c r="AK7" s="165">
        <f t="shared" si="2"/>
        <v>2</v>
      </c>
      <c r="AL7" s="165">
        <f t="shared" si="2"/>
        <v>0</v>
      </c>
      <c r="AM7" s="165">
        <f t="shared" si="2"/>
        <v>0</v>
      </c>
      <c r="AN7" s="165">
        <f t="shared" si="2"/>
        <v>0</v>
      </c>
      <c r="AP7" s="164" t="s">
        <v>1532</v>
      </c>
      <c r="AQ7" s="164" t="s">
        <v>1539</v>
      </c>
      <c r="AR7" s="165">
        <f t="shared" si="3"/>
        <v>0</v>
      </c>
      <c r="AS7" s="165">
        <f t="shared" si="3"/>
        <v>0</v>
      </c>
      <c r="AT7" s="165">
        <f t="shared" si="3"/>
        <v>0</v>
      </c>
      <c r="AU7" s="165">
        <f t="shared" si="3"/>
        <v>100</v>
      </c>
      <c r="AV7" s="165">
        <f t="shared" si="3"/>
        <v>0</v>
      </c>
      <c r="AW7" s="165">
        <f t="shared" si="3"/>
        <v>0</v>
      </c>
      <c r="AX7" s="165">
        <f t="shared" si="3"/>
        <v>0</v>
      </c>
      <c r="AY7" s="165">
        <f t="shared" si="3"/>
        <v>0</v>
      </c>
      <c r="AZ7" s="165">
        <f t="shared" si="3"/>
        <v>0</v>
      </c>
      <c r="BA7" s="165">
        <f t="shared" si="3"/>
        <v>0</v>
      </c>
      <c r="BB7" s="165">
        <f t="shared" si="4"/>
        <v>0</v>
      </c>
      <c r="BC7" s="165">
        <f t="shared" si="4"/>
        <v>0</v>
      </c>
      <c r="BD7" s="165">
        <f t="shared" si="4"/>
        <v>0</v>
      </c>
      <c r="BE7" s="165">
        <f t="shared" si="4"/>
        <v>0</v>
      </c>
      <c r="BF7" s="165">
        <f t="shared" si="4"/>
        <v>0</v>
      </c>
      <c r="BG7" s="165">
        <f t="shared" si="4"/>
        <v>0</v>
      </c>
      <c r="BH7" s="165">
        <f t="shared" si="4"/>
        <v>0</v>
      </c>
      <c r="BI7" s="165">
        <f t="shared" si="4"/>
        <v>0</v>
      </c>
      <c r="BJ7" s="165">
        <f t="shared" si="4"/>
        <v>0</v>
      </c>
      <c r="BK7" s="165">
        <f t="shared" si="4"/>
        <v>0</v>
      </c>
      <c r="BL7" s="165">
        <f t="shared" si="5"/>
        <v>0</v>
      </c>
      <c r="BM7" s="165">
        <f t="shared" si="5"/>
        <v>0</v>
      </c>
      <c r="BN7" s="165">
        <f t="shared" si="5"/>
        <v>0</v>
      </c>
      <c r="BO7" s="165">
        <f t="shared" si="5"/>
        <v>0</v>
      </c>
      <c r="BP7" s="165">
        <f t="shared" si="5"/>
        <v>0</v>
      </c>
      <c r="BQ7" s="165">
        <f t="shared" si="5"/>
        <v>0</v>
      </c>
      <c r="BR7" s="165">
        <f t="shared" si="5"/>
        <v>0</v>
      </c>
      <c r="BS7" s="165">
        <f t="shared" si="5"/>
        <v>0</v>
      </c>
      <c r="BT7" s="165">
        <f t="shared" si="5"/>
        <v>0</v>
      </c>
      <c r="BU7" s="165">
        <f t="shared" si="5"/>
        <v>0</v>
      </c>
      <c r="BV7" s="165">
        <f t="shared" si="5"/>
        <v>0</v>
      </c>
    </row>
    <row r="8" spans="1:74">
      <c r="A8" s="159">
        <f t="shared" si="0"/>
        <v>88.04</v>
      </c>
      <c r="B8" s="159">
        <v>6</v>
      </c>
      <c r="C8" s="159" t="s">
        <v>1523</v>
      </c>
      <c r="D8" s="159" t="s">
        <v>155</v>
      </c>
      <c r="E8" s="159" t="s">
        <v>632</v>
      </c>
      <c r="F8" s="159" t="s">
        <v>1552</v>
      </c>
      <c r="G8" s="159">
        <v>1</v>
      </c>
      <c r="H8" s="159">
        <v>2</v>
      </c>
      <c r="I8" s="159">
        <v>1</v>
      </c>
      <c r="J8" s="159">
        <v>10</v>
      </c>
      <c r="K8" s="159">
        <v>3</v>
      </c>
      <c r="L8" s="159">
        <v>302</v>
      </c>
      <c r="M8" s="206" t="str">
        <f t="shared" si="1"/>
        <v>1-1-302</v>
      </c>
      <c r="N8" s="159" t="s">
        <v>1525</v>
      </c>
      <c r="O8" s="206" t="str">
        <f>VLOOKUP(M8,'房源信息（实测）'!$C$2:$J$771,7,0)</f>
        <v>2-1-302</v>
      </c>
      <c r="P8" s="206">
        <f>VLOOKUP(M8,'房源信息（实测）'!$C$2:$K$771,8,0)</f>
        <v>88.04</v>
      </c>
      <c r="Q8" s="159">
        <v>87.95</v>
      </c>
      <c r="R8" s="159">
        <v>70.77</v>
      </c>
      <c r="S8" s="159" t="s">
        <v>1526</v>
      </c>
      <c r="T8" s="159" t="s">
        <v>93</v>
      </c>
      <c r="U8" s="159" t="s">
        <v>1527</v>
      </c>
      <c r="V8" s="159" t="s">
        <v>1545</v>
      </c>
      <c r="W8" s="159" t="s">
        <v>1553</v>
      </c>
      <c r="X8" s="163">
        <v>44316</v>
      </c>
      <c r="Y8" s="159" t="s">
        <v>1554</v>
      </c>
      <c r="Z8" s="159" t="s">
        <v>1548</v>
      </c>
      <c r="AA8" s="159" t="s">
        <v>1555</v>
      </c>
      <c r="AE8" s="163">
        <v>45107</v>
      </c>
      <c r="AI8" s="159">
        <v>65.430000000000007</v>
      </c>
      <c r="AJ8" s="164" t="s">
        <v>1542</v>
      </c>
      <c r="AK8" s="165">
        <f t="shared" si="2"/>
        <v>1</v>
      </c>
      <c r="AL8" s="165">
        <f t="shared" si="2"/>
        <v>0</v>
      </c>
      <c r="AM8" s="165">
        <f t="shared" si="2"/>
        <v>0</v>
      </c>
      <c r="AN8" s="165">
        <f t="shared" si="2"/>
        <v>0</v>
      </c>
      <c r="AP8" s="164" t="s">
        <v>1533</v>
      </c>
      <c r="AQ8" s="164" t="s">
        <v>1540</v>
      </c>
      <c r="AR8" s="165">
        <f t="shared" si="3"/>
        <v>0</v>
      </c>
      <c r="AS8" s="165">
        <f t="shared" si="3"/>
        <v>0</v>
      </c>
      <c r="AT8" s="165">
        <f t="shared" si="3"/>
        <v>0</v>
      </c>
      <c r="AU8" s="165">
        <f t="shared" si="3"/>
        <v>0</v>
      </c>
      <c r="AV8" s="165">
        <f t="shared" si="3"/>
        <v>48</v>
      </c>
      <c r="AW8" s="165">
        <f t="shared" si="3"/>
        <v>2</v>
      </c>
      <c r="AX8" s="165">
        <f t="shared" si="3"/>
        <v>54</v>
      </c>
      <c r="AY8" s="165">
        <f t="shared" si="3"/>
        <v>42</v>
      </c>
      <c r="AZ8" s="165">
        <f t="shared" si="3"/>
        <v>16</v>
      </c>
      <c r="BA8" s="165">
        <f t="shared" si="3"/>
        <v>2</v>
      </c>
      <c r="BB8" s="165">
        <f t="shared" si="4"/>
        <v>21</v>
      </c>
      <c r="BC8" s="165">
        <f t="shared" si="4"/>
        <v>2</v>
      </c>
      <c r="BD8" s="165">
        <f t="shared" si="4"/>
        <v>41</v>
      </c>
      <c r="BE8" s="165">
        <f t="shared" si="4"/>
        <v>20</v>
      </c>
      <c r="BF8" s="165">
        <f t="shared" si="4"/>
        <v>20</v>
      </c>
      <c r="BG8" s="165">
        <f t="shared" si="4"/>
        <v>42</v>
      </c>
      <c r="BH8" s="165">
        <f t="shared" si="4"/>
        <v>32</v>
      </c>
      <c r="BI8" s="165">
        <f t="shared" si="4"/>
        <v>18</v>
      </c>
      <c r="BJ8" s="165">
        <f t="shared" si="4"/>
        <v>14</v>
      </c>
      <c r="BK8" s="165">
        <f t="shared" si="4"/>
        <v>1</v>
      </c>
      <c r="BL8" s="165">
        <f t="shared" si="5"/>
        <v>1</v>
      </c>
      <c r="BM8" s="165">
        <f t="shared" si="5"/>
        <v>19</v>
      </c>
      <c r="BN8" s="165">
        <f t="shared" si="5"/>
        <v>1</v>
      </c>
      <c r="BO8" s="165">
        <f t="shared" si="5"/>
        <v>19</v>
      </c>
      <c r="BP8" s="165">
        <f t="shared" si="5"/>
        <v>39</v>
      </c>
      <c r="BQ8" s="165">
        <f t="shared" si="5"/>
        <v>34</v>
      </c>
      <c r="BR8" s="165">
        <f t="shared" si="5"/>
        <v>16</v>
      </c>
      <c r="BS8" s="165">
        <f t="shared" si="5"/>
        <v>19</v>
      </c>
      <c r="BT8" s="165">
        <f t="shared" si="5"/>
        <v>80</v>
      </c>
      <c r="BU8" s="165">
        <f t="shared" si="5"/>
        <v>0</v>
      </c>
      <c r="BV8" s="165">
        <f t="shared" si="5"/>
        <v>0</v>
      </c>
    </row>
    <row r="9" spans="1:74">
      <c r="A9" s="159">
        <f t="shared" si="0"/>
        <v>88.61</v>
      </c>
      <c r="B9" s="159">
        <v>7</v>
      </c>
      <c r="C9" s="159" t="s">
        <v>1523</v>
      </c>
      <c r="D9" s="159" t="s">
        <v>155</v>
      </c>
      <c r="E9" s="159" t="s">
        <v>632</v>
      </c>
      <c r="F9" s="159" t="s">
        <v>1556</v>
      </c>
      <c r="G9" s="159">
        <v>1</v>
      </c>
      <c r="H9" s="159">
        <v>2</v>
      </c>
      <c r="I9" s="159">
        <v>1</v>
      </c>
      <c r="J9" s="159">
        <v>10</v>
      </c>
      <c r="K9" s="159">
        <v>4</v>
      </c>
      <c r="L9" s="159">
        <v>401</v>
      </c>
      <c r="M9" s="206" t="str">
        <f t="shared" si="1"/>
        <v>1-1-401</v>
      </c>
      <c r="N9" s="159" t="s">
        <v>1525</v>
      </c>
      <c r="O9" s="206" t="str">
        <f>VLOOKUP(M9,'房源信息（实测）'!$C$2:$J$771,7,0)</f>
        <v>2-1-401</v>
      </c>
      <c r="P9" s="206">
        <f>VLOOKUP(M9,'房源信息（实测）'!$C$2:$K$771,8,0)</f>
        <v>88.61</v>
      </c>
      <c r="Q9" s="159">
        <v>88.53</v>
      </c>
      <c r="R9" s="159">
        <v>71.23</v>
      </c>
      <c r="S9" s="159" t="s">
        <v>1526</v>
      </c>
      <c r="T9" s="159" t="s">
        <v>93</v>
      </c>
      <c r="U9" s="159" t="s">
        <v>1527</v>
      </c>
      <c r="V9" s="159" t="s">
        <v>1545</v>
      </c>
      <c r="W9" s="159" t="s">
        <v>1557</v>
      </c>
      <c r="X9" s="163">
        <v>44310</v>
      </c>
      <c r="Y9" s="159" t="s">
        <v>1558</v>
      </c>
      <c r="Z9" s="159" t="s">
        <v>1548</v>
      </c>
      <c r="AA9" s="159" t="s">
        <v>1559</v>
      </c>
      <c r="AE9" s="163">
        <v>45107</v>
      </c>
      <c r="AI9" s="159">
        <v>78.83</v>
      </c>
      <c r="AJ9" s="164" t="s">
        <v>1542</v>
      </c>
      <c r="AK9" s="165">
        <f t="shared" si="2"/>
        <v>0</v>
      </c>
      <c r="AL9" s="165">
        <f t="shared" si="2"/>
        <v>100</v>
      </c>
      <c r="AM9" s="165">
        <f t="shared" si="2"/>
        <v>0</v>
      </c>
      <c r="AN9" s="165">
        <f t="shared" si="2"/>
        <v>0</v>
      </c>
      <c r="AP9" s="164" t="s">
        <v>1534</v>
      </c>
      <c r="AQ9" s="164" t="s">
        <v>1541</v>
      </c>
      <c r="AR9" s="165">
        <f t="shared" si="3"/>
        <v>0</v>
      </c>
      <c r="AS9" s="165">
        <f t="shared" si="3"/>
        <v>0</v>
      </c>
      <c r="AT9" s="165">
        <f t="shared" si="3"/>
        <v>0</v>
      </c>
      <c r="AU9" s="165">
        <f t="shared" si="3"/>
        <v>0</v>
      </c>
      <c r="AV9" s="165">
        <f t="shared" si="3"/>
        <v>0</v>
      </c>
      <c r="AW9" s="165">
        <f t="shared" si="3"/>
        <v>0</v>
      </c>
      <c r="AX9" s="165">
        <f t="shared" si="3"/>
        <v>0</v>
      </c>
      <c r="AY9" s="165">
        <f t="shared" si="3"/>
        <v>0</v>
      </c>
      <c r="AZ9" s="165">
        <f t="shared" si="3"/>
        <v>0</v>
      </c>
      <c r="BA9" s="165">
        <f t="shared" si="3"/>
        <v>0</v>
      </c>
      <c r="BB9" s="165">
        <f t="shared" si="4"/>
        <v>0</v>
      </c>
      <c r="BC9" s="165">
        <f t="shared" si="4"/>
        <v>0</v>
      </c>
      <c r="BD9" s="165">
        <f t="shared" si="4"/>
        <v>0</v>
      </c>
      <c r="BE9" s="165">
        <f t="shared" si="4"/>
        <v>0</v>
      </c>
      <c r="BF9" s="165">
        <f t="shared" si="4"/>
        <v>0</v>
      </c>
      <c r="BG9" s="165">
        <f t="shared" si="4"/>
        <v>0</v>
      </c>
      <c r="BH9" s="165">
        <f t="shared" si="4"/>
        <v>0</v>
      </c>
      <c r="BI9" s="165">
        <f t="shared" si="4"/>
        <v>0</v>
      </c>
      <c r="BJ9" s="165">
        <f t="shared" si="4"/>
        <v>0</v>
      </c>
      <c r="BK9" s="165">
        <f t="shared" si="4"/>
        <v>0</v>
      </c>
      <c r="BL9" s="165">
        <f t="shared" si="5"/>
        <v>0</v>
      </c>
      <c r="BM9" s="165">
        <f t="shared" si="5"/>
        <v>0</v>
      </c>
      <c r="BN9" s="165">
        <f t="shared" si="5"/>
        <v>0</v>
      </c>
      <c r="BO9" s="165">
        <f t="shared" si="5"/>
        <v>0</v>
      </c>
      <c r="BP9" s="165">
        <f t="shared" si="5"/>
        <v>0</v>
      </c>
      <c r="BQ9" s="165">
        <f t="shared" si="5"/>
        <v>0</v>
      </c>
      <c r="BR9" s="165">
        <f t="shared" si="5"/>
        <v>0</v>
      </c>
      <c r="BS9" s="165">
        <f t="shared" si="5"/>
        <v>0</v>
      </c>
      <c r="BT9" s="165">
        <f t="shared" si="5"/>
        <v>0</v>
      </c>
      <c r="BU9" s="165">
        <f t="shared" si="5"/>
        <v>40</v>
      </c>
      <c r="BV9" s="165">
        <f t="shared" si="5"/>
        <v>20</v>
      </c>
    </row>
    <row r="10" spans="1:74" ht="17" thickBot="1">
      <c r="A10" s="159">
        <f t="shared" si="0"/>
        <v>88.04</v>
      </c>
      <c r="B10" s="159">
        <v>8</v>
      </c>
      <c r="C10" s="159" t="s">
        <v>1523</v>
      </c>
      <c r="D10" s="159" t="s">
        <v>155</v>
      </c>
      <c r="E10" s="159" t="s">
        <v>632</v>
      </c>
      <c r="F10" s="159" t="s">
        <v>1560</v>
      </c>
      <c r="G10" s="159">
        <v>1</v>
      </c>
      <c r="H10" s="159">
        <v>2</v>
      </c>
      <c r="I10" s="159">
        <v>1</v>
      </c>
      <c r="J10" s="159">
        <v>10</v>
      </c>
      <c r="K10" s="159">
        <v>4</v>
      </c>
      <c r="L10" s="159">
        <v>402</v>
      </c>
      <c r="M10" s="206" t="str">
        <f t="shared" si="1"/>
        <v>1-1-402</v>
      </c>
      <c r="N10" s="159" t="s">
        <v>1525</v>
      </c>
      <c r="O10" s="206" t="str">
        <f>VLOOKUP(M10,'房源信息（实测）'!$C$2:$J$771,7,0)</f>
        <v>2-1-402</v>
      </c>
      <c r="P10" s="206">
        <f>VLOOKUP(M10,'房源信息（实测）'!$C$2:$K$771,8,0)</f>
        <v>88.04</v>
      </c>
      <c r="Q10" s="159">
        <v>87.95</v>
      </c>
      <c r="R10" s="159">
        <v>70.77</v>
      </c>
      <c r="S10" s="159" t="s">
        <v>1526</v>
      </c>
      <c r="T10" s="159" t="s">
        <v>93</v>
      </c>
      <c r="U10" s="159" t="s">
        <v>1527</v>
      </c>
      <c r="V10" s="159" t="s">
        <v>1528</v>
      </c>
      <c r="AE10" s="163">
        <v>45107</v>
      </c>
      <c r="AI10" s="159">
        <v>87.72</v>
      </c>
      <c r="AJ10" s="164" t="s">
        <v>1542</v>
      </c>
      <c r="AK10" s="165">
        <f t="shared" si="2"/>
        <v>0</v>
      </c>
      <c r="AL10" s="165">
        <f t="shared" si="2"/>
        <v>0</v>
      </c>
      <c r="AM10" s="165">
        <f t="shared" si="2"/>
        <v>48</v>
      </c>
      <c r="AN10" s="165">
        <f t="shared" si="2"/>
        <v>0</v>
      </c>
      <c r="AO10" s="159" t="s">
        <v>5693</v>
      </c>
    </row>
    <row r="11" spans="1:74" ht="17" thickBot="1">
      <c r="A11" s="159">
        <f t="shared" si="0"/>
        <v>88.61</v>
      </c>
      <c r="B11" s="159">
        <v>9</v>
      </c>
      <c r="C11" s="159" t="s">
        <v>1523</v>
      </c>
      <c r="D11" s="159" t="s">
        <v>155</v>
      </c>
      <c r="E11" s="159" t="s">
        <v>632</v>
      </c>
      <c r="F11" s="159" t="s">
        <v>1561</v>
      </c>
      <c r="G11" s="159">
        <v>1</v>
      </c>
      <c r="H11" s="159">
        <v>2</v>
      </c>
      <c r="I11" s="159">
        <v>1</v>
      </c>
      <c r="J11" s="159">
        <v>10</v>
      </c>
      <c r="K11" s="159">
        <v>5</v>
      </c>
      <c r="L11" s="159">
        <v>501</v>
      </c>
      <c r="M11" s="206" t="str">
        <f t="shared" si="1"/>
        <v>1-1-501</v>
      </c>
      <c r="N11" s="159" t="s">
        <v>1525</v>
      </c>
      <c r="O11" s="206" t="str">
        <f>VLOOKUP(M11,'房源信息（实测）'!$C$2:$J$771,7,0)</f>
        <v>2-1-501</v>
      </c>
      <c r="P11" s="206">
        <f>VLOOKUP(M11,'房源信息（实测）'!$C$2:$K$771,8,0)</f>
        <v>88.61</v>
      </c>
      <c r="Q11" s="159">
        <v>88.53</v>
      </c>
      <c r="R11" s="159">
        <v>71.23</v>
      </c>
      <c r="S11" s="159" t="s">
        <v>1526</v>
      </c>
      <c r="T11" s="159" t="s">
        <v>93</v>
      </c>
      <c r="U11" s="159" t="s">
        <v>1527</v>
      </c>
      <c r="V11" s="159" t="s">
        <v>1545</v>
      </c>
      <c r="W11" s="159" t="s">
        <v>1562</v>
      </c>
      <c r="X11" s="163">
        <v>44315</v>
      </c>
      <c r="Y11" s="159" t="s">
        <v>1563</v>
      </c>
      <c r="Z11" s="159" t="s">
        <v>1548</v>
      </c>
      <c r="AA11" s="159" t="s">
        <v>1564</v>
      </c>
      <c r="AB11" s="159" t="s">
        <v>1565</v>
      </c>
      <c r="AC11" s="159" t="s">
        <v>1548</v>
      </c>
      <c r="AD11" s="159" t="s">
        <v>1566</v>
      </c>
      <c r="AE11" s="163">
        <v>45107</v>
      </c>
      <c r="AI11" s="159">
        <v>87.89</v>
      </c>
      <c r="AJ11" s="164" t="s">
        <v>1542</v>
      </c>
      <c r="AK11" s="165">
        <f t="shared" si="2"/>
        <v>0</v>
      </c>
      <c r="AL11" s="165">
        <f t="shared" si="2"/>
        <v>0</v>
      </c>
      <c r="AM11" s="165">
        <f t="shared" si="2"/>
        <v>2</v>
      </c>
      <c r="AN11" s="165">
        <f t="shared" si="2"/>
        <v>0</v>
      </c>
      <c r="AO11" s="167" t="s">
        <v>5691</v>
      </c>
      <c r="AP11" s="167" t="s">
        <v>5692</v>
      </c>
      <c r="AR11" s="166" t="s">
        <v>1567</v>
      </c>
      <c r="AS11" s="166" t="s">
        <v>1535</v>
      </c>
      <c r="AT11" s="166" t="s">
        <v>1537</v>
      </c>
      <c r="AU11" s="166" t="s">
        <v>1568</v>
      </c>
      <c r="AV11" s="166" t="s">
        <v>1569</v>
      </c>
      <c r="AW11" s="166" t="s">
        <v>1570</v>
      </c>
      <c r="AX11" s="166" t="s">
        <v>1571</v>
      </c>
      <c r="AZ11" s="167"/>
      <c r="BA11" s="167"/>
      <c r="BB11" s="123" t="s">
        <v>189</v>
      </c>
      <c r="BC11" s="124" t="s">
        <v>190</v>
      </c>
    </row>
    <row r="12" spans="1:74" ht="17" thickBot="1">
      <c r="A12" s="159">
        <f t="shared" si="0"/>
        <v>88.04</v>
      </c>
      <c r="B12" s="159">
        <v>10</v>
      </c>
      <c r="C12" s="159" t="s">
        <v>1523</v>
      </c>
      <c r="D12" s="159" t="s">
        <v>155</v>
      </c>
      <c r="E12" s="159" t="s">
        <v>632</v>
      </c>
      <c r="F12" s="159" t="s">
        <v>1572</v>
      </c>
      <c r="G12" s="159">
        <v>1</v>
      </c>
      <c r="H12" s="159">
        <v>2</v>
      </c>
      <c r="I12" s="159">
        <v>1</v>
      </c>
      <c r="J12" s="159">
        <v>10</v>
      </c>
      <c r="K12" s="159">
        <v>5</v>
      </c>
      <c r="L12" s="159">
        <v>502</v>
      </c>
      <c r="M12" s="206" t="str">
        <f t="shared" si="1"/>
        <v>1-1-502</v>
      </c>
      <c r="N12" s="159" t="s">
        <v>1525</v>
      </c>
      <c r="O12" s="206" t="str">
        <f>VLOOKUP(M12,'房源信息（实测）'!$C$2:$J$771,7,0)</f>
        <v>2-1-502</v>
      </c>
      <c r="P12" s="206">
        <f>VLOOKUP(M12,'房源信息（实测）'!$C$2:$K$771,8,0)</f>
        <v>88.04</v>
      </c>
      <c r="Q12" s="159">
        <v>87.95</v>
      </c>
      <c r="R12" s="159">
        <v>70.77</v>
      </c>
      <c r="S12" s="159" t="s">
        <v>1526</v>
      </c>
      <c r="T12" s="159" t="s">
        <v>93</v>
      </c>
      <c r="U12" s="159" t="s">
        <v>1527</v>
      </c>
      <c r="V12" s="159" t="s">
        <v>1545</v>
      </c>
      <c r="W12" s="159" t="s">
        <v>1573</v>
      </c>
      <c r="X12" s="163">
        <v>44311</v>
      </c>
      <c r="Y12" s="159" t="s">
        <v>1574</v>
      </c>
      <c r="Z12" s="159" t="s">
        <v>1548</v>
      </c>
      <c r="AA12" s="159" t="s">
        <v>1575</v>
      </c>
      <c r="AB12" s="159" t="s">
        <v>1576</v>
      </c>
      <c r="AC12" s="159" t="s">
        <v>1548</v>
      </c>
      <c r="AD12" s="159" t="s">
        <v>1577</v>
      </c>
      <c r="AE12" s="163">
        <v>45107</v>
      </c>
      <c r="AI12" s="159">
        <v>88.04</v>
      </c>
      <c r="AJ12" s="164" t="s">
        <v>1542</v>
      </c>
      <c r="AK12" s="165">
        <f t="shared" si="2"/>
        <v>0</v>
      </c>
      <c r="AL12" s="165">
        <f t="shared" si="2"/>
        <v>0</v>
      </c>
      <c r="AM12" s="165">
        <f t="shared" si="2"/>
        <v>54</v>
      </c>
      <c r="AN12" s="165">
        <f t="shared" si="2"/>
        <v>0</v>
      </c>
      <c r="AO12" s="159" t="str">
        <f>AP12&amp;$AO$10</f>
        <v>5#</v>
      </c>
      <c r="AP12" s="159">
        <f t="shared" ref="AP12:AP13" si="6">VLOOKUP(AS12,$A$3:$J$772,7,0)</f>
        <v>5</v>
      </c>
      <c r="AQ12" s="159" t="s">
        <v>5690</v>
      </c>
      <c r="AR12" s="168" t="s">
        <v>1534</v>
      </c>
      <c r="AS12" s="169">
        <v>107.05</v>
      </c>
      <c r="AT12" s="168" t="s">
        <v>1542</v>
      </c>
      <c r="AU12" s="168" t="s">
        <v>4434</v>
      </c>
      <c r="AV12" s="169">
        <f>VLOOKUP(AS12,$AI$6:$AN$36,MATCH(AR12,$AI$4:$AN$4,0),0)</f>
        <v>40</v>
      </c>
      <c r="AW12" s="169">
        <f>AV12*AS12</f>
        <v>4282</v>
      </c>
      <c r="AX12" s="170">
        <f>ROUND(AV12/770,4)</f>
        <v>5.1900000000000002E-2</v>
      </c>
      <c r="AY12" s="164"/>
      <c r="BB12" s="125" t="s">
        <v>194</v>
      </c>
      <c r="BC12" s="126" t="s">
        <v>195</v>
      </c>
    </row>
    <row r="13" spans="1:74" ht="17" thickBot="1">
      <c r="A13" s="159">
        <f t="shared" si="0"/>
        <v>88.61</v>
      </c>
      <c r="B13" s="159">
        <v>11</v>
      </c>
      <c r="C13" s="159" t="s">
        <v>1523</v>
      </c>
      <c r="D13" s="159" t="s">
        <v>155</v>
      </c>
      <c r="E13" s="159" t="s">
        <v>632</v>
      </c>
      <c r="F13" s="159" t="s">
        <v>1578</v>
      </c>
      <c r="G13" s="159">
        <v>1</v>
      </c>
      <c r="H13" s="159">
        <v>2</v>
      </c>
      <c r="I13" s="159">
        <v>1</v>
      </c>
      <c r="J13" s="159">
        <v>10</v>
      </c>
      <c r="K13" s="159">
        <v>6</v>
      </c>
      <c r="L13" s="159">
        <v>601</v>
      </c>
      <c r="M13" s="206" t="str">
        <f t="shared" si="1"/>
        <v>1-1-601</v>
      </c>
      <c r="N13" s="159" t="s">
        <v>1525</v>
      </c>
      <c r="O13" s="206" t="str">
        <f>VLOOKUP(M13,'房源信息（实测）'!$C$2:$J$771,7,0)</f>
        <v>2-1-601</v>
      </c>
      <c r="P13" s="206">
        <f>VLOOKUP(M13,'房源信息（实测）'!$C$2:$K$771,8,0)</f>
        <v>88.61</v>
      </c>
      <c r="Q13" s="159">
        <v>88.53</v>
      </c>
      <c r="R13" s="159">
        <v>71.23</v>
      </c>
      <c r="S13" s="159" t="s">
        <v>1526</v>
      </c>
      <c r="T13" s="159" t="s">
        <v>93</v>
      </c>
      <c r="U13" s="159" t="s">
        <v>1527</v>
      </c>
      <c r="V13" s="159" t="s">
        <v>1545</v>
      </c>
      <c r="W13" s="159" t="s">
        <v>1579</v>
      </c>
      <c r="X13" s="163">
        <v>44313</v>
      </c>
      <c r="Y13" s="159" t="s">
        <v>1580</v>
      </c>
      <c r="Z13" s="159" t="s">
        <v>1548</v>
      </c>
      <c r="AA13" s="159" t="s">
        <v>1581</v>
      </c>
      <c r="AB13" s="159" t="s">
        <v>1582</v>
      </c>
      <c r="AC13" s="159" t="s">
        <v>1548</v>
      </c>
      <c r="AD13" s="159" t="s">
        <v>1583</v>
      </c>
      <c r="AE13" s="163">
        <v>45107</v>
      </c>
      <c r="AI13" s="159">
        <v>88.24</v>
      </c>
      <c r="AJ13" s="164" t="s">
        <v>1542</v>
      </c>
      <c r="AK13" s="165">
        <f t="shared" si="2"/>
        <v>0</v>
      </c>
      <c r="AL13" s="165">
        <f t="shared" si="2"/>
        <v>0</v>
      </c>
      <c r="AM13" s="165">
        <f t="shared" si="2"/>
        <v>42</v>
      </c>
      <c r="AN13" s="165">
        <f t="shared" si="2"/>
        <v>0</v>
      </c>
      <c r="AO13" s="159" t="str">
        <f>AP13&amp;$AO$10</f>
        <v>5#</v>
      </c>
      <c r="AP13" s="159">
        <f t="shared" si="6"/>
        <v>5</v>
      </c>
      <c r="AR13" s="168" t="s">
        <v>1534</v>
      </c>
      <c r="AS13" s="169">
        <v>107.65</v>
      </c>
      <c r="AT13" s="168" t="s">
        <v>1542</v>
      </c>
      <c r="AU13" s="168" t="s">
        <v>4434</v>
      </c>
      <c r="AV13" s="169">
        <f>VLOOKUP(AS13,$AI$6:$AN$36,MATCH(AR13,$AI$4:$AN$4,0),0)</f>
        <v>20</v>
      </c>
      <c r="AW13" s="169">
        <f>AV13*AS13</f>
        <v>2153</v>
      </c>
      <c r="AX13" s="170">
        <f>ROUND(AV13/770,4)</f>
        <v>2.5999999999999999E-2</v>
      </c>
      <c r="BB13" s="125" t="s">
        <v>73</v>
      </c>
      <c r="BC13" s="126" t="str">
        <f>AU15</f>
        <v>三室两厅一卫</v>
      </c>
    </row>
    <row r="14" spans="1:74" ht="17" thickBot="1">
      <c r="A14" s="159">
        <f t="shared" si="0"/>
        <v>88.04</v>
      </c>
      <c r="B14" s="159">
        <v>12</v>
      </c>
      <c r="C14" s="159" t="s">
        <v>1523</v>
      </c>
      <c r="D14" s="159" t="s">
        <v>155</v>
      </c>
      <c r="E14" s="159" t="s">
        <v>632</v>
      </c>
      <c r="F14" s="159" t="s">
        <v>1584</v>
      </c>
      <c r="G14" s="159">
        <v>1</v>
      </c>
      <c r="H14" s="159">
        <v>2</v>
      </c>
      <c r="I14" s="159">
        <v>1</v>
      </c>
      <c r="J14" s="159">
        <v>10</v>
      </c>
      <c r="K14" s="159">
        <v>6</v>
      </c>
      <c r="L14" s="159">
        <v>602</v>
      </c>
      <c r="M14" s="206" t="str">
        <f t="shared" si="1"/>
        <v>1-1-602</v>
      </c>
      <c r="N14" s="159" t="s">
        <v>1525</v>
      </c>
      <c r="O14" s="206" t="str">
        <f>VLOOKUP(M14,'房源信息（实测）'!$C$2:$J$771,7,0)</f>
        <v>2-1-602</v>
      </c>
      <c r="P14" s="206">
        <f>VLOOKUP(M14,'房源信息（实测）'!$C$2:$K$771,8,0)</f>
        <v>88.04</v>
      </c>
      <c r="Q14" s="159">
        <v>87.95</v>
      </c>
      <c r="R14" s="159">
        <v>70.77</v>
      </c>
      <c r="S14" s="159" t="s">
        <v>1526</v>
      </c>
      <c r="T14" s="159" t="s">
        <v>93</v>
      </c>
      <c r="U14" s="159" t="s">
        <v>1527</v>
      </c>
      <c r="V14" s="159" t="s">
        <v>1528</v>
      </c>
      <c r="AE14" s="163">
        <v>45107</v>
      </c>
      <c r="AI14" s="159">
        <v>88.29</v>
      </c>
      <c r="AJ14" s="164" t="s">
        <v>1542</v>
      </c>
      <c r="AK14" s="165">
        <f t="shared" si="2"/>
        <v>0</v>
      </c>
      <c r="AL14" s="165">
        <f t="shared" si="2"/>
        <v>0</v>
      </c>
      <c r="AM14" s="165">
        <f t="shared" si="2"/>
        <v>16</v>
      </c>
      <c r="AN14" s="165">
        <f t="shared" si="2"/>
        <v>0</v>
      </c>
      <c r="AO14" s="166" t="s">
        <v>1586</v>
      </c>
      <c r="AR14" s="166" t="s">
        <v>1585</v>
      </c>
      <c r="AS14" s="166" t="s">
        <v>1586</v>
      </c>
      <c r="AT14" s="166" t="s">
        <v>1586</v>
      </c>
      <c r="AU14" s="166" t="s">
        <v>1586</v>
      </c>
      <c r="AV14" s="166">
        <f>SUM(AV12:AV13)</f>
        <v>60</v>
      </c>
      <c r="AW14" s="166">
        <f>SUM(AW12:AW13)</f>
        <v>6435</v>
      </c>
      <c r="AX14" s="171">
        <f>SUM(AX12:AX13)</f>
        <v>7.7899999999999997E-2</v>
      </c>
      <c r="BB14" s="125" t="s">
        <v>198</v>
      </c>
      <c r="BC14" s="127" t="str">
        <f>AQ15</f>
        <v>87.72-89.55</v>
      </c>
    </row>
    <row r="15" spans="1:74" ht="17" thickBot="1">
      <c r="A15" s="159">
        <f t="shared" si="0"/>
        <v>88.61</v>
      </c>
      <c r="B15" s="159">
        <v>13</v>
      </c>
      <c r="C15" s="159" t="s">
        <v>1523</v>
      </c>
      <c r="D15" s="159" t="s">
        <v>155</v>
      </c>
      <c r="E15" s="159" t="s">
        <v>632</v>
      </c>
      <c r="F15" s="159" t="s">
        <v>1587</v>
      </c>
      <c r="G15" s="159">
        <v>1</v>
      </c>
      <c r="H15" s="159">
        <v>2</v>
      </c>
      <c r="I15" s="159">
        <v>1</v>
      </c>
      <c r="J15" s="159">
        <v>10</v>
      </c>
      <c r="K15" s="159">
        <v>7</v>
      </c>
      <c r="L15" s="159">
        <v>701</v>
      </c>
      <c r="M15" s="206" t="str">
        <f t="shared" si="1"/>
        <v>1-1-701</v>
      </c>
      <c r="N15" s="159" t="s">
        <v>1525</v>
      </c>
      <c r="O15" s="206" t="str">
        <f>VLOOKUP(M15,'房源信息（实测）'!$C$2:$J$771,7,0)</f>
        <v>2-1-701</v>
      </c>
      <c r="P15" s="206">
        <f>VLOOKUP(M15,'房源信息（实测）'!$C$2:$K$771,8,0)</f>
        <v>88.61</v>
      </c>
      <c r="Q15" s="159">
        <v>88.53</v>
      </c>
      <c r="R15" s="159">
        <v>71.23</v>
      </c>
      <c r="S15" s="159" t="s">
        <v>1526</v>
      </c>
      <c r="T15" s="159" t="s">
        <v>93</v>
      </c>
      <c r="U15" s="159" t="s">
        <v>1527</v>
      </c>
      <c r="V15" s="159" t="s">
        <v>1545</v>
      </c>
      <c r="W15" s="159" t="s">
        <v>1588</v>
      </c>
      <c r="X15" s="163">
        <v>44316</v>
      </c>
      <c r="Y15" s="159" t="s">
        <v>1589</v>
      </c>
      <c r="Z15" s="159" t="s">
        <v>1548</v>
      </c>
      <c r="AA15" s="159" t="s">
        <v>1590</v>
      </c>
      <c r="AB15" s="159" t="s">
        <v>1591</v>
      </c>
      <c r="AC15" s="159" t="s">
        <v>1548</v>
      </c>
      <c r="AD15" s="159" t="s">
        <v>1592</v>
      </c>
      <c r="AE15" s="163">
        <v>45107</v>
      </c>
      <c r="AI15" s="159">
        <v>88.38</v>
      </c>
      <c r="AJ15" s="164" t="s">
        <v>1542</v>
      </c>
      <c r="AK15" s="165">
        <f t="shared" si="2"/>
        <v>0</v>
      </c>
      <c r="AL15" s="165">
        <f t="shared" si="2"/>
        <v>0</v>
      </c>
      <c r="AM15" s="165">
        <f t="shared" si="2"/>
        <v>2</v>
      </c>
      <c r="AN15" s="165">
        <f t="shared" si="2"/>
        <v>0</v>
      </c>
      <c r="AO15" s="159" t="str">
        <f>AP15&amp;$AO$10</f>
        <v>8#</v>
      </c>
      <c r="AP15" s="159">
        <f>VLOOKUP(AS15,$A$3:$J$772,7,0)</f>
        <v>8</v>
      </c>
      <c r="AQ15" s="159" t="s">
        <v>5685</v>
      </c>
      <c r="AR15" s="168" t="s">
        <v>1533</v>
      </c>
      <c r="AS15" s="169">
        <v>87.72</v>
      </c>
      <c r="AT15" s="168" t="s">
        <v>1542</v>
      </c>
      <c r="AU15" s="168" t="s">
        <v>4435</v>
      </c>
      <c r="AV15" s="169">
        <f t="shared" ref="AV15:AV37" si="7">VLOOKUP(AS15,$AI$6:$AN$36,MATCH(AR15,$AI$4:$AN$4,0),0)</f>
        <v>48</v>
      </c>
      <c r="AW15" s="169">
        <f t="shared" ref="AW15:AW37" si="8">AV15*AS15</f>
        <v>4210.5599999999995</v>
      </c>
      <c r="AX15" s="170">
        <f t="shared" ref="AX15:AX37" si="9">ROUND(AV15/770,4)</f>
        <v>6.2300000000000001E-2</v>
      </c>
      <c r="AY15" s="164"/>
      <c r="BB15" s="125" t="s">
        <v>78</v>
      </c>
      <c r="BC15" s="126" t="s">
        <v>93</v>
      </c>
    </row>
    <row r="16" spans="1:74" ht="17" thickBot="1">
      <c r="A16" s="159">
        <f t="shared" si="0"/>
        <v>88.04</v>
      </c>
      <c r="B16" s="159">
        <v>14</v>
      </c>
      <c r="C16" s="159" t="s">
        <v>1523</v>
      </c>
      <c r="D16" s="159" t="s">
        <v>155</v>
      </c>
      <c r="E16" s="159" t="s">
        <v>632</v>
      </c>
      <c r="F16" s="159" t="s">
        <v>1593</v>
      </c>
      <c r="G16" s="159">
        <v>1</v>
      </c>
      <c r="H16" s="159">
        <v>2</v>
      </c>
      <c r="I16" s="159">
        <v>1</v>
      </c>
      <c r="J16" s="159">
        <v>10</v>
      </c>
      <c r="K16" s="159">
        <v>7</v>
      </c>
      <c r="L16" s="159">
        <v>702</v>
      </c>
      <c r="M16" s="206" t="str">
        <f t="shared" si="1"/>
        <v>1-1-702</v>
      </c>
      <c r="N16" s="159" t="s">
        <v>1525</v>
      </c>
      <c r="O16" s="206" t="str">
        <f>VLOOKUP(M16,'房源信息（实测）'!$C$2:$J$771,7,0)</f>
        <v>2-1-702</v>
      </c>
      <c r="P16" s="206">
        <f>VLOOKUP(M16,'房源信息（实测）'!$C$2:$K$771,8,0)</f>
        <v>88.04</v>
      </c>
      <c r="Q16" s="159">
        <v>87.95</v>
      </c>
      <c r="R16" s="159">
        <v>70.77</v>
      </c>
      <c r="S16" s="159" t="s">
        <v>1526</v>
      </c>
      <c r="T16" s="159" t="s">
        <v>93</v>
      </c>
      <c r="U16" s="159" t="s">
        <v>1527</v>
      </c>
      <c r="V16" s="159" t="s">
        <v>1528</v>
      </c>
      <c r="AE16" s="163">
        <v>45107</v>
      </c>
      <c r="AI16" s="159">
        <v>88.41</v>
      </c>
      <c r="AJ16" s="164" t="s">
        <v>1542</v>
      </c>
      <c r="AK16" s="165">
        <f t="shared" si="2"/>
        <v>0</v>
      </c>
      <c r="AL16" s="165">
        <f t="shared" si="2"/>
        <v>0</v>
      </c>
      <c r="AM16" s="165">
        <f t="shared" si="2"/>
        <v>21</v>
      </c>
      <c r="AN16" s="165">
        <f t="shared" si="2"/>
        <v>0</v>
      </c>
      <c r="AO16" s="159" t="s">
        <v>4439</v>
      </c>
      <c r="AP16" s="159">
        <f t="shared" ref="AP16:AP22" si="10">VLOOKUP(AS16,$A$3:$J$772,7,0)</f>
        <v>1</v>
      </c>
      <c r="AR16" s="168" t="s">
        <v>1533</v>
      </c>
      <c r="AS16" s="169">
        <v>87.89</v>
      </c>
      <c r="AT16" s="168" t="s">
        <v>1542</v>
      </c>
      <c r="AU16" s="168" t="s">
        <v>4435</v>
      </c>
      <c r="AV16" s="169">
        <f t="shared" si="7"/>
        <v>2</v>
      </c>
      <c r="AW16" s="169">
        <f t="shared" si="8"/>
        <v>175.78</v>
      </c>
      <c r="AX16" s="170">
        <f t="shared" si="9"/>
        <v>2.5999999999999999E-3</v>
      </c>
      <c r="BB16" s="125" t="s">
        <v>201</v>
      </c>
      <c r="BC16" s="126" t="s">
        <v>101</v>
      </c>
    </row>
    <row r="17" spans="1:58" ht="17" thickBot="1">
      <c r="A17" s="159">
        <f t="shared" si="0"/>
        <v>88.61</v>
      </c>
      <c r="B17" s="159">
        <v>15</v>
      </c>
      <c r="C17" s="159" t="s">
        <v>1523</v>
      </c>
      <c r="D17" s="159" t="s">
        <v>155</v>
      </c>
      <c r="E17" s="159" t="s">
        <v>632</v>
      </c>
      <c r="F17" s="159" t="s">
        <v>1594</v>
      </c>
      <c r="G17" s="159">
        <v>1</v>
      </c>
      <c r="H17" s="159">
        <v>2</v>
      </c>
      <c r="I17" s="159">
        <v>1</v>
      </c>
      <c r="J17" s="159">
        <v>10</v>
      </c>
      <c r="K17" s="159">
        <v>8</v>
      </c>
      <c r="L17" s="159">
        <v>801</v>
      </c>
      <c r="M17" s="206" t="str">
        <f t="shared" si="1"/>
        <v>1-1-801</v>
      </c>
      <c r="N17" s="159" t="s">
        <v>1525</v>
      </c>
      <c r="O17" s="206" t="str">
        <f>VLOOKUP(M17,'房源信息（实测）'!$C$2:$J$771,7,0)</f>
        <v>2-1-801</v>
      </c>
      <c r="P17" s="206">
        <f>VLOOKUP(M17,'房源信息（实测）'!$C$2:$K$771,8,0)</f>
        <v>88.61</v>
      </c>
      <c r="Q17" s="159">
        <v>88.53</v>
      </c>
      <c r="R17" s="159">
        <v>71.23</v>
      </c>
      <c r="S17" s="159" t="s">
        <v>1526</v>
      </c>
      <c r="T17" s="159" t="s">
        <v>93</v>
      </c>
      <c r="U17" s="159" t="s">
        <v>1527</v>
      </c>
      <c r="V17" s="159" t="s">
        <v>1545</v>
      </c>
      <c r="W17" s="159" t="s">
        <v>1595</v>
      </c>
      <c r="X17" s="163">
        <v>44315</v>
      </c>
      <c r="Y17" s="159" t="s">
        <v>1596</v>
      </c>
      <c r="Z17" s="159" t="s">
        <v>1548</v>
      </c>
      <c r="AA17" s="159" t="s">
        <v>1597</v>
      </c>
      <c r="AB17" s="159" t="s">
        <v>1598</v>
      </c>
      <c r="AC17" s="159" t="s">
        <v>1548</v>
      </c>
      <c r="AD17" s="159" t="s">
        <v>1599</v>
      </c>
      <c r="AE17" s="163">
        <v>45107</v>
      </c>
      <c r="AI17" s="159">
        <v>88.46</v>
      </c>
      <c r="AJ17" s="164" t="s">
        <v>1542</v>
      </c>
      <c r="AK17" s="165">
        <f t="shared" si="2"/>
        <v>0</v>
      </c>
      <c r="AL17" s="165">
        <f t="shared" si="2"/>
        <v>0</v>
      </c>
      <c r="AM17" s="165">
        <f t="shared" si="2"/>
        <v>2</v>
      </c>
      <c r="AN17" s="165">
        <f t="shared" si="2"/>
        <v>0</v>
      </c>
      <c r="AO17" s="159" t="s">
        <v>4439</v>
      </c>
      <c r="AP17" s="159">
        <f t="shared" si="10"/>
        <v>1</v>
      </c>
      <c r="AR17" s="168" t="s">
        <v>1533</v>
      </c>
      <c r="AS17" s="169">
        <v>88.04</v>
      </c>
      <c r="AT17" s="168" t="s">
        <v>1542</v>
      </c>
      <c r="AU17" s="168" t="s">
        <v>4435</v>
      </c>
      <c r="AV17" s="169">
        <f t="shared" si="7"/>
        <v>54</v>
      </c>
      <c r="AW17" s="169">
        <f t="shared" si="8"/>
        <v>4754.1600000000008</v>
      </c>
      <c r="AX17" s="170">
        <f t="shared" si="9"/>
        <v>7.0099999999999996E-2</v>
      </c>
      <c r="BB17" s="125" t="s">
        <v>203</v>
      </c>
      <c r="BC17" s="126" t="s">
        <v>31</v>
      </c>
    </row>
    <row r="18" spans="1:58">
      <c r="A18" s="159">
        <f t="shared" si="0"/>
        <v>88.04</v>
      </c>
      <c r="B18" s="159">
        <v>16</v>
      </c>
      <c r="C18" s="159" t="s">
        <v>1523</v>
      </c>
      <c r="D18" s="159" t="s">
        <v>155</v>
      </c>
      <c r="E18" s="159" t="s">
        <v>632</v>
      </c>
      <c r="F18" s="159" t="s">
        <v>1600</v>
      </c>
      <c r="G18" s="159">
        <v>1</v>
      </c>
      <c r="H18" s="159">
        <v>2</v>
      </c>
      <c r="I18" s="159">
        <v>1</v>
      </c>
      <c r="J18" s="159">
        <v>10</v>
      </c>
      <c r="K18" s="159">
        <v>8</v>
      </c>
      <c r="L18" s="159">
        <v>802</v>
      </c>
      <c r="M18" s="206" t="str">
        <f t="shared" si="1"/>
        <v>1-1-802</v>
      </c>
      <c r="N18" s="159" t="s">
        <v>1525</v>
      </c>
      <c r="O18" s="206" t="str">
        <f>VLOOKUP(M18,'房源信息（实测）'!$C$2:$J$771,7,0)</f>
        <v>2-1-802</v>
      </c>
      <c r="P18" s="206">
        <f>VLOOKUP(M18,'房源信息（实测）'!$C$2:$K$771,8,0)</f>
        <v>88.04</v>
      </c>
      <c r="Q18" s="159">
        <v>87.95</v>
      </c>
      <c r="R18" s="159">
        <v>70.77</v>
      </c>
      <c r="S18" s="159" t="s">
        <v>1526</v>
      </c>
      <c r="T18" s="159" t="s">
        <v>93</v>
      </c>
      <c r="U18" s="159" t="s">
        <v>1527</v>
      </c>
      <c r="V18" s="159" t="s">
        <v>1528</v>
      </c>
      <c r="AE18" s="163">
        <v>45107</v>
      </c>
      <c r="AI18" s="159">
        <v>88.48</v>
      </c>
      <c r="AJ18" s="164" t="s">
        <v>1542</v>
      </c>
      <c r="AK18" s="165">
        <f t="shared" si="2"/>
        <v>0</v>
      </c>
      <c r="AL18" s="165">
        <f t="shared" si="2"/>
        <v>0</v>
      </c>
      <c r="AM18" s="165">
        <f t="shared" si="2"/>
        <v>41</v>
      </c>
      <c r="AN18" s="165">
        <f t="shared" si="2"/>
        <v>0</v>
      </c>
      <c r="AO18" s="159" t="str">
        <f t="shared" ref="AO18:AO19" si="11">AP18&amp;$AO$10</f>
        <v>14#</v>
      </c>
      <c r="AP18" s="159">
        <f t="shared" si="10"/>
        <v>14</v>
      </c>
      <c r="AR18" s="168" t="s">
        <v>1533</v>
      </c>
      <c r="AS18" s="169">
        <v>88.24</v>
      </c>
      <c r="AT18" s="168" t="s">
        <v>1542</v>
      </c>
      <c r="AU18" s="168" t="s">
        <v>4435</v>
      </c>
      <c r="AV18" s="169">
        <f t="shared" si="7"/>
        <v>42</v>
      </c>
      <c r="AW18" s="169">
        <f t="shared" si="8"/>
        <v>3706.08</v>
      </c>
      <c r="AX18" s="170">
        <f t="shared" si="9"/>
        <v>5.45E-2</v>
      </c>
    </row>
    <row r="19" spans="1:58">
      <c r="A19" s="159">
        <f t="shared" si="0"/>
        <v>88.61</v>
      </c>
      <c r="B19" s="159">
        <v>17</v>
      </c>
      <c r="C19" s="159" t="s">
        <v>1523</v>
      </c>
      <c r="D19" s="159" t="s">
        <v>155</v>
      </c>
      <c r="E19" s="159" t="s">
        <v>632</v>
      </c>
      <c r="F19" s="159" t="s">
        <v>1601</v>
      </c>
      <c r="G19" s="159">
        <v>1</v>
      </c>
      <c r="H19" s="159">
        <v>2</v>
      </c>
      <c r="I19" s="159">
        <v>1</v>
      </c>
      <c r="J19" s="159">
        <v>10</v>
      </c>
      <c r="K19" s="159">
        <v>9</v>
      </c>
      <c r="L19" s="159">
        <v>901</v>
      </c>
      <c r="M19" s="206" t="str">
        <f t="shared" si="1"/>
        <v>1-1-901</v>
      </c>
      <c r="N19" s="159" t="s">
        <v>1525</v>
      </c>
      <c r="O19" s="206" t="str">
        <f>VLOOKUP(M19,'房源信息（实测）'!$C$2:$J$771,7,0)</f>
        <v>2-1-901</v>
      </c>
      <c r="P19" s="206">
        <f>VLOOKUP(M19,'房源信息（实测）'!$C$2:$K$771,8,0)</f>
        <v>88.61</v>
      </c>
      <c r="Q19" s="159">
        <v>88.53</v>
      </c>
      <c r="R19" s="159">
        <v>71.23</v>
      </c>
      <c r="S19" s="159" t="s">
        <v>1526</v>
      </c>
      <c r="T19" s="159" t="s">
        <v>93</v>
      </c>
      <c r="U19" s="159" t="s">
        <v>1527</v>
      </c>
      <c r="V19" s="159" t="s">
        <v>1545</v>
      </c>
      <c r="W19" s="159" t="s">
        <v>1602</v>
      </c>
      <c r="X19" s="163">
        <v>44305</v>
      </c>
      <c r="Y19" s="159" t="s">
        <v>1603</v>
      </c>
      <c r="Z19" s="159" t="s">
        <v>1548</v>
      </c>
      <c r="AA19" s="159" t="s">
        <v>1604</v>
      </c>
      <c r="AE19" s="163">
        <v>45107</v>
      </c>
      <c r="AI19" s="159">
        <v>88.49</v>
      </c>
      <c r="AJ19" s="164" t="s">
        <v>1542</v>
      </c>
      <c r="AK19" s="165">
        <f t="shared" si="2"/>
        <v>0</v>
      </c>
      <c r="AL19" s="165">
        <f t="shared" si="2"/>
        <v>0</v>
      </c>
      <c r="AM19" s="165">
        <f t="shared" si="2"/>
        <v>20</v>
      </c>
      <c r="AN19" s="165">
        <f t="shared" si="2"/>
        <v>0</v>
      </c>
      <c r="AO19" s="159" t="str">
        <f t="shared" si="11"/>
        <v>8#</v>
      </c>
      <c r="AP19" s="159">
        <f t="shared" si="10"/>
        <v>8</v>
      </c>
      <c r="AR19" s="168" t="s">
        <v>1533</v>
      </c>
      <c r="AS19" s="169">
        <v>88.29</v>
      </c>
      <c r="AT19" s="168" t="s">
        <v>1542</v>
      </c>
      <c r="AU19" s="168" t="s">
        <v>4435</v>
      </c>
      <c r="AV19" s="169">
        <f t="shared" si="7"/>
        <v>16</v>
      </c>
      <c r="AW19" s="169">
        <f t="shared" si="8"/>
        <v>1412.64</v>
      </c>
      <c r="AX19" s="170">
        <f t="shared" si="9"/>
        <v>2.0799999999999999E-2</v>
      </c>
    </row>
    <row r="20" spans="1:58">
      <c r="A20" s="159">
        <f t="shared" si="0"/>
        <v>88.04</v>
      </c>
      <c r="B20" s="159">
        <v>18</v>
      </c>
      <c r="C20" s="159" t="s">
        <v>1523</v>
      </c>
      <c r="D20" s="159" t="s">
        <v>155</v>
      </c>
      <c r="E20" s="159" t="s">
        <v>632</v>
      </c>
      <c r="F20" s="159" t="s">
        <v>1605</v>
      </c>
      <c r="G20" s="159">
        <v>1</v>
      </c>
      <c r="H20" s="159">
        <v>2</v>
      </c>
      <c r="I20" s="159">
        <v>1</v>
      </c>
      <c r="J20" s="159">
        <v>10</v>
      </c>
      <c r="K20" s="159">
        <v>9</v>
      </c>
      <c r="L20" s="159">
        <v>902</v>
      </c>
      <c r="M20" s="206" t="str">
        <f t="shared" si="1"/>
        <v>1-1-902</v>
      </c>
      <c r="N20" s="159" t="s">
        <v>1525</v>
      </c>
      <c r="O20" s="206" t="str">
        <f>VLOOKUP(M20,'房源信息（实测）'!$C$2:$J$771,7,0)</f>
        <v>2-1-902</v>
      </c>
      <c r="P20" s="206">
        <f>VLOOKUP(M20,'房源信息（实测）'!$C$2:$K$771,8,0)</f>
        <v>88.04</v>
      </c>
      <c r="Q20" s="159">
        <v>87.95</v>
      </c>
      <c r="R20" s="159">
        <v>70.77</v>
      </c>
      <c r="S20" s="159" t="s">
        <v>1526</v>
      </c>
      <c r="T20" s="159" t="s">
        <v>93</v>
      </c>
      <c r="U20" s="159" t="s">
        <v>1527</v>
      </c>
      <c r="V20" s="159" t="s">
        <v>1528</v>
      </c>
      <c r="AE20" s="163">
        <v>45107</v>
      </c>
      <c r="AI20" s="159">
        <v>88.5</v>
      </c>
      <c r="AJ20" s="164" t="s">
        <v>1542</v>
      </c>
      <c r="AK20" s="165">
        <f t="shared" si="2"/>
        <v>0</v>
      </c>
      <c r="AL20" s="165">
        <f t="shared" si="2"/>
        <v>0</v>
      </c>
      <c r="AM20" s="165">
        <f t="shared" si="2"/>
        <v>20</v>
      </c>
      <c r="AN20" s="165">
        <f t="shared" si="2"/>
        <v>0</v>
      </c>
      <c r="AO20" s="159" t="s">
        <v>4438</v>
      </c>
      <c r="AP20" s="159">
        <f t="shared" si="10"/>
        <v>2</v>
      </c>
      <c r="AR20" s="168" t="s">
        <v>1533</v>
      </c>
      <c r="AS20" s="169">
        <v>88.38</v>
      </c>
      <c r="AT20" s="168" t="s">
        <v>1542</v>
      </c>
      <c r="AU20" s="168" t="s">
        <v>4435</v>
      </c>
      <c r="AV20" s="169">
        <f t="shared" si="7"/>
        <v>2</v>
      </c>
      <c r="AW20" s="169">
        <f t="shared" si="8"/>
        <v>176.76</v>
      </c>
      <c r="AX20" s="170">
        <f t="shared" si="9"/>
        <v>2.5999999999999999E-3</v>
      </c>
    </row>
    <row r="21" spans="1:58">
      <c r="A21" s="159">
        <f t="shared" si="0"/>
        <v>88.61</v>
      </c>
      <c r="B21" s="159">
        <v>19</v>
      </c>
      <c r="C21" s="159" t="s">
        <v>1523</v>
      </c>
      <c r="D21" s="159" t="s">
        <v>155</v>
      </c>
      <c r="E21" s="159" t="s">
        <v>632</v>
      </c>
      <c r="F21" s="159" t="s">
        <v>1606</v>
      </c>
      <c r="G21" s="159">
        <v>1</v>
      </c>
      <c r="H21" s="159">
        <v>2</v>
      </c>
      <c r="I21" s="159">
        <v>1</v>
      </c>
      <c r="J21" s="159">
        <v>10</v>
      </c>
      <c r="K21" s="159">
        <v>10</v>
      </c>
      <c r="L21" s="159">
        <v>1001</v>
      </c>
      <c r="M21" s="206" t="str">
        <f t="shared" si="1"/>
        <v>1-1-1001</v>
      </c>
      <c r="N21" s="159" t="s">
        <v>1525</v>
      </c>
      <c r="O21" s="206" t="str">
        <f>VLOOKUP(M21,'房源信息（实测）'!$C$2:$J$771,7,0)</f>
        <v>2-1-1001</v>
      </c>
      <c r="P21" s="206">
        <f>VLOOKUP(M21,'房源信息（实测）'!$C$2:$K$771,8,0)</f>
        <v>88.61</v>
      </c>
      <c r="Q21" s="159">
        <v>88.53</v>
      </c>
      <c r="R21" s="159">
        <v>71.23</v>
      </c>
      <c r="S21" s="159" t="s">
        <v>1526</v>
      </c>
      <c r="T21" s="159" t="s">
        <v>93</v>
      </c>
      <c r="U21" s="159" t="s">
        <v>1527</v>
      </c>
      <c r="V21" s="159" t="s">
        <v>1545</v>
      </c>
      <c r="W21" s="159" t="s">
        <v>1607</v>
      </c>
      <c r="X21" s="163">
        <v>44305</v>
      </c>
      <c r="Y21" s="159" t="s">
        <v>1608</v>
      </c>
      <c r="Z21" s="159" t="s">
        <v>1548</v>
      </c>
      <c r="AA21" s="159" t="s">
        <v>1609</v>
      </c>
      <c r="AB21" s="159" t="s">
        <v>1610</v>
      </c>
      <c r="AC21" s="159" t="s">
        <v>1548</v>
      </c>
      <c r="AD21" s="159" t="s">
        <v>1611</v>
      </c>
      <c r="AE21" s="163">
        <v>45107</v>
      </c>
      <c r="AI21" s="159">
        <v>88.51</v>
      </c>
      <c r="AJ21" s="164" t="s">
        <v>1542</v>
      </c>
      <c r="AK21" s="165">
        <f t="shared" si="2"/>
        <v>0</v>
      </c>
      <c r="AL21" s="165">
        <f t="shared" si="2"/>
        <v>0</v>
      </c>
      <c r="AM21" s="165">
        <f t="shared" si="2"/>
        <v>42</v>
      </c>
      <c r="AN21" s="165">
        <f t="shared" si="2"/>
        <v>0</v>
      </c>
      <c r="AO21" s="159" t="str">
        <f t="shared" ref="AO21" si="12">AP21&amp;$AO$10</f>
        <v>9#</v>
      </c>
      <c r="AP21" s="159">
        <f t="shared" si="10"/>
        <v>9</v>
      </c>
      <c r="AR21" s="168" t="s">
        <v>1533</v>
      </c>
      <c r="AS21" s="169">
        <v>88.41</v>
      </c>
      <c r="AT21" s="168" t="s">
        <v>1542</v>
      </c>
      <c r="AU21" s="168" t="s">
        <v>4435</v>
      </c>
      <c r="AV21" s="169">
        <f t="shared" si="7"/>
        <v>21</v>
      </c>
      <c r="AW21" s="169">
        <f t="shared" si="8"/>
        <v>1856.61</v>
      </c>
      <c r="AX21" s="170">
        <f t="shared" si="9"/>
        <v>2.7300000000000001E-2</v>
      </c>
    </row>
    <row r="22" spans="1:58">
      <c r="A22" s="159">
        <f t="shared" si="0"/>
        <v>88.04</v>
      </c>
      <c r="B22" s="159">
        <v>20</v>
      </c>
      <c r="C22" s="159" t="s">
        <v>1523</v>
      </c>
      <c r="D22" s="159" t="s">
        <v>155</v>
      </c>
      <c r="E22" s="159" t="s">
        <v>632</v>
      </c>
      <c r="F22" s="159" t="s">
        <v>1612</v>
      </c>
      <c r="G22" s="159">
        <v>1</v>
      </c>
      <c r="H22" s="159">
        <v>2</v>
      </c>
      <c r="I22" s="159">
        <v>1</v>
      </c>
      <c r="J22" s="159">
        <v>10</v>
      </c>
      <c r="K22" s="159">
        <v>10</v>
      </c>
      <c r="L22" s="159">
        <v>1002</v>
      </c>
      <c r="M22" s="206" t="str">
        <f t="shared" si="1"/>
        <v>1-1-1002</v>
      </c>
      <c r="N22" s="159" t="s">
        <v>1525</v>
      </c>
      <c r="O22" s="206" t="str">
        <f>VLOOKUP(M22,'房源信息（实测）'!$C$2:$J$771,7,0)</f>
        <v>2-1-1002</v>
      </c>
      <c r="P22" s="206">
        <f>VLOOKUP(M22,'房源信息（实测）'!$C$2:$K$771,8,0)</f>
        <v>88.04</v>
      </c>
      <c r="Q22" s="159">
        <v>87.95</v>
      </c>
      <c r="R22" s="159">
        <v>70.77</v>
      </c>
      <c r="S22" s="159" t="s">
        <v>1526</v>
      </c>
      <c r="T22" s="159" t="s">
        <v>93</v>
      </c>
      <c r="U22" s="159" t="s">
        <v>1527</v>
      </c>
      <c r="V22" s="159" t="s">
        <v>1545</v>
      </c>
      <c r="W22" s="159" t="s">
        <v>1613</v>
      </c>
      <c r="X22" s="163">
        <v>44309</v>
      </c>
      <c r="Y22" s="159" t="s">
        <v>1614</v>
      </c>
      <c r="Z22" s="159" t="s">
        <v>1548</v>
      </c>
      <c r="AA22" s="159" t="s">
        <v>1615</v>
      </c>
      <c r="AB22" s="159" t="s">
        <v>1616</v>
      </c>
      <c r="AC22" s="159" t="s">
        <v>1548</v>
      </c>
      <c r="AD22" s="159" t="s">
        <v>1617</v>
      </c>
      <c r="AE22" s="163">
        <v>45107</v>
      </c>
      <c r="AI22" s="159">
        <v>88.53</v>
      </c>
      <c r="AJ22" s="164" t="s">
        <v>1542</v>
      </c>
      <c r="AK22" s="165">
        <f t="shared" si="2"/>
        <v>0</v>
      </c>
      <c r="AL22" s="165">
        <f t="shared" si="2"/>
        <v>0</v>
      </c>
      <c r="AM22" s="165">
        <f t="shared" si="2"/>
        <v>32</v>
      </c>
      <c r="AN22" s="165">
        <f t="shared" si="2"/>
        <v>0</v>
      </c>
      <c r="AO22" s="159" t="s">
        <v>4439</v>
      </c>
      <c r="AP22" s="159">
        <f t="shared" si="10"/>
        <v>1</v>
      </c>
      <c r="AR22" s="168" t="s">
        <v>1533</v>
      </c>
      <c r="AS22" s="169">
        <v>88.46</v>
      </c>
      <c r="AT22" s="168" t="s">
        <v>1542</v>
      </c>
      <c r="AU22" s="168" t="s">
        <v>4435</v>
      </c>
      <c r="AV22" s="169">
        <f t="shared" si="7"/>
        <v>2</v>
      </c>
      <c r="AW22" s="169">
        <f t="shared" si="8"/>
        <v>176.92</v>
      </c>
      <c r="AX22" s="170">
        <f t="shared" si="9"/>
        <v>2.5999999999999999E-3</v>
      </c>
      <c r="BC22" s="159" t="s">
        <v>5694</v>
      </c>
      <c r="BD22" s="159" t="s">
        <v>5702</v>
      </c>
      <c r="BE22" s="159" t="s">
        <v>5704</v>
      </c>
      <c r="BF22" s="159" t="s">
        <v>5705</v>
      </c>
    </row>
    <row r="23" spans="1:58">
      <c r="A23" s="159">
        <f t="shared" si="0"/>
        <v>64.209999999999994</v>
      </c>
      <c r="B23" s="159">
        <v>21</v>
      </c>
      <c r="C23" s="159" t="s">
        <v>1523</v>
      </c>
      <c r="D23" s="159" t="s">
        <v>155</v>
      </c>
      <c r="E23" s="159" t="s">
        <v>632</v>
      </c>
      <c r="F23" s="159" t="s">
        <v>1618</v>
      </c>
      <c r="G23" s="159">
        <v>1</v>
      </c>
      <c r="H23" s="159">
        <v>2</v>
      </c>
      <c r="I23" s="159">
        <v>2</v>
      </c>
      <c r="J23" s="159">
        <v>10</v>
      </c>
      <c r="K23" s="159">
        <v>1</v>
      </c>
      <c r="L23" s="159">
        <v>101</v>
      </c>
      <c r="M23" s="206" t="str">
        <f t="shared" si="1"/>
        <v>1-2-101</v>
      </c>
      <c r="N23" s="159" t="s">
        <v>1525</v>
      </c>
      <c r="O23" s="206" t="str">
        <f>VLOOKUP(M23,'房源信息（实测）'!$C$2:$J$771,7,0)</f>
        <v>2-2-101</v>
      </c>
      <c r="P23" s="206">
        <f>VLOOKUP(M23,'房源信息（实测）'!$C$2:$K$771,8,0)</f>
        <v>64.209999999999994</v>
      </c>
      <c r="Q23" s="159">
        <v>64.150000000000006</v>
      </c>
      <c r="R23" s="159">
        <v>51.62</v>
      </c>
      <c r="S23" s="159" t="s">
        <v>1530</v>
      </c>
      <c r="T23" s="159" t="s">
        <v>93</v>
      </c>
      <c r="U23" s="159" t="s">
        <v>1215</v>
      </c>
      <c r="V23" s="159" t="s">
        <v>1545</v>
      </c>
      <c r="W23" s="159" t="s">
        <v>1619</v>
      </c>
      <c r="X23" s="163">
        <v>44310</v>
      </c>
      <c r="Y23" s="159" t="s">
        <v>1620</v>
      </c>
      <c r="Z23" s="159" t="s">
        <v>1548</v>
      </c>
      <c r="AA23" s="159" t="s">
        <v>1621</v>
      </c>
      <c r="AB23" s="159" t="s">
        <v>1622</v>
      </c>
      <c r="AC23" s="159" t="s">
        <v>1548</v>
      </c>
      <c r="AD23" s="159" t="s">
        <v>1623</v>
      </c>
      <c r="AE23" s="163">
        <v>45107</v>
      </c>
      <c r="AI23" s="159">
        <v>88.61</v>
      </c>
      <c r="AJ23" s="164" t="s">
        <v>1542</v>
      </c>
      <c r="AK23" s="165">
        <f t="shared" si="2"/>
        <v>0</v>
      </c>
      <c r="AL23" s="165">
        <f t="shared" si="2"/>
        <v>0</v>
      </c>
      <c r="AM23" s="165">
        <f t="shared" si="2"/>
        <v>18</v>
      </c>
      <c r="AN23" s="165">
        <f t="shared" si="2"/>
        <v>0</v>
      </c>
      <c r="AO23" s="159" t="str">
        <f>AP23</f>
        <v>6#、12#</v>
      </c>
      <c r="AP23" s="159" t="s">
        <v>5686</v>
      </c>
      <c r="AR23" s="168" t="s">
        <v>1533</v>
      </c>
      <c r="AS23" s="169">
        <v>88.48</v>
      </c>
      <c r="AT23" s="168" t="s">
        <v>1542</v>
      </c>
      <c r="AU23" s="168" t="s">
        <v>4435</v>
      </c>
      <c r="AV23" s="169">
        <f t="shared" si="7"/>
        <v>41</v>
      </c>
      <c r="AW23" s="169">
        <f t="shared" si="8"/>
        <v>3627.6800000000003</v>
      </c>
      <c r="AX23" s="170">
        <f t="shared" si="9"/>
        <v>5.3199999999999997E-2</v>
      </c>
      <c r="BB23" s="159">
        <v>1</v>
      </c>
      <c r="BC23" s="159" t="s">
        <v>4438</v>
      </c>
      <c r="BD23" s="159">
        <v>4718.84</v>
      </c>
      <c r="BE23" s="159">
        <f>SUMIFS($P$3:$P$772,$H$3:$H$772,BB23)</f>
        <v>4718.8400000000029</v>
      </c>
      <c r="BF23" s="159">
        <f>BD23-BE23</f>
        <v>0</v>
      </c>
    </row>
    <row r="24" spans="1:58">
      <c r="A24" s="159">
        <f t="shared" si="0"/>
        <v>87.89</v>
      </c>
      <c r="B24" s="159">
        <v>22</v>
      </c>
      <c r="C24" s="159" t="s">
        <v>1523</v>
      </c>
      <c r="D24" s="159" t="s">
        <v>155</v>
      </c>
      <c r="E24" s="159" t="s">
        <v>632</v>
      </c>
      <c r="F24" s="159" t="s">
        <v>1624</v>
      </c>
      <c r="G24" s="159">
        <v>1</v>
      </c>
      <c r="H24" s="159">
        <v>2</v>
      </c>
      <c r="I24" s="159">
        <v>2</v>
      </c>
      <c r="J24" s="159">
        <v>10</v>
      </c>
      <c r="K24" s="159">
        <v>1</v>
      </c>
      <c r="L24" s="159">
        <v>102</v>
      </c>
      <c r="M24" s="206" t="str">
        <f t="shared" si="1"/>
        <v>1-2-102</v>
      </c>
      <c r="N24" s="159" t="s">
        <v>1525</v>
      </c>
      <c r="O24" s="206" t="str">
        <f>VLOOKUP(M24,'房源信息（实测）'!$C$2:$J$771,7,0)</f>
        <v>2-2-102</v>
      </c>
      <c r="P24" s="206">
        <f>VLOOKUP(M24,'房源信息（实测）'!$C$2:$K$771,8,0)</f>
        <v>87.89</v>
      </c>
      <c r="Q24" s="159">
        <v>87.8</v>
      </c>
      <c r="R24" s="159">
        <v>70.650000000000006</v>
      </c>
      <c r="S24" s="159" t="s">
        <v>1526</v>
      </c>
      <c r="T24" s="159" t="s">
        <v>93</v>
      </c>
      <c r="U24" s="159" t="s">
        <v>1527</v>
      </c>
      <c r="V24" s="159" t="s">
        <v>1528</v>
      </c>
      <c r="AE24" s="163">
        <v>45107</v>
      </c>
      <c r="AI24" s="159">
        <v>88.81</v>
      </c>
      <c r="AJ24" s="164" t="s">
        <v>1542</v>
      </c>
      <c r="AK24" s="165">
        <f t="shared" si="2"/>
        <v>0</v>
      </c>
      <c r="AL24" s="165">
        <f t="shared" si="2"/>
        <v>0</v>
      </c>
      <c r="AM24" s="165">
        <f t="shared" si="2"/>
        <v>14</v>
      </c>
      <c r="AN24" s="165">
        <f t="shared" si="2"/>
        <v>0</v>
      </c>
      <c r="AO24" s="159" t="str">
        <f>AP24&amp;$AO$10</f>
        <v>3#</v>
      </c>
      <c r="AP24" s="159">
        <f t="shared" ref="AP24" si="13">VLOOKUP(AS24,$A$3:$J$772,7,0)</f>
        <v>3</v>
      </c>
      <c r="AR24" s="168" t="s">
        <v>1533</v>
      </c>
      <c r="AS24" s="169">
        <v>88.49</v>
      </c>
      <c r="AT24" s="168" t="s">
        <v>1542</v>
      </c>
      <c r="AU24" s="168" t="s">
        <v>4435</v>
      </c>
      <c r="AV24" s="169">
        <f t="shared" si="7"/>
        <v>20</v>
      </c>
      <c r="AW24" s="169">
        <f t="shared" si="8"/>
        <v>1769.8</v>
      </c>
      <c r="AX24" s="170">
        <f t="shared" si="9"/>
        <v>2.5999999999999999E-2</v>
      </c>
      <c r="BB24" s="159">
        <v>2</v>
      </c>
      <c r="BC24" s="159" t="s">
        <v>144</v>
      </c>
      <c r="BD24" s="159">
        <v>6958.68</v>
      </c>
      <c r="BE24" s="159">
        <f t="shared" ref="BE24:BE38" si="14">SUMIFS($P$3:$P$772,$H$3:$H$772,BB24)</f>
        <v>6958.6799999999957</v>
      </c>
      <c r="BF24" s="159">
        <f t="shared" ref="BF24:BF38" si="15">BD24-BE24</f>
        <v>0</v>
      </c>
    </row>
    <row r="25" spans="1:58">
      <c r="A25" s="159">
        <f t="shared" si="0"/>
        <v>88.04</v>
      </c>
      <c r="B25" s="159">
        <v>23</v>
      </c>
      <c r="C25" s="159" t="s">
        <v>1523</v>
      </c>
      <c r="D25" s="159" t="s">
        <v>155</v>
      </c>
      <c r="E25" s="159" t="s">
        <v>632</v>
      </c>
      <c r="F25" s="159" t="s">
        <v>1625</v>
      </c>
      <c r="G25" s="159">
        <v>1</v>
      </c>
      <c r="H25" s="159">
        <v>2</v>
      </c>
      <c r="I25" s="159">
        <v>2</v>
      </c>
      <c r="J25" s="159">
        <v>10</v>
      </c>
      <c r="K25" s="159">
        <v>2</v>
      </c>
      <c r="L25" s="159">
        <v>201</v>
      </c>
      <c r="M25" s="206" t="str">
        <f t="shared" si="1"/>
        <v>1-2-201</v>
      </c>
      <c r="N25" s="159" t="s">
        <v>1525</v>
      </c>
      <c r="O25" s="206" t="str">
        <f>VLOOKUP(M25,'房源信息（实测）'!$C$2:$J$771,7,0)</f>
        <v>2-2-201</v>
      </c>
      <c r="P25" s="206">
        <f>VLOOKUP(M25,'房源信息（实测）'!$C$2:$K$771,8,0)</f>
        <v>88.04</v>
      </c>
      <c r="Q25" s="159">
        <v>87.95</v>
      </c>
      <c r="R25" s="159">
        <v>70.77</v>
      </c>
      <c r="S25" s="159" t="s">
        <v>1526</v>
      </c>
      <c r="T25" s="159" t="s">
        <v>93</v>
      </c>
      <c r="U25" s="159" t="s">
        <v>1527</v>
      </c>
      <c r="V25" s="159" t="s">
        <v>1528</v>
      </c>
      <c r="AE25" s="163">
        <v>45107</v>
      </c>
      <c r="AI25" s="159">
        <v>88.93</v>
      </c>
      <c r="AJ25" s="164" t="s">
        <v>1542</v>
      </c>
      <c r="AK25" s="165">
        <f t="shared" si="2"/>
        <v>0</v>
      </c>
      <c r="AL25" s="165">
        <f t="shared" si="2"/>
        <v>0</v>
      </c>
      <c r="AM25" s="165">
        <f t="shared" si="2"/>
        <v>1</v>
      </c>
      <c r="AN25" s="165">
        <f t="shared" si="2"/>
        <v>0</v>
      </c>
      <c r="AO25" s="159" t="str">
        <f>AP25&amp;$AO$10</f>
        <v>15#</v>
      </c>
      <c r="AP25" s="159">
        <f t="shared" ref="AP25" si="16">VLOOKUP(AS25,$A$3:$J$772,7,0)</f>
        <v>15</v>
      </c>
      <c r="AR25" s="168" t="s">
        <v>1533</v>
      </c>
      <c r="AS25" s="169">
        <v>88.5</v>
      </c>
      <c r="AT25" s="168" t="s">
        <v>1542</v>
      </c>
      <c r="AU25" s="168" t="s">
        <v>4435</v>
      </c>
      <c r="AV25" s="169">
        <f t="shared" si="7"/>
        <v>20</v>
      </c>
      <c r="AW25" s="169">
        <f t="shared" si="8"/>
        <v>1770</v>
      </c>
      <c r="AX25" s="170">
        <f t="shared" si="9"/>
        <v>2.5999999999999999E-2</v>
      </c>
      <c r="BB25" s="159">
        <v>3</v>
      </c>
      <c r="BC25" s="159" t="s">
        <v>135</v>
      </c>
      <c r="BD25" s="159">
        <v>3551</v>
      </c>
      <c r="BE25" s="159">
        <f t="shared" si="14"/>
        <v>3550.9999999999977</v>
      </c>
      <c r="BF25" s="159">
        <f t="shared" si="15"/>
        <v>0</v>
      </c>
    </row>
    <row r="26" spans="1:58">
      <c r="A26" s="159">
        <f t="shared" si="0"/>
        <v>88.04</v>
      </c>
      <c r="B26" s="159">
        <v>24</v>
      </c>
      <c r="C26" s="159" t="s">
        <v>1523</v>
      </c>
      <c r="D26" s="159" t="s">
        <v>155</v>
      </c>
      <c r="E26" s="159" t="s">
        <v>632</v>
      </c>
      <c r="F26" s="159" t="s">
        <v>1626</v>
      </c>
      <c r="G26" s="159">
        <v>1</v>
      </c>
      <c r="H26" s="159">
        <v>2</v>
      </c>
      <c r="I26" s="159">
        <v>2</v>
      </c>
      <c r="J26" s="159">
        <v>10</v>
      </c>
      <c r="K26" s="159">
        <v>2</v>
      </c>
      <c r="L26" s="159">
        <v>202</v>
      </c>
      <c r="M26" s="206" t="str">
        <f t="shared" si="1"/>
        <v>1-2-202</v>
      </c>
      <c r="N26" s="159" t="s">
        <v>1525</v>
      </c>
      <c r="O26" s="206" t="str">
        <f>VLOOKUP(M26,'房源信息（实测）'!$C$2:$J$771,7,0)</f>
        <v>2-2-202</v>
      </c>
      <c r="P26" s="206">
        <f>VLOOKUP(M26,'房源信息（实测）'!$C$2:$K$771,8,0)</f>
        <v>88.04</v>
      </c>
      <c r="Q26" s="159">
        <v>87.95</v>
      </c>
      <c r="R26" s="159">
        <v>70.77</v>
      </c>
      <c r="S26" s="159" t="s">
        <v>1526</v>
      </c>
      <c r="T26" s="159" t="s">
        <v>93</v>
      </c>
      <c r="U26" s="159" t="s">
        <v>1527</v>
      </c>
      <c r="V26" s="159" t="s">
        <v>1528</v>
      </c>
      <c r="AE26" s="163">
        <v>45107</v>
      </c>
      <c r="AI26" s="159">
        <v>88.95</v>
      </c>
      <c r="AJ26" s="164" t="s">
        <v>1542</v>
      </c>
      <c r="AK26" s="165">
        <f t="shared" si="2"/>
        <v>0</v>
      </c>
      <c r="AL26" s="165">
        <f t="shared" si="2"/>
        <v>0</v>
      </c>
      <c r="AM26" s="165">
        <f t="shared" si="2"/>
        <v>1</v>
      </c>
      <c r="AN26" s="165">
        <f t="shared" si="2"/>
        <v>0</v>
      </c>
      <c r="AO26" s="159" t="str">
        <f>AP26&amp;$AO$10</f>
        <v>11#</v>
      </c>
      <c r="AP26" s="159">
        <f t="shared" ref="AP26:AP33" si="17">VLOOKUP(AS26,$A$3:$J$772,7,0)</f>
        <v>11</v>
      </c>
      <c r="AR26" s="168" t="s">
        <v>1533</v>
      </c>
      <c r="AS26" s="169">
        <v>88.51</v>
      </c>
      <c r="AT26" s="168" t="s">
        <v>1542</v>
      </c>
      <c r="AU26" s="168" t="s">
        <v>4435</v>
      </c>
      <c r="AV26" s="169">
        <f t="shared" si="7"/>
        <v>42</v>
      </c>
      <c r="AW26" s="169">
        <f t="shared" si="8"/>
        <v>3717.42</v>
      </c>
      <c r="AX26" s="170">
        <f t="shared" si="9"/>
        <v>5.45E-2</v>
      </c>
      <c r="BB26" s="159">
        <v>4</v>
      </c>
      <c r="BC26" s="159" t="s">
        <v>136</v>
      </c>
      <c r="BD26" s="159">
        <v>3367.6</v>
      </c>
      <c r="BE26" s="159">
        <f t="shared" si="14"/>
        <v>3367.6000000000004</v>
      </c>
      <c r="BF26" s="159">
        <f t="shared" si="15"/>
        <v>0</v>
      </c>
    </row>
    <row r="27" spans="1:58">
      <c r="A27" s="159">
        <f t="shared" si="0"/>
        <v>88.04</v>
      </c>
      <c r="B27" s="159">
        <v>25</v>
      </c>
      <c r="C27" s="159" t="s">
        <v>1523</v>
      </c>
      <c r="D27" s="159" t="s">
        <v>155</v>
      </c>
      <c r="E27" s="159" t="s">
        <v>632</v>
      </c>
      <c r="F27" s="159" t="s">
        <v>1627</v>
      </c>
      <c r="G27" s="159">
        <v>1</v>
      </c>
      <c r="H27" s="159">
        <v>2</v>
      </c>
      <c r="I27" s="159">
        <v>2</v>
      </c>
      <c r="J27" s="159">
        <v>10</v>
      </c>
      <c r="K27" s="159">
        <v>3</v>
      </c>
      <c r="L27" s="159">
        <v>301</v>
      </c>
      <c r="M27" s="206" t="str">
        <f t="shared" si="1"/>
        <v>1-2-301</v>
      </c>
      <c r="N27" s="159" t="s">
        <v>1525</v>
      </c>
      <c r="O27" s="206" t="str">
        <f>VLOOKUP(M27,'房源信息（实测）'!$C$2:$J$771,7,0)</f>
        <v>2-2-301</v>
      </c>
      <c r="P27" s="206">
        <f>VLOOKUP(M27,'房源信息（实测）'!$C$2:$K$771,8,0)</f>
        <v>88.04</v>
      </c>
      <c r="Q27" s="159">
        <v>87.95</v>
      </c>
      <c r="R27" s="159">
        <v>70.77</v>
      </c>
      <c r="S27" s="159" t="s">
        <v>1526</v>
      </c>
      <c r="T27" s="159" t="s">
        <v>93</v>
      </c>
      <c r="U27" s="159" t="s">
        <v>1527</v>
      </c>
      <c r="V27" s="159" t="s">
        <v>1545</v>
      </c>
      <c r="W27" s="159" t="s">
        <v>1628</v>
      </c>
      <c r="X27" s="163">
        <v>44310</v>
      </c>
      <c r="Y27" s="159" t="s">
        <v>1629</v>
      </c>
      <c r="Z27" s="159" t="s">
        <v>1548</v>
      </c>
      <c r="AA27" s="159" t="s">
        <v>1630</v>
      </c>
      <c r="AB27" s="159" t="s">
        <v>1631</v>
      </c>
      <c r="AC27" s="159" t="s">
        <v>1548</v>
      </c>
      <c r="AD27" s="159" t="s">
        <v>1632</v>
      </c>
      <c r="AE27" s="163">
        <v>45107</v>
      </c>
      <c r="AI27" s="159">
        <v>88.99</v>
      </c>
      <c r="AJ27" s="164" t="s">
        <v>1542</v>
      </c>
      <c r="AK27" s="165">
        <f t="shared" si="2"/>
        <v>0</v>
      </c>
      <c r="AL27" s="165">
        <f t="shared" si="2"/>
        <v>0</v>
      </c>
      <c r="AM27" s="165">
        <f t="shared" si="2"/>
        <v>19</v>
      </c>
      <c r="AN27" s="165">
        <f t="shared" si="2"/>
        <v>0</v>
      </c>
      <c r="AO27" s="159" t="s">
        <v>4438</v>
      </c>
      <c r="AP27" s="159">
        <f t="shared" si="17"/>
        <v>2</v>
      </c>
      <c r="AR27" s="168" t="s">
        <v>1533</v>
      </c>
      <c r="AS27" s="169">
        <v>88.53</v>
      </c>
      <c r="AT27" s="168" t="s">
        <v>1542</v>
      </c>
      <c r="AU27" s="168" t="s">
        <v>4435</v>
      </c>
      <c r="AV27" s="169">
        <f t="shared" si="7"/>
        <v>32</v>
      </c>
      <c r="AW27" s="169">
        <f t="shared" si="8"/>
        <v>2832.96</v>
      </c>
      <c r="AX27" s="170">
        <f t="shared" si="9"/>
        <v>4.1599999999999998E-2</v>
      </c>
      <c r="BB27" s="159">
        <v>5</v>
      </c>
      <c r="BC27" s="159" t="s">
        <v>122</v>
      </c>
      <c r="BD27" s="159">
        <v>6435</v>
      </c>
      <c r="BE27" s="159">
        <f t="shared" si="14"/>
        <v>6435.0000000000018</v>
      </c>
      <c r="BF27" s="159">
        <f t="shared" si="15"/>
        <v>0</v>
      </c>
    </row>
    <row r="28" spans="1:58">
      <c r="A28" s="159">
        <f t="shared" si="0"/>
        <v>88.04</v>
      </c>
      <c r="B28" s="159">
        <v>26</v>
      </c>
      <c r="C28" s="159" t="s">
        <v>1523</v>
      </c>
      <c r="D28" s="159" t="s">
        <v>155</v>
      </c>
      <c r="E28" s="159" t="s">
        <v>632</v>
      </c>
      <c r="F28" s="159" t="s">
        <v>1633</v>
      </c>
      <c r="G28" s="159">
        <v>1</v>
      </c>
      <c r="H28" s="159">
        <v>2</v>
      </c>
      <c r="I28" s="159">
        <v>2</v>
      </c>
      <c r="J28" s="159">
        <v>10</v>
      </c>
      <c r="K28" s="159">
        <v>3</v>
      </c>
      <c r="L28" s="159">
        <v>302</v>
      </c>
      <c r="M28" s="206" t="str">
        <f t="shared" si="1"/>
        <v>1-2-302</v>
      </c>
      <c r="N28" s="159" t="s">
        <v>1525</v>
      </c>
      <c r="O28" s="206" t="str">
        <f>VLOOKUP(M28,'房源信息（实测）'!$C$2:$J$771,7,0)</f>
        <v>2-2-302</v>
      </c>
      <c r="P28" s="206">
        <f>VLOOKUP(M28,'房源信息（实测）'!$C$2:$K$771,8,0)</f>
        <v>88.04</v>
      </c>
      <c r="Q28" s="159">
        <v>87.95</v>
      </c>
      <c r="R28" s="159">
        <v>70.77</v>
      </c>
      <c r="S28" s="159" t="s">
        <v>1526</v>
      </c>
      <c r="T28" s="159" t="s">
        <v>93</v>
      </c>
      <c r="U28" s="159" t="s">
        <v>1527</v>
      </c>
      <c r="V28" s="159" t="s">
        <v>1528</v>
      </c>
      <c r="AE28" s="163">
        <v>45107</v>
      </c>
      <c r="AI28" s="159">
        <v>89.03</v>
      </c>
      <c r="AJ28" s="164" t="s">
        <v>1542</v>
      </c>
      <c r="AK28" s="165">
        <f t="shared" si="2"/>
        <v>0</v>
      </c>
      <c r="AL28" s="165">
        <f t="shared" si="2"/>
        <v>0</v>
      </c>
      <c r="AM28" s="165">
        <f t="shared" si="2"/>
        <v>1</v>
      </c>
      <c r="AN28" s="165">
        <f t="shared" si="2"/>
        <v>0</v>
      </c>
      <c r="AO28" s="159" t="s">
        <v>4439</v>
      </c>
      <c r="AP28" s="159">
        <f t="shared" si="17"/>
        <v>1</v>
      </c>
      <c r="AR28" s="168" t="s">
        <v>1533</v>
      </c>
      <c r="AS28" s="169">
        <v>88.61</v>
      </c>
      <c r="AT28" s="168" t="s">
        <v>1542</v>
      </c>
      <c r="AU28" s="168" t="s">
        <v>4435</v>
      </c>
      <c r="AV28" s="169">
        <f t="shared" si="7"/>
        <v>18</v>
      </c>
      <c r="AW28" s="169">
        <f t="shared" si="8"/>
        <v>1594.98</v>
      </c>
      <c r="AX28" s="170">
        <f t="shared" si="9"/>
        <v>2.3400000000000001E-2</v>
      </c>
      <c r="BB28" s="159">
        <v>6</v>
      </c>
      <c r="BC28" s="159" t="s">
        <v>134</v>
      </c>
      <c r="BD28" s="159">
        <v>3550.03</v>
      </c>
      <c r="BE28" s="159">
        <f t="shared" si="14"/>
        <v>3550.0300000000016</v>
      </c>
      <c r="BF28" s="159">
        <f t="shared" si="15"/>
        <v>0</v>
      </c>
    </row>
    <row r="29" spans="1:58">
      <c r="A29" s="159">
        <f t="shared" si="0"/>
        <v>88.04</v>
      </c>
      <c r="B29" s="159">
        <v>27</v>
      </c>
      <c r="C29" s="159" t="s">
        <v>1523</v>
      </c>
      <c r="D29" s="159" t="s">
        <v>155</v>
      </c>
      <c r="E29" s="159" t="s">
        <v>632</v>
      </c>
      <c r="F29" s="159" t="s">
        <v>1634</v>
      </c>
      <c r="G29" s="159">
        <v>1</v>
      </c>
      <c r="H29" s="159">
        <v>2</v>
      </c>
      <c r="I29" s="159">
        <v>2</v>
      </c>
      <c r="J29" s="159">
        <v>10</v>
      </c>
      <c r="K29" s="159">
        <v>4</v>
      </c>
      <c r="L29" s="159">
        <v>401</v>
      </c>
      <c r="M29" s="206" t="str">
        <f t="shared" si="1"/>
        <v>1-2-401</v>
      </c>
      <c r="N29" s="159" t="s">
        <v>1525</v>
      </c>
      <c r="O29" s="206" t="str">
        <f>VLOOKUP(M29,'房源信息（实测）'!$C$2:$J$771,7,0)</f>
        <v>2-2-401</v>
      </c>
      <c r="P29" s="206">
        <f>VLOOKUP(M29,'房源信息（实测）'!$C$2:$K$771,8,0)</f>
        <v>88.04</v>
      </c>
      <c r="Q29" s="159">
        <v>87.95</v>
      </c>
      <c r="R29" s="159">
        <v>70.77</v>
      </c>
      <c r="S29" s="159" t="s">
        <v>1526</v>
      </c>
      <c r="T29" s="159" t="s">
        <v>93</v>
      </c>
      <c r="U29" s="159" t="s">
        <v>1527</v>
      </c>
      <c r="V29" s="159" t="s">
        <v>1528</v>
      </c>
      <c r="AE29" s="163">
        <v>45107</v>
      </c>
      <c r="AI29" s="159">
        <v>89.05</v>
      </c>
      <c r="AJ29" s="164" t="s">
        <v>1542</v>
      </c>
      <c r="AK29" s="165">
        <f t="shared" si="2"/>
        <v>0</v>
      </c>
      <c r="AL29" s="165">
        <f t="shared" si="2"/>
        <v>0</v>
      </c>
      <c r="AM29" s="165">
        <f t="shared" si="2"/>
        <v>19</v>
      </c>
      <c r="AN29" s="165">
        <f t="shared" si="2"/>
        <v>0</v>
      </c>
      <c r="AO29" s="159" t="str">
        <f t="shared" ref="AO29:AO30" si="18">AP29&amp;$AO$10</f>
        <v>14#</v>
      </c>
      <c r="AP29" s="159">
        <f t="shared" si="17"/>
        <v>14</v>
      </c>
      <c r="AR29" s="168" t="s">
        <v>1533</v>
      </c>
      <c r="AS29" s="169">
        <v>88.81</v>
      </c>
      <c r="AT29" s="168" t="s">
        <v>1542</v>
      </c>
      <c r="AU29" s="168" t="s">
        <v>4435</v>
      </c>
      <c r="AV29" s="169">
        <f t="shared" si="7"/>
        <v>14</v>
      </c>
      <c r="AW29" s="169">
        <f t="shared" si="8"/>
        <v>1243.3400000000001</v>
      </c>
      <c r="AX29" s="170">
        <f t="shared" si="9"/>
        <v>1.8200000000000001E-2</v>
      </c>
      <c r="BB29" s="159">
        <v>7</v>
      </c>
      <c r="BC29" s="159" t="s">
        <v>137</v>
      </c>
      <c r="BD29" s="159">
        <v>3367.6</v>
      </c>
      <c r="BE29" s="159">
        <f t="shared" si="14"/>
        <v>3367.6000000000004</v>
      </c>
      <c r="BF29" s="159">
        <f t="shared" si="15"/>
        <v>0</v>
      </c>
    </row>
    <row r="30" spans="1:58">
      <c r="A30" s="159">
        <f t="shared" si="0"/>
        <v>88.04</v>
      </c>
      <c r="B30" s="159">
        <v>28</v>
      </c>
      <c r="C30" s="159" t="s">
        <v>1523</v>
      </c>
      <c r="D30" s="159" t="s">
        <v>155</v>
      </c>
      <c r="E30" s="159" t="s">
        <v>632</v>
      </c>
      <c r="F30" s="159" t="s">
        <v>1635</v>
      </c>
      <c r="G30" s="159">
        <v>1</v>
      </c>
      <c r="H30" s="159">
        <v>2</v>
      </c>
      <c r="I30" s="159">
        <v>2</v>
      </c>
      <c r="J30" s="159">
        <v>10</v>
      </c>
      <c r="K30" s="159">
        <v>4</v>
      </c>
      <c r="L30" s="159">
        <v>402</v>
      </c>
      <c r="M30" s="206" t="str">
        <f t="shared" si="1"/>
        <v>1-2-402</v>
      </c>
      <c r="N30" s="159" t="s">
        <v>1525</v>
      </c>
      <c r="O30" s="206" t="str">
        <f>VLOOKUP(M30,'房源信息（实测）'!$C$2:$J$771,7,0)</f>
        <v>2-2-402</v>
      </c>
      <c r="P30" s="206">
        <f>VLOOKUP(M30,'房源信息（实测）'!$C$2:$K$771,8,0)</f>
        <v>88.04</v>
      </c>
      <c r="Q30" s="159">
        <v>87.95</v>
      </c>
      <c r="R30" s="159">
        <v>70.77</v>
      </c>
      <c r="S30" s="159" t="s">
        <v>1526</v>
      </c>
      <c r="T30" s="159" t="s">
        <v>93</v>
      </c>
      <c r="U30" s="159" t="s">
        <v>1527</v>
      </c>
      <c r="V30" s="159" t="s">
        <v>1528</v>
      </c>
      <c r="AE30" s="163">
        <v>45107</v>
      </c>
      <c r="AI30" s="159">
        <v>89.06</v>
      </c>
      <c r="AJ30" s="164" t="s">
        <v>1542</v>
      </c>
      <c r="AK30" s="165">
        <f t="shared" si="2"/>
        <v>0</v>
      </c>
      <c r="AL30" s="165">
        <f t="shared" si="2"/>
        <v>0</v>
      </c>
      <c r="AM30" s="165">
        <f t="shared" si="2"/>
        <v>39</v>
      </c>
      <c r="AN30" s="165">
        <f t="shared" si="2"/>
        <v>0</v>
      </c>
      <c r="AO30" s="159" t="str">
        <f t="shared" si="18"/>
        <v>12#</v>
      </c>
      <c r="AP30" s="159">
        <f t="shared" si="17"/>
        <v>12</v>
      </c>
      <c r="AR30" s="168" t="s">
        <v>1533</v>
      </c>
      <c r="AS30" s="169">
        <v>88.93</v>
      </c>
      <c r="AT30" s="168" t="s">
        <v>1542</v>
      </c>
      <c r="AU30" s="168" t="s">
        <v>4435</v>
      </c>
      <c r="AV30" s="169">
        <f t="shared" si="7"/>
        <v>1</v>
      </c>
      <c r="AW30" s="169">
        <f t="shared" si="8"/>
        <v>88.93</v>
      </c>
      <c r="AX30" s="170">
        <f t="shared" si="9"/>
        <v>1.2999999999999999E-3</v>
      </c>
      <c r="BB30" s="159">
        <v>8</v>
      </c>
      <c r="BC30" s="159" t="s">
        <v>133</v>
      </c>
      <c r="BD30" s="159">
        <v>5623.2</v>
      </c>
      <c r="BE30" s="159">
        <f t="shared" si="14"/>
        <v>5623.199999999998</v>
      </c>
      <c r="BF30" s="159">
        <f t="shared" si="15"/>
        <v>0</v>
      </c>
    </row>
    <row r="31" spans="1:58">
      <c r="A31" s="159">
        <f t="shared" si="0"/>
        <v>88.04</v>
      </c>
      <c r="B31" s="159">
        <v>29</v>
      </c>
      <c r="C31" s="159" t="s">
        <v>1523</v>
      </c>
      <c r="D31" s="159" t="s">
        <v>155</v>
      </c>
      <c r="E31" s="159" t="s">
        <v>632</v>
      </c>
      <c r="F31" s="159" t="s">
        <v>1636</v>
      </c>
      <c r="G31" s="159">
        <v>1</v>
      </c>
      <c r="H31" s="159">
        <v>2</v>
      </c>
      <c r="I31" s="159">
        <v>2</v>
      </c>
      <c r="J31" s="159">
        <v>10</v>
      </c>
      <c r="K31" s="159">
        <v>5</v>
      </c>
      <c r="L31" s="159">
        <v>501</v>
      </c>
      <c r="M31" s="206" t="str">
        <f t="shared" si="1"/>
        <v>1-2-501</v>
      </c>
      <c r="N31" s="159" t="s">
        <v>1525</v>
      </c>
      <c r="O31" s="206" t="str">
        <f>VLOOKUP(M31,'房源信息（实测）'!$C$2:$J$771,7,0)</f>
        <v>2-2-501</v>
      </c>
      <c r="P31" s="206">
        <f>VLOOKUP(M31,'房源信息（实测）'!$C$2:$K$771,8,0)</f>
        <v>88.04</v>
      </c>
      <c r="Q31" s="159">
        <v>87.95</v>
      </c>
      <c r="R31" s="159">
        <v>70.77</v>
      </c>
      <c r="S31" s="159" t="s">
        <v>1526</v>
      </c>
      <c r="T31" s="159" t="s">
        <v>93</v>
      </c>
      <c r="U31" s="159" t="s">
        <v>1527</v>
      </c>
      <c r="V31" s="159" t="s">
        <v>1528</v>
      </c>
      <c r="AE31" s="163">
        <v>45107</v>
      </c>
      <c r="AI31" s="159">
        <v>89.08</v>
      </c>
      <c r="AJ31" s="164" t="s">
        <v>1542</v>
      </c>
      <c r="AK31" s="165">
        <f t="shared" si="2"/>
        <v>0</v>
      </c>
      <c r="AL31" s="165">
        <f t="shared" si="2"/>
        <v>0</v>
      </c>
      <c r="AM31" s="165">
        <f t="shared" si="2"/>
        <v>34</v>
      </c>
      <c r="AN31" s="165">
        <f t="shared" si="2"/>
        <v>0</v>
      </c>
      <c r="AO31" s="159" t="s">
        <v>4438</v>
      </c>
      <c r="AP31" s="159">
        <f t="shared" si="17"/>
        <v>2</v>
      </c>
      <c r="AR31" s="168" t="s">
        <v>1533</v>
      </c>
      <c r="AS31" s="169">
        <v>88.95</v>
      </c>
      <c r="AT31" s="168" t="s">
        <v>1542</v>
      </c>
      <c r="AU31" s="168" t="s">
        <v>4435</v>
      </c>
      <c r="AV31" s="169">
        <f t="shared" si="7"/>
        <v>1</v>
      </c>
      <c r="AW31" s="169">
        <f t="shared" si="8"/>
        <v>88.95</v>
      </c>
      <c r="AX31" s="170">
        <f t="shared" si="9"/>
        <v>1.2999999999999999E-3</v>
      </c>
      <c r="BB31" s="159">
        <v>9</v>
      </c>
      <c r="BC31" s="159" t="s">
        <v>132</v>
      </c>
      <c r="BD31" s="159">
        <v>3547.42</v>
      </c>
      <c r="BE31" s="159">
        <f t="shared" si="14"/>
        <v>3547.4199999999973</v>
      </c>
      <c r="BF31" s="159">
        <f t="shared" si="15"/>
        <v>0</v>
      </c>
    </row>
    <row r="32" spans="1:58">
      <c r="A32" s="159">
        <f t="shared" si="0"/>
        <v>88.04</v>
      </c>
      <c r="B32" s="159">
        <v>30</v>
      </c>
      <c r="C32" s="159" t="s">
        <v>1523</v>
      </c>
      <c r="D32" s="159" t="s">
        <v>155</v>
      </c>
      <c r="E32" s="159" t="s">
        <v>632</v>
      </c>
      <c r="F32" s="159" t="s">
        <v>1637</v>
      </c>
      <c r="G32" s="159">
        <v>1</v>
      </c>
      <c r="H32" s="159">
        <v>2</v>
      </c>
      <c r="I32" s="159">
        <v>2</v>
      </c>
      <c r="J32" s="159">
        <v>10</v>
      </c>
      <c r="K32" s="159">
        <v>5</v>
      </c>
      <c r="L32" s="159">
        <v>502</v>
      </c>
      <c r="M32" s="206" t="str">
        <f t="shared" si="1"/>
        <v>1-2-502</v>
      </c>
      <c r="N32" s="159" t="s">
        <v>1525</v>
      </c>
      <c r="O32" s="206" t="str">
        <f>VLOOKUP(M32,'房源信息（实测）'!$C$2:$J$771,7,0)</f>
        <v>2-2-502</v>
      </c>
      <c r="P32" s="206">
        <f>VLOOKUP(M32,'房源信息（实测）'!$C$2:$K$771,8,0)</f>
        <v>88.04</v>
      </c>
      <c r="Q32" s="159">
        <v>87.95</v>
      </c>
      <c r="R32" s="159">
        <v>70.77</v>
      </c>
      <c r="S32" s="159" t="s">
        <v>1526</v>
      </c>
      <c r="T32" s="159" t="s">
        <v>93</v>
      </c>
      <c r="U32" s="159" t="s">
        <v>1527</v>
      </c>
      <c r="V32" s="159" t="s">
        <v>1528</v>
      </c>
      <c r="AE32" s="163">
        <v>45107</v>
      </c>
      <c r="AI32" s="159">
        <v>89.1</v>
      </c>
      <c r="AJ32" s="164" t="s">
        <v>1542</v>
      </c>
      <c r="AK32" s="165">
        <f t="shared" si="2"/>
        <v>0</v>
      </c>
      <c r="AL32" s="165">
        <f t="shared" si="2"/>
        <v>0</v>
      </c>
      <c r="AM32" s="165">
        <f t="shared" si="2"/>
        <v>16</v>
      </c>
      <c r="AN32" s="165">
        <f t="shared" si="2"/>
        <v>0</v>
      </c>
      <c r="AO32" s="159" t="str">
        <f t="shared" ref="AO32:AO34" si="19">AP32&amp;$AO$10</f>
        <v>9#</v>
      </c>
      <c r="AP32" s="159">
        <f t="shared" si="17"/>
        <v>9</v>
      </c>
      <c r="AR32" s="168" t="s">
        <v>1533</v>
      </c>
      <c r="AS32" s="169">
        <v>88.99</v>
      </c>
      <c r="AT32" s="168" t="s">
        <v>1542</v>
      </c>
      <c r="AU32" s="168" t="s">
        <v>4435</v>
      </c>
      <c r="AV32" s="169">
        <f t="shared" si="7"/>
        <v>19</v>
      </c>
      <c r="AW32" s="169">
        <f t="shared" si="8"/>
        <v>1690.81</v>
      </c>
      <c r="AX32" s="170">
        <f t="shared" si="9"/>
        <v>2.47E-2</v>
      </c>
      <c r="BB32" s="159">
        <v>10</v>
      </c>
      <c r="BC32" s="159" t="s">
        <v>5695</v>
      </c>
      <c r="BD32" s="159">
        <v>3367.6</v>
      </c>
      <c r="BE32" s="159">
        <f t="shared" si="14"/>
        <v>3367.6000000000004</v>
      </c>
      <c r="BF32" s="159">
        <f t="shared" si="15"/>
        <v>0</v>
      </c>
    </row>
    <row r="33" spans="1:58">
      <c r="A33" s="159">
        <f t="shared" si="0"/>
        <v>88.04</v>
      </c>
      <c r="B33" s="159">
        <v>31</v>
      </c>
      <c r="C33" s="159" t="s">
        <v>1523</v>
      </c>
      <c r="D33" s="159" t="s">
        <v>155</v>
      </c>
      <c r="E33" s="159" t="s">
        <v>632</v>
      </c>
      <c r="F33" s="159" t="s">
        <v>1638</v>
      </c>
      <c r="G33" s="159">
        <v>1</v>
      </c>
      <c r="H33" s="159">
        <v>2</v>
      </c>
      <c r="I33" s="159">
        <v>2</v>
      </c>
      <c r="J33" s="159">
        <v>10</v>
      </c>
      <c r="K33" s="159">
        <v>6</v>
      </c>
      <c r="L33" s="159">
        <v>601</v>
      </c>
      <c r="M33" s="206" t="str">
        <f t="shared" si="1"/>
        <v>1-2-601</v>
      </c>
      <c r="N33" s="159" t="s">
        <v>1525</v>
      </c>
      <c r="O33" s="206" t="str">
        <f>VLOOKUP(M33,'房源信息（实测）'!$C$2:$J$771,7,0)</f>
        <v>2-2-601</v>
      </c>
      <c r="P33" s="206">
        <f>VLOOKUP(M33,'房源信息（实测）'!$C$2:$K$771,8,0)</f>
        <v>88.04</v>
      </c>
      <c r="Q33" s="159">
        <v>87.95</v>
      </c>
      <c r="R33" s="159">
        <v>70.77</v>
      </c>
      <c r="S33" s="159" t="s">
        <v>1526</v>
      </c>
      <c r="T33" s="159" t="s">
        <v>93</v>
      </c>
      <c r="U33" s="159" t="s">
        <v>1527</v>
      </c>
      <c r="V33" s="159" t="s">
        <v>1528</v>
      </c>
      <c r="AE33" s="163">
        <v>45107</v>
      </c>
      <c r="AI33" s="159">
        <v>89.54</v>
      </c>
      <c r="AJ33" s="164" t="s">
        <v>1542</v>
      </c>
      <c r="AK33" s="165">
        <f t="shared" si="2"/>
        <v>0</v>
      </c>
      <c r="AL33" s="165">
        <f t="shared" si="2"/>
        <v>0</v>
      </c>
      <c r="AM33" s="165">
        <f t="shared" si="2"/>
        <v>19</v>
      </c>
      <c r="AN33" s="165">
        <f t="shared" si="2"/>
        <v>0</v>
      </c>
      <c r="AO33" s="159" t="str">
        <f t="shared" si="19"/>
        <v>13#</v>
      </c>
      <c r="AP33" s="159">
        <f t="shared" si="17"/>
        <v>13</v>
      </c>
      <c r="AR33" s="168" t="s">
        <v>1533</v>
      </c>
      <c r="AS33" s="169">
        <v>89.03</v>
      </c>
      <c r="AT33" s="168" t="s">
        <v>1542</v>
      </c>
      <c r="AU33" s="168" t="s">
        <v>4435</v>
      </c>
      <c r="AV33" s="169">
        <f t="shared" si="7"/>
        <v>1</v>
      </c>
      <c r="AW33" s="169">
        <f t="shared" si="8"/>
        <v>89.03</v>
      </c>
      <c r="AX33" s="170">
        <f t="shared" si="9"/>
        <v>1.2999999999999999E-3</v>
      </c>
      <c r="BB33" s="159">
        <v>11</v>
      </c>
      <c r="BC33" s="159" t="s">
        <v>5696</v>
      </c>
      <c r="BD33" s="159">
        <v>4964.54</v>
      </c>
      <c r="BE33" s="159">
        <f t="shared" si="14"/>
        <v>4964.5400000000045</v>
      </c>
      <c r="BF33" s="159">
        <f t="shared" si="15"/>
        <v>0</v>
      </c>
    </row>
    <row r="34" spans="1:58">
      <c r="A34" s="159">
        <f t="shared" si="0"/>
        <v>88.04</v>
      </c>
      <c r="B34" s="159">
        <v>32</v>
      </c>
      <c r="C34" s="159" t="s">
        <v>1523</v>
      </c>
      <c r="D34" s="159" t="s">
        <v>155</v>
      </c>
      <c r="E34" s="159" t="s">
        <v>632</v>
      </c>
      <c r="F34" s="159" t="s">
        <v>1639</v>
      </c>
      <c r="G34" s="159">
        <v>1</v>
      </c>
      <c r="H34" s="159">
        <v>2</v>
      </c>
      <c r="I34" s="159">
        <v>2</v>
      </c>
      <c r="J34" s="159">
        <v>10</v>
      </c>
      <c r="K34" s="159">
        <v>6</v>
      </c>
      <c r="L34" s="159">
        <v>602</v>
      </c>
      <c r="M34" s="206" t="str">
        <f t="shared" si="1"/>
        <v>1-2-602</v>
      </c>
      <c r="N34" s="159" t="s">
        <v>1525</v>
      </c>
      <c r="O34" s="206" t="str">
        <f>VLOOKUP(M34,'房源信息（实测）'!$C$2:$J$771,7,0)</f>
        <v>2-2-602</v>
      </c>
      <c r="P34" s="206">
        <f>VLOOKUP(M34,'房源信息（实测）'!$C$2:$K$771,8,0)</f>
        <v>88.04</v>
      </c>
      <c r="Q34" s="159">
        <v>87.95</v>
      </c>
      <c r="R34" s="159">
        <v>70.77</v>
      </c>
      <c r="S34" s="159" t="s">
        <v>1526</v>
      </c>
      <c r="T34" s="159" t="s">
        <v>93</v>
      </c>
      <c r="U34" s="159" t="s">
        <v>1527</v>
      </c>
      <c r="V34" s="159" t="s">
        <v>1528</v>
      </c>
      <c r="AE34" s="163">
        <v>45107</v>
      </c>
      <c r="AI34" s="159">
        <v>89.55</v>
      </c>
      <c r="AJ34" s="164" t="s">
        <v>1542</v>
      </c>
      <c r="AK34" s="165">
        <f t="shared" si="2"/>
        <v>0</v>
      </c>
      <c r="AL34" s="165">
        <f t="shared" si="2"/>
        <v>0</v>
      </c>
      <c r="AM34" s="165">
        <f t="shared" si="2"/>
        <v>80</v>
      </c>
      <c r="AN34" s="165">
        <f t="shared" si="2"/>
        <v>0</v>
      </c>
      <c r="AO34" s="159" t="str">
        <f t="shared" si="19"/>
        <v>6#</v>
      </c>
      <c r="AP34" s="159">
        <f t="shared" ref="AP34:AP38" si="20">VLOOKUP(AS34,$A$3:$J$772,7,0)</f>
        <v>6</v>
      </c>
      <c r="AR34" s="168" t="s">
        <v>1533</v>
      </c>
      <c r="AS34" s="169">
        <v>89.05</v>
      </c>
      <c r="AT34" s="168" t="s">
        <v>1542</v>
      </c>
      <c r="AU34" s="168" t="s">
        <v>4435</v>
      </c>
      <c r="AV34" s="169">
        <f t="shared" si="7"/>
        <v>19</v>
      </c>
      <c r="AW34" s="169">
        <f t="shared" si="8"/>
        <v>1691.95</v>
      </c>
      <c r="AX34" s="170">
        <f t="shared" si="9"/>
        <v>2.47E-2</v>
      </c>
      <c r="BB34" s="159">
        <v>12</v>
      </c>
      <c r="BC34" s="159" t="s">
        <v>5697</v>
      </c>
      <c r="BD34" s="159">
        <v>3550.67</v>
      </c>
      <c r="BE34" s="159">
        <f t="shared" si="14"/>
        <v>3550.6699999999996</v>
      </c>
      <c r="BF34" s="159">
        <f t="shared" si="15"/>
        <v>0</v>
      </c>
    </row>
    <row r="35" spans="1:58">
      <c r="A35" s="159">
        <f t="shared" si="0"/>
        <v>88.04</v>
      </c>
      <c r="B35" s="159">
        <v>33</v>
      </c>
      <c r="C35" s="159" t="s">
        <v>1523</v>
      </c>
      <c r="D35" s="159" t="s">
        <v>155</v>
      </c>
      <c r="E35" s="159" t="s">
        <v>632</v>
      </c>
      <c r="F35" s="159" t="s">
        <v>1640</v>
      </c>
      <c r="G35" s="159">
        <v>1</v>
      </c>
      <c r="H35" s="159">
        <v>2</v>
      </c>
      <c r="I35" s="159">
        <v>2</v>
      </c>
      <c r="J35" s="159">
        <v>10</v>
      </c>
      <c r="K35" s="159">
        <v>7</v>
      </c>
      <c r="L35" s="159">
        <v>701</v>
      </c>
      <c r="M35" s="206" t="str">
        <f t="shared" si="1"/>
        <v>1-2-701</v>
      </c>
      <c r="N35" s="159" t="s">
        <v>1525</v>
      </c>
      <c r="O35" s="206" t="str">
        <f>VLOOKUP(M35,'房源信息（实测）'!$C$2:$J$771,7,0)</f>
        <v>2-2-701</v>
      </c>
      <c r="P35" s="206">
        <f>VLOOKUP(M35,'房源信息（实测）'!$C$2:$K$771,8,0)</f>
        <v>88.04</v>
      </c>
      <c r="Q35" s="159">
        <v>87.95</v>
      </c>
      <c r="R35" s="159">
        <v>70.77</v>
      </c>
      <c r="S35" s="159" t="s">
        <v>1526</v>
      </c>
      <c r="T35" s="159" t="s">
        <v>93</v>
      </c>
      <c r="U35" s="159" t="s">
        <v>1527</v>
      </c>
      <c r="V35" s="159" t="s">
        <v>1528</v>
      </c>
      <c r="AE35" s="163">
        <v>45107</v>
      </c>
      <c r="AI35" s="159">
        <v>107.05</v>
      </c>
      <c r="AJ35" s="164" t="s">
        <v>1542</v>
      </c>
      <c r="AK35" s="165">
        <f t="shared" si="2"/>
        <v>0</v>
      </c>
      <c r="AL35" s="165">
        <f t="shared" si="2"/>
        <v>0</v>
      </c>
      <c r="AM35" s="165">
        <f t="shared" si="2"/>
        <v>0</v>
      </c>
      <c r="AN35" s="165">
        <f t="shared" si="2"/>
        <v>40</v>
      </c>
      <c r="AO35" s="159" t="str">
        <f>AP35</f>
        <v>3#、12#</v>
      </c>
      <c r="AP35" s="159" t="s">
        <v>5687</v>
      </c>
      <c r="AR35" s="168" t="s">
        <v>1533</v>
      </c>
      <c r="AS35" s="169">
        <v>89.06</v>
      </c>
      <c r="AT35" s="168" t="s">
        <v>1542</v>
      </c>
      <c r="AU35" s="168" t="s">
        <v>4435</v>
      </c>
      <c r="AV35" s="169">
        <f t="shared" si="7"/>
        <v>39</v>
      </c>
      <c r="AW35" s="169">
        <f t="shared" si="8"/>
        <v>3473.34</v>
      </c>
      <c r="AX35" s="170">
        <f t="shared" si="9"/>
        <v>5.0599999999999999E-2</v>
      </c>
      <c r="BB35" s="159">
        <v>13</v>
      </c>
      <c r="BC35" s="159" t="s">
        <v>5698</v>
      </c>
      <c r="BD35" s="159">
        <v>3366.89</v>
      </c>
      <c r="BE35" s="159">
        <f t="shared" si="14"/>
        <v>3366.8899999999985</v>
      </c>
      <c r="BF35" s="159">
        <f t="shared" si="15"/>
        <v>0</v>
      </c>
    </row>
    <row r="36" spans="1:58">
      <c r="A36" s="159">
        <f t="shared" si="0"/>
        <v>88.04</v>
      </c>
      <c r="B36" s="159">
        <v>34</v>
      </c>
      <c r="C36" s="159" t="s">
        <v>1523</v>
      </c>
      <c r="D36" s="159" t="s">
        <v>155</v>
      </c>
      <c r="E36" s="159" t="s">
        <v>632</v>
      </c>
      <c r="F36" s="159" t="s">
        <v>1641</v>
      </c>
      <c r="G36" s="159">
        <v>1</v>
      </c>
      <c r="H36" s="159">
        <v>2</v>
      </c>
      <c r="I36" s="159">
        <v>2</v>
      </c>
      <c r="J36" s="159">
        <v>10</v>
      </c>
      <c r="K36" s="159">
        <v>7</v>
      </c>
      <c r="L36" s="159">
        <v>702</v>
      </c>
      <c r="M36" s="206" t="str">
        <f t="shared" si="1"/>
        <v>1-2-702</v>
      </c>
      <c r="N36" s="159" t="s">
        <v>1525</v>
      </c>
      <c r="O36" s="206" t="str">
        <f>VLOOKUP(M36,'房源信息（实测）'!$C$2:$J$771,7,0)</f>
        <v>2-2-702</v>
      </c>
      <c r="P36" s="206">
        <f>VLOOKUP(M36,'房源信息（实测）'!$C$2:$K$771,8,0)</f>
        <v>88.04</v>
      </c>
      <c r="Q36" s="159">
        <v>87.95</v>
      </c>
      <c r="R36" s="159">
        <v>70.77</v>
      </c>
      <c r="S36" s="159" t="s">
        <v>1526</v>
      </c>
      <c r="T36" s="159" t="s">
        <v>93</v>
      </c>
      <c r="U36" s="159" t="s">
        <v>1527</v>
      </c>
      <c r="V36" s="159" t="s">
        <v>1528</v>
      </c>
      <c r="AE36" s="163">
        <v>45107</v>
      </c>
      <c r="AI36" s="159">
        <v>107.65</v>
      </c>
      <c r="AJ36" s="164" t="s">
        <v>1542</v>
      </c>
      <c r="AK36" s="165">
        <f t="shared" si="2"/>
        <v>0</v>
      </c>
      <c r="AL36" s="165">
        <f t="shared" si="2"/>
        <v>0</v>
      </c>
      <c r="AM36" s="165">
        <f t="shared" si="2"/>
        <v>0</v>
      </c>
      <c r="AN36" s="165">
        <f t="shared" si="2"/>
        <v>20</v>
      </c>
      <c r="AO36" s="159" t="str">
        <f>AP36</f>
        <v>11#、15#</v>
      </c>
      <c r="AP36" s="159" t="s">
        <v>5688</v>
      </c>
      <c r="AR36" s="168" t="s">
        <v>1533</v>
      </c>
      <c r="AS36" s="169">
        <v>89.08</v>
      </c>
      <c r="AT36" s="168" t="s">
        <v>1542</v>
      </c>
      <c r="AU36" s="168" t="s">
        <v>4435</v>
      </c>
      <c r="AV36" s="169">
        <f t="shared" si="7"/>
        <v>34</v>
      </c>
      <c r="AW36" s="169">
        <f t="shared" si="8"/>
        <v>3028.72</v>
      </c>
      <c r="AX36" s="170">
        <f t="shared" si="9"/>
        <v>4.4200000000000003E-2</v>
      </c>
      <c r="BB36" s="159">
        <v>14</v>
      </c>
      <c r="BC36" s="159" t="s">
        <v>5699</v>
      </c>
      <c r="BD36" s="159">
        <v>4949.42</v>
      </c>
      <c r="BE36" s="159">
        <f t="shared" si="14"/>
        <v>4949.4199999999964</v>
      </c>
      <c r="BF36" s="159">
        <f t="shared" si="15"/>
        <v>0</v>
      </c>
    </row>
    <row r="37" spans="1:58">
      <c r="A37" s="159">
        <f t="shared" si="0"/>
        <v>88.04</v>
      </c>
      <c r="B37" s="159">
        <v>35</v>
      </c>
      <c r="C37" s="159" t="s">
        <v>1523</v>
      </c>
      <c r="D37" s="159" t="s">
        <v>155</v>
      </c>
      <c r="E37" s="159" t="s">
        <v>632</v>
      </c>
      <c r="F37" s="159" t="s">
        <v>1642</v>
      </c>
      <c r="G37" s="159">
        <v>1</v>
      </c>
      <c r="H37" s="159">
        <v>2</v>
      </c>
      <c r="I37" s="159">
        <v>2</v>
      </c>
      <c r="J37" s="159">
        <v>10</v>
      </c>
      <c r="K37" s="159">
        <v>8</v>
      </c>
      <c r="L37" s="159">
        <v>801</v>
      </c>
      <c r="M37" s="206" t="str">
        <f t="shared" si="1"/>
        <v>1-2-801</v>
      </c>
      <c r="N37" s="159" t="s">
        <v>1525</v>
      </c>
      <c r="O37" s="206" t="str">
        <f>VLOOKUP(M37,'房源信息（实测）'!$C$2:$J$771,7,0)</f>
        <v>2-2-801</v>
      </c>
      <c r="P37" s="206">
        <f>VLOOKUP(M37,'房源信息（实测）'!$C$2:$K$771,8,0)</f>
        <v>88.04</v>
      </c>
      <c r="Q37" s="159">
        <v>87.95</v>
      </c>
      <c r="R37" s="159">
        <v>70.77</v>
      </c>
      <c r="S37" s="159" t="s">
        <v>1526</v>
      </c>
      <c r="T37" s="159" t="s">
        <v>93</v>
      </c>
      <c r="U37" s="159" t="s">
        <v>1527</v>
      </c>
      <c r="V37" s="159" t="s">
        <v>1545</v>
      </c>
      <c r="W37" s="159" t="s">
        <v>1643</v>
      </c>
      <c r="X37" s="163">
        <v>44303</v>
      </c>
      <c r="Y37" s="159" t="s">
        <v>1644</v>
      </c>
      <c r="Z37" s="159" t="s">
        <v>1548</v>
      </c>
      <c r="AA37" s="159" t="s">
        <v>1645</v>
      </c>
      <c r="AE37" s="163">
        <v>45107</v>
      </c>
      <c r="AO37" s="159" t="str">
        <f t="shared" ref="AO37:AO38" si="21">AP37&amp;$AO$10</f>
        <v>2#</v>
      </c>
      <c r="AP37" s="159">
        <f t="shared" si="20"/>
        <v>2</v>
      </c>
      <c r="AR37" s="168" t="s">
        <v>1533</v>
      </c>
      <c r="AS37" s="169">
        <v>89.1</v>
      </c>
      <c r="AT37" s="168" t="s">
        <v>1542</v>
      </c>
      <c r="AU37" s="168" t="s">
        <v>4435</v>
      </c>
      <c r="AV37" s="169">
        <f t="shared" si="7"/>
        <v>16</v>
      </c>
      <c r="AW37" s="169">
        <f t="shared" si="8"/>
        <v>1425.6</v>
      </c>
      <c r="AX37" s="170">
        <f t="shared" si="9"/>
        <v>2.0799999999999999E-2</v>
      </c>
      <c r="AZ37" s="172"/>
      <c r="BB37" s="159">
        <v>15</v>
      </c>
      <c r="BC37" s="159" t="s">
        <v>5700</v>
      </c>
      <c r="BD37" s="159">
        <v>3551.6</v>
      </c>
      <c r="BE37" s="159">
        <f t="shared" si="14"/>
        <v>3551.599999999999</v>
      </c>
      <c r="BF37" s="159">
        <f t="shared" si="15"/>
        <v>0</v>
      </c>
    </row>
    <row r="38" spans="1:58">
      <c r="A38" s="159">
        <f t="shared" si="0"/>
        <v>88.04</v>
      </c>
      <c r="B38" s="159">
        <v>36</v>
      </c>
      <c r="C38" s="159" t="s">
        <v>1523</v>
      </c>
      <c r="D38" s="159" t="s">
        <v>155</v>
      </c>
      <c r="E38" s="159" t="s">
        <v>632</v>
      </c>
      <c r="F38" s="159" t="s">
        <v>1646</v>
      </c>
      <c r="G38" s="159">
        <v>1</v>
      </c>
      <c r="H38" s="159">
        <v>2</v>
      </c>
      <c r="I38" s="159">
        <v>2</v>
      </c>
      <c r="J38" s="159">
        <v>10</v>
      </c>
      <c r="K38" s="159">
        <v>8</v>
      </c>
      <c r="L38" s="159">
        <v>802</v>
      </c>
      <c r="M38" s="206" t="str">
        <f t="shared" si="1"/>
        <v>1-2-802</v>
      </c>
      <c r="N38" s="159" t="s">
        <v>1525</v>
      </c>
      <c r="O38" s="206" t="str">
        <f>VLOOKUP(M38,'房源信息（实测）'!$C$2:$J$771,7,0)</f>
        <v>2-2-802</v>
      </c>
      <c r="P38" s="206">
        <f>VLOOKUP(M38,'房源信息（实测）'!$C$2:$K$771,8,0)</f>
        <v>88.04</v>
      </c>
      <c r="Q38" s="159">
        <v>87.95</v>
      </c>
      <c r="R38" s="159">
        <v>70.77</v>
      </c>
      <c r="S38" s="159" t="s">
        <v>1526</v>
      </c>
      <c r="T38" s="159" t="s">
        <v>93</v>
      </c>
      <c r="U38" s="159" t="s">
        <v>1527</v>
      </c>
      <c r="V38" s="159" t="s">
        <v>1528</v>
      </c>
      <c r="AE38" s="163">
        <v>45107</v>
      </c>
      <c r="AO38" s="159" t="str">
        <f t="shared" si="21"/>
        <v>13#</v>
      </c>
      <c r="AP38" s="159">
        <f t="shared" si="20"/>
        <v>13</v>
      </c>
      <c r="AR38" s="168" t="s">
        <v>1533</v>
      </c>
      <c r="AS38" s="169">
        <v>89.54</v>
      </c>
      <c r="AT38" s="168" t="s">
        <v>1542</v>
      </c>
      <c r="AU38" s="168" t="s">
        <v>4435</v>
      </c>
      <c r="AV38" s="169">
        <f t="shared" ref="AV38:AV39" si="22">VLOOKUP(AS38,$AI$6:$AN$36,MATCH(AR38,$AI$4:$AN$4,0),0)</f>
        <v>19</v>
      </c>
      <c r="AW38" s="169">
        <f t="shared" ref="AW38:AW39" si="23">AV38*AS38</f>
        <v>1701.2600000000002</v>
      </c>
      <c r="AX38" s="170">
        <f t="shared" ref="AX38:AX39" si="24">ROUND(AV38/770,4)</f>
        <v>2.47E-2</v>
      </c>
      <c r="BB38" s="159">
        <v>16</v>
      </c>
      <c r="BC38" s="159" t="s">
        <v>5701</v>
      </c>
      <c r="BD38" s="159">
        <v>3367.6</v>
      </c>
      <c r="BE38" s="159">
        <f t="shared" si="14"/>
        <v>3367.6000000000004</v>
      </c>
      <c r="BF38" s="159">
        <f t="shared" si="15"/>
        <v>0</v>
      </c>
    </row>
    <row r="39" spans="1:58">
      <c r="A39" s="159">
        <f t="shared" si="0"/>
        <v>88.04</v>
      </c>
      <c r="B39" s="159">
        <v>37</v>
      </c>
      <c r="C39" s="159" t="s">
        <v>1523</v>
      </c>
      <c r="D39" s="159" t="s">
        <v>155</v>
      </c>
      <c r="E39" s="159" t="s">
        <v>632</v>
      </c>
      <c r="F39" s="159" t="s">
        <v>1647</v>
      </c>
      <c r="G39" s="159">
        <v>1</v>
      </c>
      <c r="H39" s="159">
        <v>2</v>
      </c>
      <c r="I39" s="159">
        <v>2</v>
      </c>
      <c r="J39" s="159">
        <v>10</v>
      </c>
      <c r="K39" s="159">
        <v>9</v>
      </c>
      <c r="L39" s="159">
        <v>901</v>
      </c>
      <c r="M39" s="206" t="str">
        <f t="shared" si="1"/>
        <v>1-2-901</v>
      </c>
      <c r="N39" s="159" t="s">
        <v>1525</v>
      </c>
      <c r="O39" s="206" t="str">
        <f>VLOOKUP(M39,'房源信息（实测）'!$C$2:$J$771,7,0)</f>
        <v>2-2-901</v>
      </c>
      <c r="P39" s="206">
        <f>VLOOKUP(M39,'房源信息（实测）'!$C$2:$K$771,8,0)</f>
        <v>88.04</v>
      </c>
      <c r="Q39" s="159">
        <v>87.95</v>
      </c>
      <c r="R39" s="159">
        <v>70.77</v>
      </c>
      <c r="S39" s="159" t="s">
        <v>1526</v>
      </c>
      <c r="T39" s="159" t="s">
        <v>93</v>
      </c>
      <c r="U39" s="159" t="s">
        <v>1527</v>
      </c>
      <c r="V39" s="159" t="s">
        <v>1528</v>
      </c>
      <c r="AE39" s="163">
        <v>45107</v>
      </c>
      <c r="AO39" s="159" t="str">
        <f>AP39</f>
        <v>4#、7#、10#、16#</v>
      </c>
      <c r="AP39" s="159" t="s">
        <v>5689</v>
      </c>
      <c r="AR39" s="168" t="s">
        <v>1533</v>
      </c>
      <c r="AS39" s="169">
        <v>89.55</v>
      </c>
      <c r="AT39" s="168" t="s">
        <v>1542</v>
      </c>
      <c r="AU39" s="168" t="s">
        <v>4435</v>
      </c>
      <c r="AV39" s="169">
        <f t="shared" si="22"/>
        <v>80</v>
      </c>
      <c r="AW39" s="169">
        <f t="shared" si="23"/>
        <v>7164</v>
      </c>
      <c r="AX39" s="170">
        <f t="shared" si="24"/>
        <v>0.10390000000000001</v>
      </c>
      <c r="AY39" s="164"/>
    </row>
    <row r="40" spans="1:58">
      <c r="A40" s="159">
        <f t="shared" si="0"/>
        <v>88.04</v>
      </c>
      <c r="B40" s="159">
        <v>38</v>
      </c>
      <c r="C40" s="159" t="s">
        <v>1523</v>
      </c>
      <c r="D40" s="159" t="s">
        <v>155</v>
      </c>
      <c r="E40" s="159" t="s">
        <v>632</v>
      </c>
      <c r="F40" s="159" t="s">
        <v>1648</v>
      </c>
      <c r="G40" s="159">
        <v>1</v>
      </c>
      <c r="H40" s="159">
        <v>2</v>
      </c>
      <c r="I40" s="159">
        <v>2</v>
      </c>
      <c r="J40" s="159">
        <v>10</v>
      </c>
      <c r="K40" s="159">
        <v>9</v>
      </c>
      <c r="L40" s="159">
        <v>902</v>
      </c>
      <c r="M40" s="206" t="str">
        <f t="shared" si="1"/>
        <v>1-2-902</v>
      </c>
      <c r="N40" s="159" t="s">
        <v>1525</v>
      </c>
      <c r="O40" s="206" t="str">
        <f>VLOOKUP(M40,'房源信息（实测）'!$C$2:$J$771,7,0)</f>
        <v>2-2-902</v>
      </c>
      <c r="P40" s="206">
        <f>VLOOKUP(M40,'房源信息（实测）'!$C$2:$K$771,8,0)</f>
        <v>88.04</v>
      </c>
      <c r="Q40" s="159">
        <v>87.95</v>
      </c>
      <c r="R40" s="159">
        <v>70.77</v>
      </c>
      <c r="S40" s="159" t="s">
        <v>1526</v>
      </c>
      <c r="T40" s="159" t="s">
        <v>93</v>
      </c>
      <c r="U40" s="159" t="s">
        <v>1527</v>
      </c>
      <c r="V40" s="159" t="s">
        <v>1528</v>
      </c>
      <c r="AE40" s="163">
        <v>45107</v>
      </c>
      <c r="AO40" s="166" t="s">
        <v>1586</v>
      </c>
      <c r="AR40" s="166" t="s">
        <v>1585</v>
      </c>
      <c r="AS40" s="166" t="s">
        <v>1586</v>
      </c>
      <c r="AT40" s="166" t="s">
        <v>1586</v>
      </c>
      <c r="AU40" s="166" t="s">
        <v>1586</v>
      </c>
      <c r="AV40" s="166">
        <f>SUM(AV15:AV39)</f>
        <v>603</v>
      </c>
      <c r="AW40" s="166">
        <f>SUM(AW15:AW39)</f>
        <v>53468.279999999984</v>
      </c>
      <c r="AX40" s="207">
        <f t="shared" ref="AX40" si="25">SUM(AX15:AX39)</f>
        <v>0.78320000000000001</v>
      </c>
    </row>
    <row r="41" spans="1:58">
      <c r="A41" s="159">
        <f t="shared" si="0"/>
        <v>88.04</v>
      </c>
      <c r="B41" s="159">
        <v>39</v>
      </c>
      <c r="C41" s="159" t="s">
        <v>1523</v>
      </c>
      <c r="D41" s="159" t="s">
        <v>155</v>
      </c>
      <c r="E41" s="159" t="s">
        <v>632</v>
      </c>
      <c r="F41" s="159" t="s">
        <v>1649</v>
      </c>
      <c r="G41" s="159">
        <v>1</v>
      </c>
      <c r="H41" s="159">
        <v>2</v>
      </c>
      <c r="I41" s="159">
        <v>2</v>
      </c>
      <c r="J41" s="159">
        <v>10</v>
      </c>
      <c r="K41" s="159">
        <v>10</v>
      </c>
      <c r="L41" s="159">
        <v>1001</v>
      </c>
      <c r="M41" s="206" t="str">
        <f t="shared" si="1"/>
        <v>1-2-1001</v>
      </c>
      <c r="N41" s="159" t="s">
        <v>1525</v>
      </c>
      <c r="O41" s="206" t="str">
        <f>VLOOKUP(M41,'房源信息（实测）'!$C$2:$J$771,7,0)</f>
        <v>2-2-1001</v>
      </c>
      <c r="P41" s="206">
        <f>VLOOKUP(M41,'房源信息（实测）'!$C$2:$K$771,8,0)</f>
        <v>88.04</v>
      </c>
      <c r="Q41" s="159">
        <v>87.95</v>
      </c>
      <c r="R41" s="159">
        <v>70.77</v>
      </c>
      <c r="S41" s="159" t="s">
        <v>1526</v>
      </c>
      <c r="T41" s="159" t="s">
        <v>93</v>
      </c>
      <c r="U41" s="159" t="s">
        <v>1527</v>
      </c>
      <c r="V41" s="159" t="s">
        <v>1528</v>
      </c>
      <c r="AE41" s="163">
        <v>45107</v>
      </c>
      <c r="AO41" s="159" t="s">
        <v>4439</v>
      </c>
      <c r="AP41" s="159">
        <f t="shared" ref="AP41:AP43" si="26">VLOOKUP(AS41,$A$3:$J$772,7,0)</f>
        <v>1</v>
      </c>
      <c r="AQ41" s="159" t="s">
        <v>5684</v>
      </c>
      <c r="AR41" s="168" t="s">
        <v>1531</v>
      </c>
      <c r="AS41" s="169">
        <v>64.209999999999994</v>
      </c>
      <c r="AT41" s="168" t="s">
        <v>1542</v>
      </c>
      <c r="AU41" s="168" t="s">
        <v>4436</v>
      </c>
      <c r="AV41" s="169">
        <f t="shared" ref="AV41:AV43" si="27">VLOOKUP(AS41,$AI$6:$AN$36,MATCH(AR41,$AI$4:$AN$4,0),0)</f>
        <v>4</v>
      </c>
      <c r="AW41" s="169">
        <f>AV41*AS41</f>
        <v>256.83999999999997</v>
      </c>
      <c r="AX41" s="170">
        <f>ROUND(AV41/770,4)</f>
        <v>5.1999999999999998E-3</v>
      </c>
    </row>
    <row r="42" spans="1:58">
      <c r="A42" s="159">
        <f t="shared" si="0"/>
        <v>88.04</v>
      </c>
      <c r="B42" s="159">
        <v>40</v>
      </c>
      <c r="C42" s="159" t="s">
        <v>1523</v>
      </c>
      <c r="D42" s="159" t="s">
        <v>155</v>
      </c>
      <c r="E42" s="159" t="s">
        <v>632</v>
      </c>
      <c r="F42" s="159" t="s">
        <v>1650</v>
      </c>
      <c r="G42" s="159">
        <v>1</v>
      </c>
      <c r="H42" s="159">
        <v>2</v>
      </c>
      <c r="I42" s="159">
        <v>2</v>
      </c>
      <c r="J42" s="159">
        <v>10</v>
      </c>
      <c r="K42" s="159">
        <v>10</v>
      </c>
      <c r="L42" s="159">
        <v>1002</v>
      </c>
      <c r="M42" s="206" t="str">
        <f t="shared" si="1"/>
        <v>1-2-1002</v>
      </c>
      <c r="N42" s="159" t="s">
        <v>1525</v>
      </c>
      <c r="O42" s="206" t="str">
        <f>VLOOKUP(M42,'房源信息（实测）'!$C$2:$J$771,7,0)</f>
        <v>2-2-1002</v>
      </c>
      <c r="P42" s="206">
        <f>VLOOKUP(M42,'房源信息（实测）'!$C$2:$K$771,8,0)</f>
        <v>88.04</v>
      </c>
      <c r="Q42" s="159">
        <v>87.95</v>
      </c>
      <c r="R42" s="159">
        <v>70.77</v>
      </c>
      <c r="S42" s="159" t="s">
        <v>1526</v>
      </c>
      <c r="T42" s="159" t="s">
        <v>93</v>
      </c>
      <c r="U42" s="159" t="s">
        <v>1527</v>
      </c>
      <c r="V42" s="159" t="s">
        <v>1528</v>
      </c>
      <c r="AE42" s="163">
        <v>45107</v>
      </c>
      <c r="AO42" s="159" t="s">
        <v>4438</v>
      </c>
      <c r="AP42" s="159">
        <f t="shared" si="26"/>
        <v>2</v>
      </c>
      <c r="AR42" s="168" t="s">
        <v>1531</v>
      </c>
      <c r="AS42" s="169">
        <v>64.569999999999993</v>
      </c>
      <c r="AT42" s="168" t="s">
        <v>1542</v>
      </c>
      <c r="AU42" s="168" t="s">
        <v>4436</v>
      </c>
      <c r="AV42" s="169">
        <f t="shared" si="27"/>
        <v>2</v>
      </c>
      <c r="AW42" s="169">
        <f>AV42*AS42</f>
        <v>129.13999999999999</v>
      </c>
      <c r="AX42" s="170">
        <f>ROUND(AV42/770,4)</f>
        <v>2.5999999999999999E-3</v>
      </c>
    </row>
    <row r="43" spans="1:58">
      <c r="A43" s="159">
        <f t="shared" si="0"/>
        <v>87.89</v>
      </c>
      <c r="B43" s="159">
        <v>41</v>
      </c>
      <c r="C43" s="159" t="s">
        <v>1523</v>
      </c>
      <c r="D43" s="159" t="s">
        <v>155</v>
      </c>
      <c r="E43" s="159" t="s">
        <v>632</v>
      </c>
      <c r="F43" s="159" t="s">
        <v>1651</v>
      </c>
      <c r="G43" s="159">
        <v>1</v>
      </c>
      <c r="H43" s="159">
        <v>2</v>
      </c>
      <c r="I43" s="159">
        <v>3</v>
      </c>
      <c r="J43" s="159">
        <v>10</v>
      </c>
      <c r="K43" s="159">
        <v>1</v>
      </c>
      <c r="L43" s="159">
        <v>101</v>
      </c>
      <c r="M43" s="206" t="str">
        <f t="shared" si="1"/>
        <v>1-3-101</v>
      </c>
      <c r="N43" s="159" t="s">
        <v>1525</v>
      </c>
      <c r="O43" s="206" t="str">
        <f>VLOOKUP(M43,'房源信息（实测）'!$C$2:$J$771,7,0)</f>
        <v>2-3-101</v>
      </c>
      <c r="P43" s="206">
        <f>VLOOKUP(M43,'房源信息（实测）'!$C$2:$K$771,8,0)</f>
        <v>87.89</v>
      </c>
      <c r="Q43" s="159">
        <v>87.8</v>
      </c>
      <c r="R43" s="159">
        <v>70.650000000000006</v>
      </c>
      <c r="S43" s="159" t="s">
        <v>1526</v>
      </c>
      <c r="T43" s="159" t="s">
        <v>93</v>
      </c>
      <c r="U43" s="159" t="s">
        <v>1527</v>
      </c>
      <c r="V43" s="159" t="s">
        <v>1528</v>
      </c>
      <c r="AE43" s="163">
        <v>45107</v>
      </c>
      <c r="AO43" s="159" t="s">
        <v>4438</v>
      </c>
      <c r="AP43" s="159">
        <f t="shared" si="26"/>
        <v>2</v>
      </c>
      <c r="AR43" s="168" t="s">
        <v>1531</v>
      </c>
      <c r="AS43" s="169">
        <v>65.430000000000007</v>
      </c>
      <c r="AT43" s="168" t="s">
        <v>1542</v>
      </c>
      <c r="AU43" s="168" t="s">
        <v>4436</v>
      </c>
      <c r="AV43" s="169">
        <f t="shared" si="27"/>
        <v>1</v>
      </c>
      <c r="AW43" s="169">
        <f>AV43*AS43</f>
        <v>65.430000000000007</v>
      </c>
      <c r="AX43" s="170">
        <f>ROUND(AV43/770,4)</f>
        <v>1.2999999999999999E-3</v>
      </c>
      <c r="AY43" s="164"/>
    </row>
    <row r="44" spans="1:58">
      <c r="A44" s="159">
        <f t="shared" si="0"/>
        <v>64.209999999999994</v>
      </c>
      <c r="B44" s="159">
        <v>42</v>
      </c>
      <c r="C44" s="159" t="s">
        <v>1523</v>
      </c>
      <c r="D44" s="159" t="s">
        <v>155</v>
      </c>
      <c r="E44" s="159" t="s">
        <v>632</v>
      </c>
      <c r="F44" s="159" t="s">
        <v>1652</v>
      </c>
      <c r="G44" s="159">
        <v>1</v>
      </c>
      <c r="H44" s="159">
        <v>2</v>
      </c>
      <c r="I44" s="159">
        <v>3</v>
      </c>
      <c r="J44" s="159">
        <v>10</v>
      </c>
      <c r="K44" s="159">
        <v>1</v>
      </c>
      <c r="L44" s="159">
        <v>102</v>
      </c>
      <c r="M44" s="206" t="str">
        <f t="shared" si="1"/>
        <v>1-3-102</v>
      </c>
      <c r="N44" s="159" t="s">
        <v>1525</v>
      </c>
      <c r="O44" s="206" t="str">
        <f>VLOOKUP(M44,'房源信息（实测）'!$C$2:$J$771,7,0)</f>
        <v>2-3-102</v>
      </c>
      <c r="P44" s="206">
        <f>VLOOKUP(M44,'房源信息（实测）'!$C$2:$K$771,8,0)</f>
        <v>64.209999999999994</v>
      </c>
      <c r="Q44" s="159">
        <v>64.150000000000006</v>
      </c>
      <c r="R44" s="159">
        <v>51.62</v>
      </c>
      <c r="S44" s="159" t="s">
        <v>1530</v>
      </c>
      <c r="T44" s="159" t="s">
        <v>93</v>
      </c>
      <c r="U44" s="159" t="s">
        <v>1215</v>
      </c>
      <c r="V44" s="159" t="s">
        <v>1545</v>
      </c>
      <c r="W44" s="159" t="s">
        <v>1653</v>
      </c>
      <c r="X44" s="163">
        <v>44314</v>
      </c>
      <c r="Y44" s="159" t="s">
        <v>1654</v>
      </c>
      <c r="Z44" s="159" t="s">
        <v>1548</v>
      </c>
      <c r="AA44" s="159" t="s">
        <v>1655</v>
      </c>
      <c r="AE44" s="163">
        <v>45107</v>
      </c>
      <c r="AO44" s="166" t="s">
        <v>1586</v>
      </c>
      <c r="AR44" s="166" t="s">
        <v>1585</v>
      </c>
      <c r="AS44" s="166" t="s">
        <v>1586</v>
      </c>
      <c r="AT44" s="166" t="s">
        <v>1586</v>
      </c>
      <c r="AU44" s="166" t="s">
        <v>1586</v>
      </c>
      <c r="AV44" s="166">
        <f>SUM(AV41:AV43)</f>
        <v>7</v>
      </c>
      <c r="AW44" s="166">
        <f>SUM(AW41:AW43)</f>
        <v>451.40999999999997</v>
      </c>
      <c r="AX44" s="171">
        <f>SUM(AX41:AX43)</f>
        <v>9.1000000000000004E-3</v>
      </c>
    </row>
    <row r="45" spans="1:58">
      <c r="A45" s="159">
        <f t="shared" si="0"/>
        <v>88.04</v>
      </c>
      <c r="B45" s="159">
        <v>43</v>
      </c>
      <c r="C45" s="159" t="s">
        <v>1523</v>
      </c>
      <c r="D45" s="159" t="s">
        <v>155</v>
      </c>
      <c r="E45" s="159" t="s">
        <v>632</v>
      </c>
      <c r="F45" s="159" t="s">
        <v>1656</v>
      </c>
      <c r="G45" s="159">
        <v>1</v>
      </c>
      <c r="H45" s="159">
        <v>2</v>
      </c>
      <c r="I45" s="159">
        <v>3</v>
      </c>
      <c r="J45" s="159">
        <v>10</v>
      </c>
      <c r="K45" s="159">
        <v>2</v>
      </c>
      <c r="L45" s="159">
        <v>201</v>
      </c>
      <c r="M45" s="206" t="str">
        <f t="shared" si="1"/>
        <v>1-3-201</v>
      </c>
      <c r="N45" s="159" t="s">
        <v>1525</v>
      </c>
      <c r="O45" s="206" t="str">
        <f>VLOOKUP(M45,'房源信息（实测）'!$C$2:$J$771,7,0)</f>
        <v>2-3-201</v>
      </c>
      <c r="P45" s="206">
        <f>VLOOKUP(M45,'房源信息（实测）'!$C$2:$K$771,8,0)</f>
        <v>88.04</v>
      </c>
      <c r="Q45" s="159">
        <v>87.95</v>
      </c>
      <c r="R45" s="159">
        <v>70.77</v>
      </c>
      <c r="S45" s="159" t="s">
        <v>1526</v>
      </c>
      <c r="T45" s="159" t="s">
        <v>93</v>
      </c>
      <c r="U45" s="159" t="s">
        <v>1527</v>
      </c>
      <c r="V45" s="159" t="s">
        <v>1528</v>
      </c>
      <c r="AE45" s="163">
        <v>45107</v>
      </c>
      <c r="AO45" s="159" t="str">
        <f>AP45</f>
        <v>4#、7#、10#、13#、16#各20套</v>
      </c>
      <c r="AP45" s="159" t="s">
        <v>5683</v>
      </c>
      <c r="AQ45" s="164">
        <v>78.83</v>
      </c>
      <c r="AR45" s="168" t="s">
        <v>1532</v>
      </c>
      <c r="AS45" s="169">
        <v>78.83</v>
      </c>
      <c r="AT45" s="168" t="s">
        <v>1542</v>
      </c>
      <c r="AU45" s="168" t="s">
        <v>4437</v>
      </c>
      <c r="AV45" s="169">
        <f t="shared" ref="AV45" si="28">VLOOKUP(AS45,$AI$6:$AN$36,MATCH(AR45,$AI$4:$AN$4,0),0)</f>
        <v>100</v>
      </c>
      <c r="AW45" s="169">
        <f>AV45*AS45</f>
        <v>7883</v>
      </c>
      <c r="AX45" s="170">
        <f>ROUND(AV45/770,4)</f>
        <v>0.12989999999999999</v>
      </c>
    </row>
    <row r="46" spans="1:58">
      <c r="A46" s="159">
        <f t="shared" si="0"/>
        <v>88.04</v>
      </c>
      <c r="B46" s="159">
        <v>44</v>
      </c>
      <c r="C46" s="159" t="s">
        <v>1523</v>
      </c>
      <c r="D46" s="159" t="s">
        <v>155</v>
      </c>
      <c r="E46" s="159" t="s">
        <v>632</v>
      </c>
      <c r="F46" s="159" t="s">
        <v>1657</v>
      </c>
      <c r="G46" s="159">
        <v>1</v>
      </c>
      <c r="H46" s="159">
        <v>2</v>
      </c>
      <c r="I46" s="159">
        <v>3</v>
      </c>
      <c r="J46" s="159">
        <v>10</v>
      </c>
      <c r="K46" s="159">
        <v>2</v>
      </c>
      <c r="L46" s="159">
        <v>202</v>
      </c>
      <c r="M46" s="206" t="str">
        <f t="shared" si="1"/>
        <v>1-3-202</v>
      </c>
      <c r="N46" s="159" t="s">
        <v>1525</v>
      </c>
      <c r="O46" s="206" t="str">
        <f>VLOOKUP(M46,'房源信息（实测）'!$C$2:$J$771,7,0)</f>
        <v>2-3-202</v>
      </c>
      <c r="P46" s="206">
        <f>VLOOKUP(M46,'房源信息（实测）'!$C$2:$K$771,8,0)</f>
        <v>88.04</v>
      </c>
      <c r="Q46" s="159">
        <v>87.95</v>
      </c>
      <c r="R46" s="159">
        <v>70.77</v>
      </c>
      <c r="S46" s="159" t="s">
        <v>1526</v>
      </c>
      <c r="T46" s="159" t="s">
        <v>93</v>
      </c>
      <c r="U46" s="159" t="s">
        <v>1527</v>
      </c>
      <c r="V46" s="159" t="s">
        <v>1528</v>
      </c>
      <c r="AE46" s="163">
        <v>45107</v>
      </c>
      <c r="AO46" s="166" t="s">
        <v>1586</v>
      </c>
      <c r="AP46" s="164"/>
      <c r="AR46" s="166" t="s">
        <v>1585</v>
      </c>
      <c r="AS46" s="166" t="s">
        <v>1586</v>
      </c>
      <c r="AT46" s="166" t="s">
        <v>1586</v>
      </c>
      <c r="AU46" s="166" t="s">
        <v>1586</v>
      </c>
      <c r="AV46" s="166">
        <f>SUM(AV45:AV45)</f>
        <v>100</v>
      </c>
      <c r="AW46" s="166">
        <f>SUM(AW45:AW45)</f>
        <v>7883</v>
      </c>
      <c r="AX46" s="173">
        <f>SUM(AX45:AX45)</f>
        <v>0.12989999999999999</v>
      </c>
    </row>
    <row r="47" spans="1:58">
      <c r="A47" s="159">
        <f t="shared" si="0"/>
        <v>88.04</v>
      </c>
      <c r="B47" s="159">
        <v>45</v>
      </c>
      <c r="C47" s="159" t="s">
        <v>1523</v>
      </c>
      <c r="D47" s="159" t="s">
        <v>155</v>
      </c>
      <c r="E47" s="159" t="s">
        <v>632</v>
      </c>
      <c r="F47" s="159" t="s">
        <v>1659</v>
      </c>
      <c r="G47" s="159">
        <v>1</v>
      </c>
      <c r="H47" s="159">
        <v>2</v>
      </c>
      <c r="I47" s="159">
        <v>3</v>
      </c>
      <c r="J47" s="159">
        <v>10</v>
      </c>
      <c r="K47" s="159">
        <v>3</v>
      </c>
      <c r="L47" s="159">
        <v>301</v>
      </c>
      <c r="M47" s="206" t="str">
        <f t="shared" si="1"/>
        <v>1-3-301</v>
      </c>
      <c r="N47" s="159" t="s">
        <v>1525</v>
      </c>
      <c r="O47" s="206" t="str">
        <f>VLOOKUP(M47,'房源信息（实测）'!$C$2:$J$771,7,0)</f>
        <v>2-3-301</v>
      </c>
      <c r="P47" s="206">
        <f>VLOOKUP(M47,'房源信息（实测）'!$C$2:$K$771,8,0)</f>
        <v>88.04</v>
      </c>
      <c r="Q47" s="159">
        <v>87.95</v>
      </c>
      <c r="R47" s="159">
        <v>70.77</v>
      </c>
      <c r="S47" s="159" t="s">
        <v>1526</v>
      </c>
      <c r="T47" s="159" t="s">
        <v>93</v>
      </c>
      <c r="U47" s="159" t="s">
        <v>1527</v>
      </c>
      <c r="V47" s="159" t="s">
        <v>1528</v>
      </c>
      <c r="AE47" s="163">
        <v>45107</v>
      </c>
      <c r="AO47" s="166" t="s">
        <v>1586</v>
      </c>
      <c r="AR47" s="166" t="s">
        <v>1658</v>
      </c>
      <c r="AS47" s="166" t="s">
        <v>1586</v>
      </c>
      <c r="AT47" s="166" t="s">
        <v>1586</v>
      </c>
      <c r="AU47" s="166" t="s">
        <v>1586</v>
      </c>
      <c r="AV47" s="166">
        <f>AV46+AV44+AV40+AV14</f>
        <v>770</v>
      </c>
      <c r="AW47" s="166">
        <f>AW46+AW44+AW40+AW14</f>
        <v>68237.689999999988</v>
      </c>
      <c r="AX47" s="174">
        <f>AX46+AX44+AX40+AX14</f>
        <v>1.0001</v>
      </c>
    </row>
    <row r="48" spans="1:58">
      <c r="A48" s="159">
        <f t="shared" si="0"/>
        <v>88.04</v>
      </c>
      <c r="B48" s="159">
        <v>46</v>
      </c>
      <c r="C48" s="159" t="s">
        <v>1523</v>
      </c>
      <c r="D48" s="159" t="s">
        <v>155</v>
      </c>
      <c r="E48" s="159" t="s">
        <v>632</v>
      </c>
      <c r="F48" s="159" t="s">
        <v>1660</v>
      </c>
      <c r="G48" s="159">
        <v>1</v>
      </c>
      <c r="H48" s="159">
        <v>2</v>
      </c>
      <c r="I48" s="159">
        <v>3</v>
      </c>
      <c r="J48" s="159">
        <v>10</v>
      </c>
      <c r="K48" s="159">
        <v>3</v>
      </c>
      <c r="L48" s="159">
        <v>302</v>
      </c>
      <c r="M48" s="206" t="str">
        <f t="shared" si="1"/>
        <v>1-3-302</v>
      </c>
      <c r="N48" s="159" t="s">
        <v>1525</v>
      </c>
      <c r="O48" s="206" t="str">
        <f>VLOOKUP(M48,'房源信息（实测）'!$C$2:$J$771,7,0)</f>
        <v>2-3-302</v>
      </c>
      <c r="P48" s="206">
        <f>VLOOKUP(M48,'房源信息（实测）'!$C$2:$K$771,8,0)</f>
        <v>88.04</v>
      </c>
      <c r="Q48" s="159">
        <v>87.95</v>
      </c>
      <c r="R48" s="159">
        <v>70.77</v>
      </c>
      <c r="S48" s="159" t="s">
        <v>1526</v>
      </c>
      <c r="T48" s="159" t="s">
        <v>93</v>
      </c>
      <c r="U48" s="159" t="s">
        <v>1527</v>
      </c>
      <c r="V48" s="159" t="s">
        <v>1528</v>
      </c>
      <c r="AE48" s="163">
        <v>45107</v>
      </c>
    </row>
    <row r="49" spans="1:49">
      <c r="A49" s="159">
        <f t="shared" si="0"/>
        <v>88.04</v>
      </c>
      <c r="B49" s="159">
        <v>47</v>
      </c>
      <c r="C49" s="159" t="s">
        <v>1523</v>
      </c>
      <c r="D49" s="159" t="s">
        <v>155</v>
      </c>
      <c r="E49" s="159" t="s">
        <v>632</v>
      </c>
      <c r="F49" s="159" t="s">
        <v>1661</v>
      </c>
      <c r="G49" s="159">
        <v>1</v>
      </c>
      <c r="H49" s="159">
        <v>2</v>
      </c>
      <c r="I49" s="159">
        <v>3</v>
      </c>
      <c r="J49" s="159">
        <v>10</v>
      </c>
      <c r="K49" s="159">
        <v>4</v>
      </c>
      <c r="L49" s="159">
        <v>401</v>
      </c>
      <c r="M49" s="206" t="str">
        <f t="shared" si="1"/>
        <v>1-3-401</v>
      </c>
      <c r="N49" s="159" t="s">
        <v>1525</v>
      </c>
      <c r="O49" s="206" t="str">
        <f>VLOOKUP(M49,'房源信息（实测）'!$C$2:$J$771,7,0)</f>
        <v>2-3-401</v>
      </c>
      <c r="P49" s="206">
        <f>VLOOKUP(M49,'房源信息（实测）'!$C$2:$K$771,8,0)</f>
        <v>88.04</v>
      </c>
      <c r="Q49" s="159">
        <v>87.95</v>
      </c>
      <c r="R49" s="159">
        <v>70.77</v>
      </c>
      <c r="S49" s="159" t="s">
        <v>1526</v>
      </c>
      <c r="T49" s="159" t="s">
        <v>93</v>
      </c>
      <c r="U49" s="159" t="s">
        <v>1527</v>
      </c>
      <c r="V49" s="159" t="s">
        <v>1528</v>
      </c>
      <c r="AE49" s="163">
        <v>45107</v>
      </c>
      <c r="AW49" s="159">
        <f>'房源信息（实测）'!J772</f>
        <v>68237.690000000395</v>
      </c>
    </row>
    <row r="50" spans="1:49">
      <c r="A50" s="159">
        <f t="shared" si="0"/>
        <v>88.04</v>
      </c>
      <c r="B50" s="159">
        <v>48</v>
      </c>
      <c r="C50" s="159" t="s">
        <v>1523</v>
      </c>
      <c r="D50" s="159" t="s">
        <v>155</v>
      </c>
      <c r="E50" s="159" t="s">
        <v>632</v>
      </c>
      <c r="F50" s="159" t="s">
        <v>1662</v>
      </c>
      <c r="G50" s="159">
        <v>1</v>
      </c>
      <c r="H50" s="159">
        <v>2</v>
      </c>
      <c r="I50" s="159">
        <v>3</v>
      </c>
      <c r="J50" s="159">
        <v>10</v>
      </c>
      <c r="K50" s="159">
        <v>4</v>
      </c>
      <c r="L50" s="159">
        <v>402</v>
      </c>
      <c r="M50" s="206" t="str">
        <f t="shared" si="1"/>
        <v>1-3-402</v>
      </c>
      <c r="N50" s="159" t="s">
        <v>1525</v>
      </c>
      <c r="O50" s="206" t="str">
        <f>VLOOKUP(M50,'房源信息（实测）'!$C$2:$J$771,7,0)</f>
        <v>2-3-402</v>
      </c>
      <c r="P50" s="206">
        <f>VLOOKUP(M50,'房源信息（实测）'!$C$2:$K$771,8,0)</f>
        <v>88.04</v>
      </c>
      <c r="Q50" s="159">
        <v>87.95</v>
      </c>
      <c r="R50" s="159">
        <v>70.77</v>
      </c>
      <c r="S50" s="159" t="s">
        <v>1526</v>
      </c>
      <c r="T50" s="159" t="s">
        <v>93</v>
      </c>
      <c r="U50" s="159" t="s">
        <v>1527</v>
      </c>
      <c r="V50" s="159" t="s">
        <v>1528</v>
      </c>
      <c r="AE50" s="163">
        <v>45107</v>
      </c>
    </row>
    <row r="51" spans="1:49">
      <c r="A51" s="159">
        <f t="shared" si="0"/>
        <v>88.04</v>
      </c>
      <c r="B51" s="159">
        <v>49</v>
      </c>
      <c r="C51" s="159" t="s">
        <v>1523</v>
      </c>
      <c r="D51" s="159" t="s">
        <v>155</v>
      </c>
      <c r="E51" s="159" t="s">
        <v>632</v>
      </c>
      <c r="F51" s="159" t="s">
        <v>1663</v>
      </c>
      <c r="G51" s="159">
        <v>1</v>
      </c>
      <c r="H51" s="159">
        <v>2</v>
      </c>
      <c r="I51" s="159">
        <v>3</v>
      </c>
      <c r="J51" s="159">
        <v>10</v>
      </c>
      <c r="K51" s="159">
        <v>5</v>
      </c>
      <c r="L51" s="159">
        <v>501</v>
      </c>
      <c r="M51" s="206" t="str">
        <f t="shared" si="1"/>
        <v>1-3-501</v>
      </c>
      <c r="N51" s="159" t="s">
        <v>1525</v>
      </c>
      <c r="O51" s="206" t="str">
        <f>VLOOKUP(M51,'房源信息（实测）'!$C$2:$J$771,7,0)</f>
        <v>2-3-501</v>
      </c>
      <c r="P51" s="206">
        <f>VLOOKUP(M51,'房源信息（实测）'!$C$2:$K$771,8,0)</f>
        <v>88.04</v>
      </c>
      <c r="Q51" s="159">
        <v>87.95</v>
      </c>
      <c r="R51" s="159">
        <v>70.77</v>
      </c>
      <c r="S51" s="159" t="s">
        <v>1526</v>
      </c>
      <c r="T51" s="159" t="s">
        <v>93</v>
      </c>
      <c r="U51" s="159" t="s">
        <v>1527</v>
      </c>
      <c r="V51" s="159" t="s">
        <v>1528</v>
      </c>
      <c r="AE51" s="163">
        <v>45107</v>
      </c>
    </row>
    <row r="52" spans="1:49">
      <c r="A52" s="159">
        <f t="shared" si="0"/>
        <v>88.04</v>
      </c>
      <c r="B52" s="159">
        <v>50</v>
      </c>
      <c r="C52" s="159" t="s">
        <v>1523</v>
      </c>
      <c r="D52" s="159" t="s">
        <v>155</v>
      </c>
      <c r="E52" s="159" t="s">
        <v>632</v>
      </c>
      <c r="F52" s="159" t="s">
        <v>1664</v>
      </c>
      <c r="G52" s="159">
        <v>1</v>
      </c>
      <c r="H52" s="159">
        <v>2</v>
      </c>
      <c r="I52" s="159">
        <v>3</v>
      </c>
      <c r="J52" s="159">
        <v>10</v>
      </c>
      <c r="K52" s="159">
        <v>5</v>
      </c>
      <c r="L52" s="159">
        <v>502</v>
      </c>
      <c r="M52" s="206" t="str">
        <f t="shared" si="1"/>
        <v>1-3-502</v>
      </c>
      <c r="N52" s="159" t="s">
        <v>1525</v>
      </c>
      <c r="O52" s="206" t="str">
        <f>VLOOKUP(M52,'房源信息（实测）'!$C$2:$J$771,7,0)</f>
        <v>2-3-502</v>
      </c>
      <c r="P52" s="206">
        <f>VLOOKUP(M52,'房源信息（实测）'!$C$2:$K$771,8,0)</f>
        <v>88.04</v>
      </c>
      <c r="Q52" s="159">
        <v>87.95</v>
      </c>
      <c r="R52" s="159">
        <v>70.77</v>
      </c>
      <c r="S52" s="159" t="s">
        <v>1526</v>
      </c>
      <c r="T52" s="159" t="s">
        <v>93</v>
      </c>
      <c r="U52" s="159" t="s">
        <v>1527</v>
      </c>
      <c r="V52" s="159" t="s">
        <v>1528</v>
      </c>
      <c r="AE52" s="163">
        <v>45107</v>
      </c>
    </row>
    <row r="53" spans="1:49">
      <c r="A53" s="159">
        <f t="shared" si="0"/>
        <v>88.04</v>
      </c>
      <c r="B53" s="159">
        <v>51</v>
      </c>
      <c r="C53" s="159" t="s">
        <v>1523</v>
      </c>
      <c r="D53" s="159" t="s">
        <v>155</v>
      </c>
      <c r="E53" s="159" t="s">
        <v>632</v>
      </c>
      <c r="F53" s="159" t="s">
        <v>1665</v>
      </c>
      <c r="G53" s="159">
        <v>1</v>
      </c>
      <c r="H53" s="159">
        <v>2</v>
      </c>
      <c r="I53" s="159">
        <v>3</v>
      </c>
      <c r="J53" s="159">
        <v>10</v>
      </c>
      <c r="K53" s="159">
        <v>6</v>
      </c>
      <c r="L53" s="159">
        <v>601</v>
      </c>
      <c r="M53" s="206" t="str">
        <f t="shared" si="1"/>
        <v>1-3-601</v>
      </c>
      <c r="N53" s="159" t="s">
        <v>1525</v>
      </c>
      <c r="O53" s="206" t="str">
        <f>VLOOKUP(M53,'房源信息（实测）'!$C$2:$J$771,7,0)</f>
        <v>2-3-601</v>
      </c>
      <c r="P53" s="206">
        <f>VLOOKUP(M53,'房源信息（实测）'!$C$2:$K$771,8,0)</f>
        <v>88.04</v>
      </c>
      <c r="Q53" s="159">
        <v>87.95</v>
      </c>
      <c r="R53" s="159">
        <v>70.77</v>
      </c>
      <c r="S53" s="159" t="s">
        <v>1526</v>
      </c>
      <c r="T53" s="159" t="s">
        <v>93</v>
      </c>
      <c r="U53" s="159" t="s">
        <v>1527</v>
      </c>
      <c r="V53" s="159" t="s">
        <v>1528</v>
      </c>
      <c r="AE53" s="163">
        <v>45107</v>
      </c>
    </row>
    <row r="54" spans="1:49">
      <c r="A54" s="159">
        <f t="shared" si="0"/>
        <v>88.04</v>
      </c>
      <c r="B54" s="159">
        <v>52</v>
      </c>
      <c r="C54" s="159" t="s">
        <v>1523</v>
      </c>
      <c r="D54" s="159" t="s">
        <v>155</v>
      </c>
      <c r="E54" s="159" t="s">
        <v>632</v>
      </c>
      <c r="F54" s="159" t="s">
        <v>1666</v>
      </c>
      <c r="G54" s="159">
        <v>1</v>
      </c>
      <c r="H54" s="159">
        <v>2</v>
      </c>
      <c r="I54" s="159">
        <v>3</v>
      </c>
      <c r="J54" s="159">
        <v>10</v>
      </c>
      <c r="K54" s="159">
        <v>6</v>
      </c>
      <c r="L54" s="159">
        <v>602</v>
      </c>
      <c r="M54" s="206" t="str">
        <f t="shared" si="1"/>
        <v>1-3-602</v>
      </c>
      <c r="N54" s="159" t="s">
        <v>1525</v>
      </c>
      <c r="O54" s="206" t="str">
        <f>VLOOKUP(M54,'房源信息（实测）'!$C$2:$J$771,7,0)</f>
        <v>2-3-602</v>
      </c>
      <c r="P54" s="206">
        <f>VLOOKUP(M54,'房源信息（实测）'!$C$2:$K$771,8,0)</f>
        <v>88.04</v>
      </c>
      <c r="Q54" s="159">
        <v>87.95</v>
      </c>
      <c r="R54" s="159">
        <v>70.77</v>
      </c>
      <c r="S54" s="159" t="s">
        <v>1526</v>
      </c>
      <c r="T54" s="159" t="s">
        <v>93</v>
      </c>
      <c r="U54" s="159" t="s">
        <v>1527</v>
      </c>
      <c r="V54" s="159" t="s">
        <v>1528</v>
      </c>
      <c r="AE54" s="163">
        <v>45107</v>
      </c>
    </row>
    <row r="55" spans="1:49">
      <c r="A55" s="159">
        <f t="shared" si="0"/>
        <v>88.04</v>
      </c>
      <c r="B55" s="159">
        <v>53</v>
      </c>
      <c r="C55" s="159" t="s">
        <v>1523</v>
      </c>
      <c r="D55" s="159" t="s">
        <v>155</v>
      </c>
      <c r="E55" s="159" t="s">
        <v>632</v>
      </c>
      <c r="F55" s="159" t="s">
        <v>1667</v>
      </c>
      <c r="G55" s="159">
        <v>1</v>
      </c>
      <c r="H55" s="159">
        <v>2</v>
      </c>
      <c r="I55" s="159">
        <v>3</v>
      </c>
      <c r="J55" s="159">
        <v>10</v>
      </c>
      <c r="K55" s="159">
        <v>7</v>
      </c>
      <c r="L55" s="159">
        <v>701</v>
      </c>
      <c r="M55" s="206" t="str">
        <f t="shared" si="1"/>
        <v>1-3-701</v>
      </c>
      <c r="N55" s="159" t="s">
        <v>1525</v>
      </c>
      <c r="O55" s="206" t="str">
        <f>VLOOKUP(M55,'房源信息（实测）'!$C$2:$J$771,7,0)</f>
        <v>2-3-701</v>
      </c>
      <c r="P55" s="206">
        <f>VLOOKUP(M55,'房源信息（实测）'!$C$2:$K$771,8,0)</f>
        <v>88.04</v>
      </c>
      <c r="Q55" s="159">
        <v>87.95</v>
      </c>
      <c r="R55" s="159">
        <v>70.77</v>
      </c>
      <c r="S55" s="159" t="s">
        <v>1526</v>
      </c>
      <c r="T55" s="159" t="s">
        <v>93</v>
      </c>
      <c r="U55" s="159" t="s">
        <v>1527</v>
      </c>
      <c r="V55" s="159" t="s">
        <v>1528</v>
      </c>
      <c r="AE55" s="163">
        <v>45107</v>
      </c>
    </row>
    <row r="56" spans="1:49">
      <c r="A56" s="159">
        <f t="shared" si="0"/>
        <v>88.04</v>
      </c>
      <c r="B56" s="159">
        <v>54</v>
      </c>
      <c r="C56" s="159" t="s">
        <v>1523</v>
      </c>
      <c r="D56" s="159" t="s">
        <v>155</v>
      </c>
      <c r="E56" s="159" t="s">
        <v>632</v>
      </c>
      <c r="F56" s="159" t="s">
        <v>1668</v>
      </c>
      <c r="G56" s="159">
        <v>1</v>
      </c>
      <c r="H56" s="159">
        <v>2</v>
      </c>
      <c r="I56" s="159">
        <v>3</v>
      </c>
      <c r="J56" s="159">
        <v>10</v>
      </c>
      <c r="K56" s="159">
        <v>7</v>
      </c>
      <c r="L56" s="159">
        <v>702</v>
      </c>
      <c r="M56" s="206" t="str">
        <f t="shared" si="1"/>
        <v>1-3-702</v>
      </c>
      <c r="N56" s="159" t="s">
        <v>1525</v>
      </c>
      <c r="O56" s="206" t="str">
        <f>VLOOKUP(M56,'房源信息（实测）'!$C$2:$J$771,7,0)</f>
        <v>2-3-702</v>
      </c>
      <c r="P56" s="206">
        <f>VLOOKUP(M56,'房源信息（实测）'!$C$2:$K$771,8,0)</f>
        <v>88.04</v>
      </c>
      <c r="Q56" s="159">
        <v>87.95</v>
      </c>
      <c r="R56" s="159">
        <v>70.77</v>
      </c>
      <c r="S56" s="159" t="s">
        <v>1526</v>
      </c>
      <c r="T56" s="159" t="s">
        <v>93</v>
      </c>
      <c r="U56" s="159" t="s">
        <v>1527</v>
      </c>
      <c r="V56" s="159" t="s">
        <v>1528</v>
      </c>
      <c r="AE56" s="163">
        <v>45107</v>
      </c>
    </row>
    <row r="57" spans="1:49">
      <c r="A57" s="159">
        <f t="shared" si="0"/>
        <v>88.04</v>
      </c>
      <c r="B57" s="159">
        <v>55</v>
      </c>
      <c r="C57" s="159" t="s">
        <v>1523</v>
      </c>
      <c r="D57" s="159" t="s">
        <v>155</v>
      </c>
      <c r="E57" s="159" t="s">
        <v>632</v>
      </c>
      <c r="F57" s="159" t="s">
        <v>1669</v>
      </c>
      <c r="G57" s="159">
        <v>1</v>
      </c>
      <c r="H57" s="159">
        <v>2</v>
      </c>
      <c r="I57" s="159">
        <v>3</v>
      </c>
      <c r="J57" s="159">
        <v>10</v>
      </c>
      <c r="K57" s="159">
        <v>8</v>
      </c>
      <c r="L57" s="159">
        <v>801</v>
      </c>
      <c r="M57" s="206" t="str">
        <f t="shared" si="1"/>
        <v>1-3-801</v>
      </c>
      <c r="N57" s="159" t="s">
        <v>1525</v>
      </c>
      <c r="O57" s="206" t="str">
        <f>VLOOKUP(M57,'房源信息（实测）'!$C$2:$J$771,7,0)</f>
        <v>2-3-801</v>
      </c>
      <c r="P57" s="206">
        <f>VLOOKUP(M57,'房源信息（实测）'!$C$2:$K$771,8,0)</f>
        <v>88.04</v>
      </c>
      <c r="Q57" s="159">
        <v>87.95</v>
      </c>
      <c r="R57" s="159">
        <v>70.77</v>
      </c>
      <c r="S57" s="159" t="s">
        <v>1526</v>
      </c>
      <c r="T57" s="159" t="s">
        <v>93</v>
      </c>
      <c r="U57" s="159" t="s">
        <v>1527</v>
      </c>
      <c r="V57" s="159" t="s">
        <v>1528</v>
      </c>
      <c r="AE57" s="163">
        <v>45107</v>
      </c>
    </row>
    <row r="58" spans="1:49">
      <c r="A58" s="159">
        <f t="shared" si="0"/>
        <v>88.04</v>
      </c>
      <c r="B58" s="159">
        <v>56</v>
      </c>
      <c r="C58" s="159" t="s">
        <v>1523</v>
      </c>
      <c r="D58" s="159" t="s">
        <v>155</v>
      </c>
      <c r="E58" s="159" t="s">
        <v>632</v>
      </c>
      <c r="F58" s="159" t="s">
        <v>1670</v>
      </c>
      <c r="G58" s="159">
        <v>1</v>
      </c>
      <c r="H58" s="159">
        <v>2</v>
      </c>
      <c r="I58" s="159">
        <v>3</v>
      </c>
      <c r="J58" s="159">
        <v>10</v>
      </c>
      <c r="K58" s="159">
        <v>8</v>
      </c>
      <c r="L58" s="159">
        <v>802</v>
      </c>
      <c r="M58" s="206" t="str">
        <f t="shared" si="1"/>
        <v>1-3-802</v>
      </c>
      <c r="N58" s="159" t="s">
        <v>1525</v>
      </c>
      <c r="O58" s="206" t="str">
        <f>VLOOKUP(M58,'房源信息（实测）'!$C$2:$J$771,7,0)</f>
        <v>2-3-802</v>
      </c>
      <c r="P58" s="206">
        <f>VLOOKUP(M58,'房源信息（实测）'!$C$2:$K$771,8,0)</f>
        <v>88.04</v>
      </c>
      <c r="Q58" s="159">
        <v>87.95</v>
      </c>
      <c r="R58" s="159">
        <v>70.77</v>
      </c>
      <c r="S58" s="159" t="s">
        <v>1526</v>
      </c>
      <c r="T58" s="159" t="s">
        <v>93</v>
      </c>
      <c r="U58" s="159" t="s">
        <v>1527</v>
      </c>
      <c r="V58" s="159" t="s">
        <v>1528</v>
      </c>
      <c r="AE58" s="163">
        <v>45107</v>
      </c>
    </row>
    <row r="59" spans="1:49">
      <c r="A59" s="159">
        <f t="shared" si="0"/>
        <v>88.04</v>
      </c>
      <c r="B59" s="159">
        <v>57</v>
      </c>
      <c r="C59" s="159" t="s">
        <v>1523</v>
      </c>
      <c r="D59" s="159" t="s">
        <v>155</v>
      </c>
      <c r="E59" s="159" t="s">
        <v>632</v>
      </c>
      <c r="F59" s="159" t="s">
        <v>1671</v>
      </c>
      <c r="G59" s="159">
        <v>1</v>
      </c>
      <c r="H59" s="159">
        <v>2</v>
      </c>
      <c r="I59" s="159">
        <v>3</v>
      </c>
      <c r="J59" s="159">
        <v>10</v>
      </c>
      <c r="K59" s="159">
        <v>9</v>
      </c>
      <c r="L59" s="159">
        <v>901</v>
      </c>
      <c r="M59" s="206" t="str">
        <f t="shared" si="1"/>
        <v>1-3-901</v>
      </c>
      <c r="N59" s="159" t="s">
        <v>1525</v>
      </c>
      <c r="O59" s="206" t="str">
        <f>VLOOKUP(M59,'房源信息（实测）'!$C$2:$J$771,7,0)</f>
        <v>2-3-901</v>
      </c>
      <c r="P59" s="206">
        <f>VLOOKUP(M59,'房源信息（实测）'!$C$2:$K$771,8,0)</f>
        <v>88.04</v>
      </c>
      <c r="Q59" s="159">
        <v>87.95</v>
      </c>
      <c r="R59" s="159">
        <v>70.77</v>
      </c>
      <c r="S59" s="159" t="s">
        <v>1526</v>
      </c>
      <c r="T59" s="159" t="s">
        <v>93</v>
      </c>
      <c r="U59" s="159" t="s">
        <v>1527</v>
      </c>
      <c r="V59" s="159" t="s">
        <v>1528</v>
      </c>
      <c r="AE59" s="163">
        <v>45107</v>
      </c>
    </row>
    <row r="60" spans="1:49">
      <c r="A60" s="159">
        <f t="shared" si="0"/>
        <v>88.04</v>
      </c>
      <c r="B60" s="159">
        <v>58</v>
      </c>
      <c r="C60" s="159" t="s">
        <v>1523</v>
      </c>
      <c r="D60" s="159" t="s">
        <v>155</v>
      </c>
      <c r="E60" s="159" t="s">
        <v>632</v>
      </c>
      <c r="F60" s="159" t="s">
        <v>1672</v>
      </c>
      <c r="G60" s="159">
        <v>1</v>
      </c>
      <c r="H60" s="159">
        <v>2</v>
      </c>
      <c r="I60" s="159">
        <v>3</v>
      </c>
      <c r="J60" s="159">
        <v>10</v>
      </c>
      <c r="K60" s="159">
        <v>9</v>
      </c>
      <c r="L60" s="159">
        <v>902</v>
      </c>
      <c r="M60" s="206" t="str">
        <f t="shared" si="1"/>
        <v>1-3-902</v>
      </c>
      <c r="N60" s="159" t="s">
        <v>1525</v>
      </c>
      <c r="O60" s="206" t="str">
        <f>VLOOKUP(M60,'房源信息（实测）'!$C$2:$J$771,7,0)</f>
        <v>2-3-902</v>
      </c>
      <c r="P60" s="206">
        <f>VLOOKUP(M60,'房源信息（实测）'!$C$2:$K$771,8,0)</f>
        <v>88.04</v>
      </c>
      <c r="Q60" s="159">
        <v>87.95</v>
      </c>
      <c r="R60" s="159">
        <v>70.77</v>
      </c>
      <c r="S60" s="159" t="s">
        <v>1526</v>
      </c>
      <c r="T60" s="159" t="s">
        <v>93</v>
      </c>
      <c r="U60" s="159" t="s">
        <v>1527</v>
      </c>
      <c r="V60" s="159" t="s">
        <v>1528</v>
      </c>
      <c r="AE60" s="163">
        <v>45107</v>
      </c>
    </row>
    <row r="61" spans="1:49">
      <c r="A61" s="159">
        <f t="shared" si="0"/>
        <v>88.04</v>
      </c>
      <c r="B61" s="159">
        <v>59</v>
      </c>
      <c r="C61" s="159" t="s">
        <v>1523</v>
      </c>
      <c r="D61" s="159" t="s">
        <v>155</v>
      </c>
      <c r="E61" s="159" t="s">
        <v>632</v>
      </c>
      <c r="F61" s="159" t="s">
        <v>1673</v>
      </c>
      <c r="G61" s="159">
        <v>1</v>
      </c>
      <c r="H61" s="159">
        <v>2</v>
      </c>
      <c r="I61" s="159">
        <v>3</v>
      </c>
      <c r="J61" s="159">
        <v>10</v>
      </c>
      <c r="K61" s="159">
        <v>10</v>
      </c>
      <c r="L61" s="159">
        <v>1001</v>
      </c>
      <c r="M61" s="206" t="str">
        <f t="shared" si="1"/>
        <v>1-3-1001</v>
      </c>
      <c r="N61" s="159" t="s">
        <v>1525</v>
      </c>
      <c r="O61" s="206" t="str">
        <f>VLOOKUP(M61,'房源信息（实测）'!$C$2:$J$771,7,0)</f>
        <v>2-3-1001</v>
      </c>
      <c r="P61" s="206">
        <f>VLOOKUP(M61,'房源信息（实测）'!$C$2:$K$771,8,0)</f>
        <v>88.04</v>
      </c>
      <c r="Q61" s="159">
        <v>87.95</v>
      </c>
      <c r="R61" s="159">
        <v>70.77</v>
      </c>
      <c r="S61" s="159" t="s">
        <v>1526</v>
      </c>
      <c r="T61" s="159" t="s">
        <v>93</v>
      </c>
      <c r="U61" s="159" t="s">
        <v>1527</v>
      </c>
      <c r="V61" s="159" t="s">
        <v>1528</v>
      </c>
      <c r="AE61" s="163">
        <v>45107</v>
      </c>
    </row>
    <row r="62" spans="1:49">
      <c r="A62" s="159">
        <f t="shared" si="0"/>
        <v>88.04</v>
      </c>
      <c r="B62" s="159">
        <v>60</v>
      </c>
      <c r="C62" s="159" t="s">
        <v>1523</v>
      </c>
      <c r="D62" s="159" t="s">
        <v>155</v>
      </c>
      <c r="E62" s="159" t="s">
        <v>632</v>
      </c>
      <c r="F62" s="159" t="s">
        <v>1674</v>
      </c>
      <c r="G62" s="159">
        <v>1</v>
      </c>
      <c r="H62" s="159">
        <v>2</v>
      </c>
      <c r="I62" s="159">
        <v>3</v>
      </c>
      <c r="J62" s="159">
        <v>10</v>
      </c>
      <c r="K62" s="159">
        <v>10</v>
      </c>
      <c r="L62" s="159">
        <v>1002</v>
      </c>
      <c r="M62" s="206" t="str">
        <f t="shared" si="1"/>
        <v>1-3-1002</v>
      </c>
      <c r="N62" s="159" t="s">
        <v>1525</v>
      </c>
      <c r="O62" s="206" t="str">
        <f>VLOOKUP(M62,'房源信息（实测）'!$C$2:$J$771,7,0)</f>
        <v>2-3-1002</v>
      </c>
      <c r="P62" s="206">
        <f>VLOOKUP(M62,'房源信息（实测）'!$C$2:$K$771,8,0)</f>
        <v>88.04</v>
      </c>
      <c r="Q62" s="159">
        <v>87.95</v>
      </c>
      <c r="R62" s="159">
        <v>70.77</v>
      </c>
      <c r="S62" s="159" t="s">
        <v>1526</v>
      </c>
      <c r="T62" s="159" t="s">
        <v>93</v>
      </c>
      <c r="U62" s="159" t="s">
        <v>1527</v>
      </c>
      <c r="V62" s="159" t="s">
        <v>1528</v>
      </c>
      <c r="AE62" s="163">
        <v>45107</v>
      </c>
    </row>
    <row r="63" spans="1:49">
      <c r="A63" s="159">
        <f t="shared" si="0"/>
        <v>64.209999999999994</v>
      </c>
      <c r="B63" s="159">
        <v>61</v>
      </c>
      <c r="C63" s="159" t="s">
        <v>1523</v>
      </c>
      <c r="D63" s="159" t="s">
        <v>155</v>
      </c>
      <c r="E63" s="159" t="s">
        <v>632</v>
      </c>
      <c r="F63" s="159" t="s">
        <v>1675</v>
      </c>
      <c r="G63" s="159">
        <v>1</v>
      </c>
      <c r="H63" s="159">
        <v>2</v>
      </c>
      <c r="I63" s="159">
        <v>4</v>
      </c>
      <c r="J63" s="159">
        <v>10</v>
      </c>
      <c r="K63" s="159">
        <v>1</v>
      </c>
      <c r="L63" s="159">
        <v>101</v>
      </c>
      <c r="M63" s="206" t="str">
        <f t="shared" si="1"/>
        <v>1-4-101</v>
      </c>
      <c r="N63" s="159" t="s">
        <v>1525</v>
      </c>
      <c r="O63" s="206" t="str">
        <f>VLOOKUP(M63,'房源信息（实测）'!$C$2:$J$771,7,0)</f>
        <v>2-4-101</v>
      </c>
      <c r="P63" s="206">
        <f>VLOOKUP(M63,'房源信息（实测）'!$C$2:$K$771,8,0)</f>
        <v>64.209999999999994</v>
      </c>
      <c r="Q63" s="159">
        <v>64.150000000000006</v>
      </c>
      <c r="R63" s="159">
        <v>51.62</v>
      </c>
      <c r="S63" s="159" t="s">
        <v>1530</v>
      </c>
      <c r="T63" s="159" t="s">
        <v>93</v>
      </c>
      <c r="U63" s="159" t="s">
        <v>1215</v>
      </c>
      <c r="V63" s="159" t="s">
        <v>1545</v>
      </c>
      <c r="W63" s="159" t="s">
        <v>1676</v>
      </c>
      <c r="X63" s="163">
        <v>44305</v>
      </c>
      <c r="Y63" s="159" t="s">
        <v>1677</v>
      </c>
      <c r="Z63" s="159" t="s">
        <v>1548</v>
      </c>
      <c r="AA63" s="159" t="s">
        <v>1678</v>
      </c>
      <c r="AE63" s="163">
        <v>45107</v>
      </c>
    </row>
    <row r="64" spans="1:49">
      <c r="A64" s="159">
        <f t="shared" si="0"/>
        <v>88.46</v>
      </c>
      <c r="B64" s="159">
        <v>62</v>
      </c>
      <c r="C64" s="159" t="s">
        <v>1523</v>
      </c>
      <c r="D64" s="159" t="s">
        <v>155</v>
      </c>
      <c r="E64" s="159" t="s">
        <v>632</v>
      </c>
      <c r="F64" s="159" t="s">
        <v>1679</v>
      </c>
      <c r="G64" s="159">
        <v>1</v>
      </c>
      <c r="H64" s="159">
        <v>2</v>
      </c>
      <c r="I64" s="159">
        <v>4</v>
      </c>
      <c r="J64" s="159">
        <v>10</v>
      </c>
      <c r="K64" s="159">
        <v>1</v>
      </c>
      <c r="L64" s="159">
        <v>102</v>
      </c>
      <c r="M64" s="206" t="str">
        <f t="shared" si="1"/>
        <v>1-4-102</v>
      </c>
      <c r="N64" s="159" t="s">
        <v>1525</v>
      </c>
      <c r="O64" s="206" t="str">
        <f>VLOOKUP(M64,'房源信息（实测）'!$C$2:$J$771,7,0)</f>
        <v>2-4-102</v>
      </c>
      <c r="P64" s="206">
        <f>VLOOKUP(M64,'房源信息（实测）'!$C$2:$K$771,8,0)</f>
        <v>88.46</v>
      </c>
      <c r="Q64" s="159">
        <v>88.38</v>
      </c>
      <c r="R64" s="159">
        <v>71.11</v>
      </c>
      <c r="S64" s="159" t="s">
        <v>1526</v>
      </c>
      <c r="T64" s="159" t="s">
        <v>93</v>
      </c>
      <c r="U64" s="159" t="s">
        <v>1527</v>
      </c>
      <c r="V64" s="159" t="s">
        <v>1528</v>
      </c>
      <c r="AE64" s="163">
        <v>45107</v>
      </c>
    </row>
    <row r="65" spans="1:31">
      <c r="A65" s="159">
        <f t="shared" si="0"/>
        <v>88.04</v>
      </c>
      <c r="B65" s="159">
        <v>63</v>
      </c>
      <c r="C65" s="159" t="s">
        <v>1523</v>
      </c>
      <c r="D65" s="159" t="s">
        <v>155</v>
      </c>
      <c r="E65" s="159" t="s">
        <v>632</v>
      </c>
      <c r="F65" s="159" t="s">
        <v>1680</v>
      </c>
      <c r="G65" s="159">
        <v>1</v>
      </c>
      <c r="H65" s="159">
        <v>2</v>
      </c>
      <c r="I65" s="159">
        <v>4</v>
      </c>
      <c r="J65" s="159">
        <v>10</v>
      </c>
      <c r="K65" s="159">
        <v>2</v>
      </c>
      <c r="L65" s="159">
        <v>201</v>
      </c>
      <c r="M65" s="206" t="str">
        <f t="shared" si="1"/>
        <v>1-4-201</v>
      </c>
      <c r="N65" s="159" t="s">
        <v>1525</v>
      </c>
      <c r="O65" s="206" t="str">
        <f>VLOOKUP(M65,'房源信息（实测）'!$C$2:$J$771,7,0)</f>
        <v>2-4-201</v>
      </c>
      <c r="P65" s="206">
        <f>VLOOKUP(M65,'房源信息（实测）'!$C$2:$K$771,8,0)</f>
        <v>88.04</v>
      </c>
      <c r="Q65" s="159">
        <v>87.95</v>
      </c>
      <c r="R65" s="159">
        <v>70.77</v>
      </c>
      <c r="S65" s="159" t="s">
        <v>1526</v>
      </c>
      <c r="T65" s="159" t="s">
        <v>93</v>
      </c>
      <c r="U65" s="159" t="s">
        <v>1527</v>
      </c>
      <c r="V65" s="159" t="s">
        <v>1528</v>
      </c>
      <c r="AE65" s="163">
        <v>45107</v>
      </c>
    </row>
    <row r="66" spans="1:31">
      <c r="A66" s="159">
        <f t="shared" si="0"/>
        <v>88.61</v>
      </c>
      <c r="B66" s="159">
        <v>64</v>
      </c>
      <c r="C66" s="159" t="s">
        <v>1523</v>
      </c>
      <c r="D66" s="159" t="s">
        <v>155</v>
      </c>
      <c r="E66" s="159" t="s">
        <v>632</v>
      </c>
      <c r="F66" s="159" t="s">
        <v>1681</v>
      </c>
      <c r="G66" s="159">
        <v>1</v>
      </c>
      <c r="H66" s="159">
        <v>2</v>
      </c>
      <c r="I66" s="159">
        <v>4</v>
      </c>
      <c r="J66" s="159">
        <v>10</v>
      </c>
      <c r="K66" s="159">
        <v>2</v>
      </c>
      <c r="L66" s="159">
        <v>202</v>
      </c>
      <c r="M66" s="206" t="str">
        <f t="shared" si="1"/>
        <v>1-4-202</v>
      </c>
      <c r="N66" s="159" t="s">
        <v>1525</v>
      </c>
      <c r="O66" s="206" t="str">
        <f>VLOOKUP(M66,'房源信息（实测）'!$C$2:$J$771,7,0)</f>
        <v>2-4-202</v>
      </c>
      <c r="P66" s="206">
        <f>VLOOKUP(M66,'房源信息（实测）'!$C$2:$K$771,8,0)</f>
        <v>88.61</v>
      </c>
      <c r="Q66" s="159">
        <v>88.53</v>
      </c>
      <c r="R66" s="159">
        <v>71.23</v>
      </c>
      <c r="S66" s="159" t="s">
        <v>1526</v>
      </c>
      <c r="T66" s="159" t="s">
        <v>93</v>
      </c>
      <c r="U66" s="159" t="s">
        <v>1527</v>
      </c>
      <c r="V66" s="159" t="s">
        <v>1528</v>
      </c>
      <c r="AE66" s="163">
        <v>45107</v>
      </c>
    </row>
    <row r="67" spans="1:31">
      <c r="A67" s="159">
        <f t="shared" si="0"/>
        <v>88.04</v>
      </c>
      <c r="B67" s="159">
        <v>65</v>
      </c>
      <c r="C67" s="159" t="s">
        <v>1523</v>
      </c>
      <c r="D67" s="159" t="s">
        <v>155</v>
      </c>
      <c r="E67" s="159" t="s">
        <v>632</v>
      </c>
      <c r="F67" s="159" t="s">
        <v>1682</v>
      </c>
      <c r="G67" s="159">
        <v>1</v>
      </c>
      <c r="H67" s="159">
        <v>2</v>
      </c>
      <c r="I67" s="159">
        <v>4</v>
      </c>
      <c r="J67" s="159">
        <v>10</v>
      </c>
      <c r="K67" s="159">
        <v>3</v>
      </c>
      <c r="L67" s="159">
        <v>301</v>
      </c>
      <c r="M67" s="206" t="str">
        <f t="shared" si="1"/>
        <v>1-4-301</v>
      </c>
      <c r="N67" s="159" t="s">
        <v>1525</v>
      </c>
      <c r="O67" s="206" t="str">
        <f>VLOOKUP(M67,'房源信息（实测）'!$C$2:$J$771,7,0)</f>
        <v>2-4-301</v>
      </c>
      <c r="P67" s="206">
        <f>VLOOKUP(M67,'房源信息（实测）'!$C$2:$K$771,8,0)</f>
        <v>88.04</v>
      </c>
      <c r="Q67" s="159">
        <v>87.95</v>
      </c>
      <c r="R67" s="159">
        <v>70.77</v>
      </c>
      <c r="S67" s="159" t="s">
        <v>1526</v>
      </c>
      <c r="T67" s="159" t="s">
        <v>93</v>
      </c>
      <c r="U67" s="159" t="s">
        <v>1527</v>
      </c>
      <c r="V67" s="159" t="s">
        <v>1528</v>
      </c>
      <c r="AE67" s="163">
        <v>45107</v>
      </c>
    </row>
    <row r="68" spans="1:31">
      <c r="A68" s="159">
        <f t="shared" ref="A68:A131" si="29">P68</f>
        <v>88.61</v>
      </c>
      <c r="B68" s="159">
        <v>66</v>
      </c>
      <c r="C68" s="159" t="s">
        <v>1523</v>
      </c>
      <c r="D68" s="159" t="s">
        <v>155</v>
      </c>
      <c r="E68" s="159" t="s">
        <v>632</v>
      </c>
      <c r="F68" s="159" t="s">
        <v>1683</v>
      </c>
      <c r="G68" s="159">
        <v>1</v>
      </c>
      <c r="H68" s="159">
        <v>2</v>
      </c>
      <c r="I68" s="159">
        <v>4</v>
      </c>
      <c r="J68" s="159">
        <v>10</v>
      </c>
      <c r="K68" s="159">
        <v>3</v>
      </c>
      <c r="L68" s="159">
        <v>302</v>
      </c>
      <c r="M68" s="206" t="str">
        <f t="shared" ref="M68:M131" si="30">G68&amp;$M$2&amp;I68&amp;$M$2&amp;L68</f>
        <v>1-4-302</v>
      </c>
      <c r="N68" s="159" t="s">
        <v>1525</v>
      </c>
      <c r="O68" s="206" t="str">
        <f>VLOOKUP(M68,'房源信息（实测）'!$C$2:$J$771,7,0)</f>
        <v>2-4-302</v>
      </c>
      <c r="P68" s="206">
        <f>VLOOKUP(M68,'房源信息（实测）'!$C$2:$K$771,8,0)</f>
        <v>88.61</v>
      </c>
      <c r="Q68" s="159">
        <v>88.53</v>
      </c>
      <c r="R68" s="159">
        <v>71.23</v>
      </c>
      <c r="S68" s="159" t="s">
        <v>1526</v>
      </c>
      <c r="T68" s="159" t="s">
        <v>93</v>
      </c>
      <c r="U68" s="159" t="s">
        <v>1527</v>
      </c>
      <c r="V68" s="159" t="s">
        <v>1528</v>
      </c>
      <c r="AE68" s="163">
        <v>45107</v>
      </c>
    </row>
    <row r="69" spans="1:31">
      <c r="A69" s="159">
        <f t="shared" si="29"/>
        <v>88.04</v>
      </c>
      <c r="B69" s="159">
        <v>67</v>
      </c>
      <c r="C69" s="159" t="s">
        <v>1523</v>
      </c>
      <c r="D69" s="159" t="s">
        <v>155</v>
      </c>
      <c r="E69" s="159" t="s">
        <v>632</v>
      </c>
      <c r="F69" s="159" t="s">
        <v>1684</v>
      </c>
      <c r="G69" s="159">
        <v>1</v>
      </c>
      <c r="H69" s="159">
        <v>2</v>
      </c>
      <c r="I69" s="159">
        <v>4</v>
      </c>
      <c r="J69" s="159">
        <v>10</v>
      </c>
      <c r="K69" s="159">
        <v>4</v>
      </c>
      <c r="L69" s="159">
        <v>401</v>
      </c>
      <c r="M69" s="206" t="str">
        <f t="shared" si="30"/>
        <v>1-4-401</v>
      </c>
      <c r="N69" s="159" t="s">
        <v>1525</v>
      </c>
      <c r="O69" s="206" t="str">
        <f>VLOOKUP(M69,'房源信息（实测）'!$C$2:$J$771,7,0)</f>
        <v>2-4-401</v>
      </c>
      <c r="P69" s="206">
        <f>VLOOKUP(M69,'房源信息（实测）'!$C$2:$K$771,8,0)</f>
        <v>88.04</v>
      </c>
      <c r="Q69" s="159">
        <v>87.95</v>
      </c>
      <c r="R69" s="159">
        <v>70.77</v>
      </c>
      <c r="S69" s="159" t="s">
        <v>1526</v>
      </c>
      <c r="T69" s="159" t="s">
        <v>93</v>
      </c>
      <c r="U69" s="159" t="s">
        <v>1527</v>
      </c>
      <c r="V69" s="159" t="s">
        <v>1528</v>
      </c>
      <c r="AE69" s="163">
        <v>45107</v>
      </c>
    </row>
    <row r="70" spans="1:31">
      <c r="A70" s="159">
        <f t="shared" si="29"/>
        <v>88.61</v>
      </c>
      <c r="B70" s="159">
        <v>68</v>
      </c>
      <c r="C70" s="159" t="s">
        <v>1523</v>
      </c>
      <c r="D70" s="159" t="s">
        <v>155</v>
      </c>
      <c r="E70" s="159" t="s">
        <v>632</v>
      </c>
      <c r="F70" s="159" t="s">
        <v>1685</v>
      </c>
      <c r="G70" s="159">
        <v>1</v>
      </c>
      <c r="H70" s="159">
        <v>2</v>
      </c>
      <c r="I70" s="159">
        <v>4</v>
      </c>
      <c r="J70" s="159">
        <v>10</v>
      </c>
      <c r="K70" s="159">
        <v>4</v>
      </c>
      <c r="L70" s="159">
        <v>402</v>
      </c>
      <c r="M70" s="206" t="str">
        <f t="shared" si="30"/>
        <v>1-4-402</v>
      </c>
      <c r="N70" s="159" t="s">
        <v>1525</v>
      </c>
      <c r="O70" s="206" t="str">
        <f>VLOOKUP(M70,'房源信息（实测）'!$C$2:$J$771,7,0)</f>
        <v>2-4-402</v>
      </c>
      <c r="P70" s="206">
        <f>VLOOKUP(M70,'房源信息（实测）'!$C$2:$K$771,8,0)</f>
        <v>88.61</v>
      </c>
      <c r="Q70" s="159">
        <v>88.53</v>
      </c>
      <c r="R70" s="159">
        <v>71.23</v>
      </c>
      <c r="S70" s="159" t="s">
        <v>1526</v>
      </c>
      <c r="T70" s="159" t="s">
        <v>93</v>
      </c>
      <c r="U70" s="159" t="s">
        <v>1527</v>
      </c>
      <c r="V70" s="159" t="s">
        <v>1528</v>
      </c>
      <c r="AE70" s="163">
        <v>45107</v>
      </c>
    </row>
    <row r="71" spans="1:31">
      <c r="A71" s="159">
        <f t="shared" si="29"/>
        <v>88.04</v>
      </c>
      <c r="B71" s="159">
        <v>69</v>
      </c>
      <c r="C71" s="159" t="s">
        <v>1523</v>
      </c>
      <c r="D71" s="159" t="s">
        <v>155</v>
      </c>
      <c r="E71" s="159" t="s">
        <v>632</v>
      </c>
      <c r="F71" s="159" t="s">
        <v>1686</v>
      </c>
      <c r="G71" s="159">
        <v>1</v>
      </c>
      <c r="H71" s="159">
        <v>2</v>
      </c>
      <c r="I71" s="159">
        <v>4</v>
      </c>
      <c r="J71" s="159">
        <v>10</v>
      </c>
      <c r="K71" s="159">
        <v>5</v>
      </c>
      <c r="L71" s="159">
        <v>501</v>
      </c>
      <c r="M71" s="206" t="str">
        <f t="shared" si="30"/>
        <v>1-4-501</v>
      </c>
      <c r="N71" s="159" t="s">
        <v>1525</v>
      </c>
      <c r="O71" s="206" t="str">
        <f>VLOOKUP(M71,'房源信息（实测）'!$C$2:$J$771,7,0)</f>
        <v>2-4-501</v>
      </c>
      <c r="P71" s="206">
        <f>VLOOKUP(M71,'房源信息（实测）'!$C$2:$K$771,8,0)</f>
        <v>88.04</v>
      </c>
      <c r="Q71" s="159">
        <v>87.95</v>
      </c>
      <c r="R71" s="159">
        <v>70.77</v>
      </c>
      <c r="S71" s="159" t="s">
        <v>1526</v>
      </c>
      <c r="T71" s="159" t="s">
        <v>93</v>
      </c>
      <c r="U71" s="159" t="s">
        <v>1527</v>
      </c>
      <c r="V71" s="159" t="s">
        <v>1528</v>
      </c>
      <c r="AE71" s="163">
        <v>45107</v>
      </c>
    </row>
    <row r="72" spans="1:31">
      <c r="A72" s="159">
        <f t="shared" si="29"/>
        <v>88.61</v>
      </c>
      <c r="B72" s="159">
        <v>70</v>
      </c>
      <c r="C72" s="159" t="s">
        <v>1523</v>
      </c>
      <c r="D72" s="159" t="s">
        <v>155</v>
      </c>
      <c r="E72" s="159" t="s">
        <v>632</v>
      </c>
      <c r="F72" s="159" t="s">
        <v>1687</v>
      </c>
      <c r="G72" s="159">
        <v>1</v>
      </c>
      <c r="H72" s="159">
        <v>2</v>
      </c>
      <c r="I72" s="159">
        <v>4</v>
      </c>
      <c r="J72" s="159">
        <v>10</v>
      </c>
      <c r="K72" s="159">
        <v>5</v>
      </c>
      <c r="L72" s="159">
        <v>502</v>
      </c>
      <c r="M72" s="206" t="str">
        <f t="shared" si="30"/>
        <v>1-4-502</v>
      </c>
      <c r="N72" s="159" t="s">
        <v>1525</v>
      </c>
      <c r="O72" s="206" t="str">
        <f>VLOOKUP(M72,'房源信息（实测）'!$C$2:$J$771,7,0)</f>
        <v>2-4-502</v>
      </c>
      <c r="P72" s="206">
        <f>VLOOKUP(M72,'房源信息（实测）'!$C$2:$K$771,8,0)</f>
        <v>88.61</v>
      </c>
      <c r="Q72" s="159">
        <v>88.53</v>
      </c>
      <c r="R72" s="159">
        <v>71.23</v>
      </c>
      <c r="S72" s="159" t="s">
        <v>1526</v>
      </c>
      <c r="T72" s="159" t="s">
        <v>93</v>
      </c>
      <c r="U72" s="159" t="s">
        <v>1527</v>
      </c>
      <c r="V72" s="159" t="s">
        <v>1545</v>
      </c>
      <c r="W72" s="159" t="s">
        <v>1688</v>
      </c>
      <c r="X72" s="163">
        <v>44309</v>
      </c>
      <c r="Y72" s="159" t="s">
        <v>1689</v>
      </c>
      <c r="Z72" s="159" t="s">
        <v>1548</v>
      </c>
      <c r="AA72" s="159" t="s">
        <v>1690</v>
      </c>
      <c r="AB72" s="159" t="s">
        <v>1691</v>
      </c>
      <c r="AC72" s="159" t="s">
        <v>1548</v>
      </c>
      <c r="AD72" s="159" t="s">
        <v>1692</v>
      </c>
      <c r="AE72" s="163">
        <v>45107</v>
      </c>
    </row>
    <row r="73" spans="1:31">
      <c r="A73" s="159">
        <f t="shared" si="29"/>
        <v>88.04</v>
      </c>
      <c r="B73" s="159">
        <v>71</v>
      </c>
      <c r="C73" s="159" t="s">
        <v>1523</v>
      </c>
      <c r="D73" s="159" t="s">
        <v>155</v>
      </c>
      <c r="E73" s="159" t="s">
        <v>632</v>
      </c>
      <c r="F73" s="159" t="s">
        <v>1693</v>
      </c>
      <c r="G73" s="159">
        <v>1</v>
      </c>
      <c r="H73" s="159">
        <v>2</v>
      </c>
      <c r="I73" s="159">
        <v>4</v>
      </c>
      <c r="J73" s="159">
        <v>10</v>
      </c>
      <c r="K73" s="159">
        <v>6</v>
      </c>
      <c r="L73" s="159">
        <v>601</v>
      </c>
      <c r="M73" s="206" t="str">
        <f t="shared" si="30"/>
        <v>1-4-601</v>
      </c>
      <c r="N73" s="159" t="s">
        <v>1525</v>
      </c>
      <c r="O73" s="206" t="str">
        <f>VLOOKUP(M73,'房源信息（实测）'!$C$2:$J$771,7,0)</f>
        <v>2-4-601</v>
      </c>
      <c r="P73" s="206">
        <f>VLOOKUP(M73,'房源信息（实测）'!$C$2:$K$771,8,0)</f>
        <v>88.04</v>
      </c>
      <c r="Q73" s="159">
        <v>87.95</v>
      </c>
      <c r="R73" s="159">
        <v>70.77</v>
      </c>
      <c r="S73" s="159" t="s">
        <v>1526</v>
      </c>
      <c r="T73" s="159" t="s">
        <v>93</v>
      </c>
      <c r="U73" s="159" t="s">
        <v>1527</v>
      </c>
      <c r="V73" s="159" t="s">
        <v>1528</v>
      </c>
      <c r="AE73" s="163">
        <v>45107</v>
      </c>
    </row>
    <row r="74" spans="1:31">
      <c r="A74" s="159">
        <f t="shared" si="29"/>
        <v>88.61</v>
      </c>
      <c r="B74" s="159">
        <v>72</v>
      </c>
      <c r="C74" s="159" t="s">
        <v>1523</v>
      </c>
      <c r="D74" s="159" t="s">
        <v>155</v>
      </c>
      <c r="E74" s="159" t="s">
        <v>632</v>
      </c>
      <c r="F74" s="159" t="s">
        <v>1694</v>
      </c>
      <c r="G74" s="159">
        <v>1</v>
      </c>
      <c r="H74" s="159">
        <v>2</v>
      </c>
      <c r="I74" s="159">
        <v>4</v>
      </c>
      <c r="J74" s="159">
        <v>10</v>
      </c>
      <c r="K74" s="159">
        <v>6</v>
      </c>
      <c r="L74" s="159">
        <v>602</v>
      </c>
      <c r="M74" s="206" t="str">
        <f t="shared" si="30"/>
        <v>1-4-602</v>
      </c>
      <c r="N74" s="159" t="s">
        <v>1525</v>
      </c>
      <c r="O74" s="206" t="str">
        <f>VLOOKUP(M74,'房源信息（实测）'!$C$2:$J$771,7,0)</f>
        <v>2-4-602</v>
      </c>
      <c r="P74" s="206">
        <f>VLOOKUP(M74,'房源信息（实测）'!$C$2:$K$771,8,0)</f>
        <v>88.61</v>
      </c>
      <c r="Q74" s="159">
        <v>88.53</v>
      </c>
      <c r="R74" s="159">
        <v>71.23</v>
      </c>
      <c r="S74" s="159" t="s">
        <v>1526</v>
      </c>
      <c r="T74" s="159" t="s">
        <v>93</v>
      </c>
      <c r="U74" s="159" t="s">
        <v>1527</v>
      </c>
      <c r="V74" s="159" t="s">
        <v>1528</v>
      </c>
      <c r="AE74" s="163">
        <v>45107</v>
      </c>
    </row>
    <row r="75" spans="1:31">
      <c r="A75" s="159">
        <f t="shared" si="29"/>
        <v>88.04</v>
      </c>
      <c r="B75" s="159">
        <v>73</v>
      </c>
      <c r="C75" s="159" t="s">
        <v>1523</v>
      </c>
      <c r="D75" s="159" t="s">
        <v>155</v>
      </c>
      <c r="E75" s="159" t="s">
        <v>632</v>
      </c>
      <c r="F75" s="159" t="s">
        <v>1695</v>
      </c>
      <c r="G75" s="159">
        <v>1</v>
      </c>
      <c r="H75" s="159">
        <v>2</v>
      </c>
      <c r="I75" s="159">
        <v>4</v>
      </c>
      <c r="J75" s="159">
        <v>10</v>
      </c>
      <c r="K75" s="159">
        <v>7</v>
      </c>
      <c r="L75" s="159">
        <v>701</v>
      </c>
      <c r="M75" s="206" t="str">
        <f t="shared" si="30"/>
        <v>1-4-701</v>
      </c>
      <c r="N75" s="159" t="s">
        <v>1525</v>
      </c>
      <c r="O75" s="206" t="str">
        <f>VLOOKUP(M75,'房源信息（实测）'!$C$2:$J$771,7,0)</f>
        <v>2-4-701</v>
      </c>
      <c r="P75" s="206">
        <f>VLOOKUP(M75,'房源信息（实测）'!$C$2:$K$771,8,0)</f>
        <v>88.04</v>
      </c>
      <c r="Q75" s="159">
        <v>87.95</v>
      </c>
      <c r="R75" s="159">
        <v>70.77</v>
      </c>
      <c r="S75" s="159" t="s">
        <v>1526</v>
      </c>
      <c r="T75" s="159" t="s">
        <v>93</v>
      </c>
      <c r="U75" s="159" t="s">
        <v>1527</v>
      </c>
      <c r="V75" s="159" t="s">
        <v>1528</v>
      </c>
      <c r="AE75" s="163">
        <v>45107</v>
      </c>
    </row>
    <row r="76" spans="1:31">
      <c r="A76" s="159">
        <f t="shared" si="29"/>
        <v>88.61</v>
      </c>
      <c r="B76" s="159">
        <v>74</v>
      </c>
      <c r="C76" s="159" t="s">
        <v>1523</v>
      </c>
      <c r="D76" s="159" t="s">
        <v>155</v>
      </c>
      <c r="E76" s="159" t="s">
        <v>632</v>
      </c>
      <c r="F76" s="159" t="s">
        <v>1696</v>
      </c>
      <c r="G76" s="159">
        <v>1</v>
      </c>
      <c r="H76" s="159">
        <v>2</v>
      </c>
      <c r="I76" s="159">
        <v>4</v>
      </c>
      <c r="J76" s="159">
        <v>10</v>
      </c>
      <c r="K76" s="159">
        <v>7</v>
      </c>
      <c r="L76" s="159">
        <v>702</v>
      </c>
      <c r="M76" s="206" t="str">
        <f t="shared" si="30"/>
        <v>1-4-702</v>
      </c>
      <c r="N76" s="159" t="s">
        <v>1525</v>
      </c>
      <c r="O76" s="206" t="str">
        <f>VLOOKUP(M76,'房源信息（实测）'!$C$2:$J$771,7,0)</f>
        <v>2-4-702</v>
      </c>
      <c r="P76" s="206">
        <f>VLOOKUP(M76,'房源信息（实测）'!$C$2:$K$771,8,0)</f>
        <v>88.61</v>
      </c>
      <c r="Q76" s="159">
        <v>88.53</v>
      </c>
      <c r="R76" s="159">
        <v>71.23</v>
      </c>
      <c r="S76" s="159" t="s">
        <v>1526</v>
      </c>
      <c r="T76" s="159" t="s">
        <v>93</v>
      </c>
      <c r="U76" s="159" t="s">
        <v>1527</v>
      </c>
      <c r="V76" s="159" t="s">
        <v>1528</v>
      </c>
      <c r="AE76" s="163">
        <v>45107</v>
      </c>
    </row>
    <row r="77" spans="1:31">
      <c r="A77" s="159">
        <f t="shared" si="29"/>
        <v>88.04</v>
      </c>
      <c r="B77" s="159">
        <v>75</v>
      </c>
      <c r="C77" s="159" t="s">
        <v>1523</v>
      </c>
      <c r="D77" s="159" t="s">
        <v>155</v>
      </c>
      <c r="E77" s="159" t="s">
        <v>632</v>
      </c>
      <c r="F77" s="159" t="s">
        <v>1697</v>
      </c>
      <c r="G77" s="159">
        <v>1</v>
      </c>
      <c r="H77" s="159">
        <v>2</v>
      </c>
      <c r="I77" s="159">
        <v>4</v>
      </c>
      <c r="J77" s="159">
        <v>10</v>
      </c>
      <c r="K77" s="159">
        <v>8</v>
      </c>
      <c r="L77" s="159">
        <v>801</v>
      </c>
      <c r="M77" s="206" t="str">
        <f t="shared" si="30"/>
        <v>1-4-801</v>
      </c>
      <c r="N77" s="159" t="s">
        <v>1525</v>
      </c>
      <c r="O77" s="206" t="str">
        <f>VLOOKUP(M77,'房源信息（实测）'!$C$2:$J$771,7,0)</f>
        <v>2-4-801</v>
      </c>
      <c r="P77" s="206">
        <f>VLOOKUP(M77,'房源信息（实测）'!$C$2:$K$771,8,0)</f>
        <v>88.04</v>
      </c>
      <c r="Q77" s="159">
        <v>87.95</v>
      </c>
      <c r="R77" s="159">
        <v>70.77</v>
      </c>
      <c r="S77" s="159" t="s">
        <v>1526</v>
      </c>
      <c r="T77" s="159" t="s">
        <v>93</v>
      </c>
      <c r="U77" s="159" t="s">
        <v>1527</v>
      </c>
      <c r="V77" s="159" t="s">
        <v>1528</v>
      </c>
      <c r="AE77" s="163">
        <v>45107</v>
      </c>
    </row>
    <row r="78" spans="1:31">
      <c r="A78" s="159">
        <f t="shared" si="29"/>
        <v>88.61</v>
      </c>
      <c r="B78" s="159">
        <v>76</v>
      </c>
      <c r="C78" s="159" t="s">
        <v>1523</v>
      </c>
      <c r="D78" s="159" t="s">
        <v>155</v>
      </c>
      <c r="E78" s="159" t="s">
        <v>632</v>
      </c>
      <c r="F78" s="159" t="s">
        <v>1698</v>
      </c>
      <c r="G78" s="159">
        <v>1</v>
      </c>
      <c r="H78" s="159">
        <v>2</v>
      </c>
      <c r="I78" s="159">
        <v>4</v>
      </c>
      <c r="J78" s="159">
        <v>10</v>
      </c>
      <c r="K78" s="159">
        <v>8</v>
      </c>
      <c r="L78" s="159">
        <v>802</v>
      </c>
      <c r="M78" s="206" t="str">
        <f t="shared" si="30"/>
        <v>1-4-802</v>
      </c>
      <c r="N78" s="159" t="s">
        <v>1525</v>
      </c>
      <c r="O78" s="206" t="str">
        <f>VLOOKUP(M78,'房源信息（实测）'!$C$2:$J$771,7,0)</f>
        <v>2-4-802</v>
      </c>
      <c r="P78" s="206">
        <f>VLOOKUP(M78,'房源信息（实测）'!$C$2:$K$771,8,0)</f>
        <v>88.61</v>
      </c>
      <c r="Q78" s="159">
        <v>88.53</v>
      </c>
      <c r="R78" s="159">
        <v>71.23</v>
      </c>
      <c r="S78" s="159" t="s">
        <v>1526</v>
      </c>
      <c r="T78" s="159" t="s">
        <v>93</v>
      </c>
      <c r="U78" s="159" t="s">
        <v>1527</v>
      </c>
      <c r="V78" s="159" t="s">
        <v>1528</v>
      </c>
      <c r="AE78" s="163">
        <v>45107</v>
      </c>
    </row>
    <row r="79" spans="1:31">
      <c r="A79" s="159">
        <f t="shared" si="29"/>
        <v>88.04</v>
      </c>
      <c r="B79" s="159">
        <v>77</v>
      </c>
      <c r="C79" s="159" t="s">
        <v>1523</v>
      </c>
      <c r="D79" s="159" t="s">
        <v>155</v>
      </c>
      <c r="E79" s="159" t="s">
        <v>632</v>
      </c>
      <c r="F79" s="159" t="s">
        <v>1699</v>
      </c>
      <c r="G79" s="159">
        <v>1</v>
      </c>
      <c r="H79" s="159">
        <v>2</v>
      </c>
      <c r="I79" s="159">
        <v>4</v>
      </c>
      <c r="J79" s="159">
        <v>10</v>
      </c>
      <c r="K79" s="159">
        <v>9</v>
      </c>
      <c r="L79" s="159">
        <v>901</v>
      </c>
      <c r="M79" s="206" t="str">
        <f t="shared" si="30"/>
        <v>1-4-901</v>
      </c>
      <c r="N79" s="159" t="s">
        <v>1525</v>
      </c>
      <c r="O79" s="206" t="str">
        <f>VLOOKUP(M79,'房源信息（实测）'!$C$2:$J$771,7,0)</f>
        <v>2-4-901</v>
      </c>
      <c r="P79" s="206">
        <f>VLOOKUP(M79,'房源信息（实测）'!$C$2:$K$771,8,0)</f>
        <v>88.04</v>
      </c>
      <c r="Q79" s="159">
        <v>87.95</v>
      </c>
      <c r="R79" s="159">
        <v>70.77</v>
      </c>
      <c r="S79" s="159" t="s">
        <v>1526</v>
      </c>
      <c r="T79" s="159" t="s">
        <v>93</v>
      </c>
      <c r="U79" s="159" t="s">
        <v>1527</v>
      </c>
      <c r="V79" s="159" t="s">
        <v>1528</v>
      </c>
      <c r="AE79" s="163">
        <v>45107</v>
      </c>
    </row>
    <row r="80" spans="1:31">
      <c r="A80" s="159">
        <f t="shared" si="29"/>
        <v>88.61</v>
      </c>
      <c r="B80" s="159">
        <v>78</v>
      </c>
      <c r="C80" s="159" t="s">
        <v>1523</v>
      </c>
      <c r="D80" s="159" t="s">
        <v>155</v>
      </c>
      <c r="E80" s="159" t="s">
        <v>632</v>
      </c>
      <c r="F80" s="159" t="s">
        <v>1700</v>
      </c>
      <c r="G80" s="159">
        <v>1</v>
      </c>
      <c r="H80" s="159">
        <v>2</v>
      </c>
      <c r="I80" s="159">
        <v>4</v>
      </c>
      <c r="J80" s="159">
        <v>10</v>
      </c>
      <c r="K80" s="159">
        <v>9</v>
      </c>
      <c r="L80" s="159">
        <v>902</v>
      </c>
      <c r="M80" s="206" t="str">
        <f t="shared" si="30"/>
        <v>1-4-902</v>
      </c>
      <c r="N80" s="159" t="s">
        <v>1525</v>
      </c>
      <c r="O80" s="206" t="str">
        <f>VLOOKUP(M80,'房源信息（实测）'!$C$2:$J$771,7,0)</f>
        <v>2-4-902</v>
      </c>
      <c r="P80" s="206">
        <f>VLOOKUP(M80,'房源信息（实测）'!$C$2:$K$771,8,0)</f>
        <v>88.61</v>
      </c>
      <c r="Q80" s="159">
        <v>88.53</v>
      </c>
      <c r="R80" s="159">
        <v>71.23</v>
      </c>
      <c r="S80" s="159" t="s">
        <v>1526</v>
      </c>
      <c r="T80" s="159" t="s">
        <v>93</v>
      </c>
      <c r="U80" s="159" t="s">
        <v>1527</v>
      </c>
      <c r="V80" s="159" t="s">
        <v>1528</v>
      </c>
      <c r="AE80" s="163">
        <v>45107</v>
      </c>
    </row>
    <row r="81" spans="1:35">
      <c r="A81" s="159">
        <f t="shared" si="29"/>
        <v>88.04</v>
      </c>
      <c r="B81" s="159">
        <v>79</v>
      </c>
      <c r="C81" s="159" t="s">
        <v>1523</v>
      </c>
      <c r="D81" s="159" t="s">
        <v>155</v>
      </c>
      <c r="E81" s="159" t="s">
        <v>632</v>
      </c>
      <c r="F81" s="159" t="s">
        <v>1701</v>
      </c>
      <c r="G81" s="159">
        <v>1</v>
      </c>
      <c r="H81" s="159">
        <v>2</v>
      </c>
      <c r="I81" s="159">
        <v>4</v>
      </c>
      <c r="J81" s="159">
        <v>10</v>
      </c>
      <c r="K81" s="159">
        <v>10</v>
      </c>
      <c r="L81" s="159">
        <v>1001</v>
      </c>
      <c r="M81" s="206" t="str">
        <f t="shared" si="30"/>
        <v>1-4-1001</v>
      </c>
      <c r="N81" s="159" t="s">
        <v>1525</v>
      </c>
      <c r="O81" s="206" t="str">
        <f>VLOOKUP(M81,'房源信息（实测）'!$C$2:$J$771,7,0)</f>
        <v>2-4-1001</v>
      </c>
      <c r="P81" s="206">
        <f>VLOOKUP(M81,'房源信息（实测）'!$C$2:$K$771,8,0)</f>
        <v>88.04</v>
      </c>
      <c r="Q81" s="159">
        <v>87.95</v>
      </c>
      <c r="R81" s="159">
        <v>70.77</v>
      </c>
      <c r="S81" s="159" t="s">
        <v>1526</v>
      </c>
      <c r="T81" s="159" t="s">
        <v>93</v>
      </c>
      <c r="U81" s="159" t="s">
        <v>1527</v>
      </c>
      <c r="V81" s="159" t="s">
        <v>1528</v>
      </c>
      <c r="AE81" s="163">
        <v>45107</v>
      </c>
    </row>
    <row r="82" spans="1:35">
      <c r="A82" s="159">
        <f t="shared" si="29"/>
        <v>88.61</v>
      </c>
      <c r="B82" s="159">
        <v>80</v>
      </c>
      <c r="C82" s="159" t="s">
        <v>1523</v>
      </c>
      <c r="D82" s="159" t="s">
        <v>155</v>
      </c>
      <c r="E82" s="159" t="s">
        <v>632</v>
      </c>
      <c r="F82" s="159" t="s">
        <v>1702</v>
      </c>
      <c r="G82" s="159">
        <v>1</v>
      </c>
      <c r="H82" s="159">
        <v>2</v>
      </c>
      <c r="I82" s="159">
        <v>4</v>
      </c>
      <c r="J82" s="159">
        <v>10</v>
      </c>
      <c r="K82" s="159">
        <v>10</v>
      </c>
      <c r="L82" s="159">
        <v>1002</v>
      </c>
      <c r="M82" s="206" t="str">
        <f t="shared" si="30"/>
        <v>1-4-1002</v>
      </c>
      <c r="N82" s="159" t="s">
        <v>1525</v>
      </c>
      <c r="O82" s="206" t="str">
        <f>VLOOKUP(M82,'房源信息（实测）'!$C$2:$J$771,7,0)</f>
        <v>2-4-1002</v>
      </c>
      <c r="P82" s="206">
        <f>VLOOKUP(M82,'房源信息（实测）'!$C$2:$K$771,8,0)</f>
        <v>88.61</v>
      </c>
      <c r="Q82" s="159">
        <v>88.53</v>
      </c>
      <c r="R82" s="159">
        <v>71.23</v>
      </c>
      <c r="S82" s="159" t="s">
        <v>1526</v>
      </c>
      <c r="T82" s="159" t="s">
        <v>93</v>
      </c>
      <c r="U82" s="159" t="s">
        <v>1527</v>
      </c>
      <c r="V82" s="159" t="s">
        <v>1528</v>
      </c>
      <c r="AE82" s="163">
        <v>45107</v>
      </c>
    </row>
    <row r="83" spans="1:35">
      <c r="A83" s="159">
        <f t="shared" si="29"/>
        <v>65.430000000000007</v>
      </c>
      <c r="B83" s="159">
        <v>81</v>
      </c>
      <c r="C83" s="159" t="s">
        <v>1523</v>
      </c>
      <c r="D83" s="159" t="s">
        <v>155</v>
      </c>
      <c r="E83" s="159" t="s">
        <v>632</v>
      </c>
      <c r="F83" s="159" t="s">
        <v>1703</v>
      </c>
      <c r="G83" s="159">
        <v>2</v>
      </c>
      <c r="H83" s="159">
        <v>1</v>
      </c>
      <c r="I83" s="159">
        <v>1</v>
      </c>
      <c r="J83" s="159">
        <v>9</v>
      </c>
      <c r="K83" s="159">
        <v>1</v>
      </c>
      <c r="L83" s="159">
        <v>101</v>
      </c>
      <c r="M83" s="206" t="str">
        <f t="shared" si="30"/>
        <v>2-1-101</v>
      </c>
      <c r="N83" s="159" t="s">
        <v>1525</v>
      </c>
      <c r="O83" s="206" t="str">
        <f>VLOOKUP(M83,'房源信息（实测）'!$C$2:$J$771,7,0)</f>
        <v>1-1-101</v>
      </c>
      <c r="P83" s="206">
        <f>VLOOKUP(M83,'房源信息（实测）'!$C$2:$K$771,8,0)</f>
        <v>65.430000000000007</v>
      </c>
      <c r="Q83" s="159">
        <v>65.37</v>
      </c>
      <c r="R83" s="159">
        <v>52.31</v>
      </c>
      <c r="S83" s="159" t="s">
        <v>1530</v>
      </c>
      <c r="T83" s="159" t="s">
        <v>93</v>
      </c>
      <c r="U83" s="159" t="s">
        <v>1215</v>
      </c>
      <c r="V83" s="159" t="s">
        <v>1545</v>
      </c>
      <c r="W83" s="159" t="s">
        <v>1704</v>
      </c>
      <c r="X83" s="163">
        <v>44310</v>
      </c>
      <c r="Y83" s="159" t="s">
        <v>1705</v>
      </c>
      <c r="Z83" s="159" t="s">
        <v>1548</v>
      </c>
      <c r="AA83" s="159" t="s">
        <v>1706</v>
      </c>
      <c r="AE83" s="163">
        <v>45107</v>
      </c>
    </row>
    <row r="84" spans="1:35">
      <c r="A84" s="159">
        <f t="shared" si="29"/>
        <v>88.38</v>
      </c>
      <c r="B84" s="159">
        <v>82</v>
      </c>
      <c r="C84" s="159" t="s">
        <v>1523</v>
      </c>
      <c r="D84" s="159" t="s">
        <v>155</v>
      </c>
      <c r="E84" s="159" t="s">
        <v>632</v>
      </c>
      <c r="F84" s="159" t="s">
        <v>1707</v>
      </c>
      <c r="G84" s="159">
        <v>2</v>
      </c>
      <c r="H84" s="159">
        <v>1</v>
      </c>
      <c r="I84" s="159">
        <v>1</v>
      </c>
      <c r="J84" s="159">
        <v>9</v>
      </c>
      <c r="K84" s="159">
        <v>1</v>
      </c>
      <c r="L84" s="159">
        <v>102</v>
      </c>
      <c r="M84" s="206" t="str">
        <f t="shared" si="30"/>
        <v>2-1-102</v>
      </c>
      <c r="N84" s="159" t="s">
        <v>1525</v>
      </c>
      <c r="O84" s="206" t="str">
        <f>VLOOKUP(M84,'房源信息（实测）'!$C$2:$J$771,7,0)</f>
        <v>1-1-102</v>
      </c>
      <c r="P84" s="206">
        <f>VLOOKUP(M84,'房源信息（实测）'!$C$2:$K$771,8,0)</f>
        <v>88.38</v>
      </c>
      <c r="Q84" s="159">
        <v>88.29</v>
      </c>
      <c r="R84" s="159">
        <v>70.650000000000006</v>
      </c>
      <c r="S84" s="159" t="s">
        <v>1526</v>
      </c>
      <c r="T84" s="159" t="s">
        <v>93</v>
      </c>
      <c r="U84" s="159" t="s">
        <v>1527</v>
      </c>
      <c r="V84" s="159" t="s">
        <v>1528</v>
      </c>
      <c r="AE84" s="163">
        <v>45107</v>
      </c>
    </row>
    <row r="85" spans="1:35">
      <c r="A85" s="159">
        <f t="shared" si="29"/>
        <v>89.1</v>
      </c>
      <c r="B85" s="159">
        <v>83</v>
      </c>
      <c r="C85" s="159" t="s">
        <v>1523</v>
      </c>
      <c r="D85" s="159" t="s">
        <v>155</v>
      </c>
      <c r="E85" s="159" t="s">
        <v>632</v>
      </c>
      <c r="F85" s="159" t="s">
        <v>1708</v>
      </c>
      <c r="G85" s="159">
        <v>2</v>
      </c>
      <c r="H85" s="159">
        <v>1</v>
      </c>
      <c r="I85" s="159">
        <v>1</v>
      </c>
      <c r="J85" s="159">
        <v>9</v>
      </c>
      <c r="K85" s="159">
        <v>2</v>
      </c>
      <c r="L85" s="159">
        <v>201</v>
      </c>
      <c r="M85" s="206" t="str">
        <f t="shared" si="30"/>
        <v>2-1-201</v>
      </c>
      <c r="N85" s="159" t="s">
        <v>1525</v>
      </c>
      <c r="O85" s="206" t="str">
        <f>VLOOKUP(M85,'房源信息（实测）'!$C$2:$J$771,7,0)</f>
        <v>1-1-201</v>
      </c>
      <c r="P85" s="206">
        <f>VLOOKUP(M85,'房源信息（实测）'!$C$2:$K$771,8,0)</f>
        <v>89.1</v>
      </c>
      <c r="Q85" s="159">
        <v>89.02</v>
      </c>
      <c r="R85" s="159">
        <v>71.23</v>
      </c>
      <c r="S85" s="159" t="s">
        <v>1526</v>
      </c>
      <c r="T85" s="159" t="s">
        <v>93</v>
      </c>
      <c r="U85" s="159" t="s">
        <v>1527</v>
      </c>
      <c r="V85" s="159" t="s">
        <v>1528</v>
      </c>
      <c r="AE85" s="163">
        <v>45107</v>
      </c>
      <c r="AI85"/>
    </row>
    <row r="86" spans="1:35">
      <c r="A86" s="159">
        <f t="shared" si="29"/>
        <v>88.53</v>
      </c>
      <c r="B86" s="159">
        <v>84</v>
      </c>
      <c r="C86" s="159" t="s">
        <v>1523</v>
      </c>
      <c r="D86" s="159" t="s">
        <v>155</v>
      </c>
      <c r="E86" s="159" t="s">
        <v>632</v>
      </c>
      <c r="F86" s="159" t="s">
        <v>1709</v>
      </c>
      <c r="G86" s="159">
        <v>2</v>
      </c>
      <c r="H86" s="159">
        <v>1</v>
      </c>
      <c r="I86" s="159">
        <v>1</v>
      </c>
      <c r="J86" s="159">
        <v>9</v>
      </c>
      <c r="K86" s="159">
        <v>2</v>
      </c>
      <c r="L86" s="159">
        <v>202</v>
      </c>
      <c r="M86" s="206" t="str">
        <f t="shared" si="30"/>
        <v>2-1-202</v>
      </c>
      <c r="N86" s="159" t="s">
        <v>1525</v>
      </c>
      <c r="O86" s="206" t="str">
        <f>VLOOKUP(M86,'房源信息（实测）'!$C$2:$J$771,7,0)</f>
        <v>1-1-202</v>
      </c>
      <c r="P86" s="206">
        <f>VLOOKUP(M86,'房源信息（实测）'!$C$2:$K$771,8,0)</f>
        <v>88.53</v>
      </c>
      <c r="Q86" s="159">
        <v>88.44</v>
      </c>
      <c r="R86" s="159">
        <v>70.77</v>
      </c>
      <c r="S86" s="159" t="s">
        <v>1526</v>
      </c>
      <c r="T86" s="159" t="s">
        <v>93</v>
      </c>
      <c r="U86" s="159" t="s">
        <v>1527</v>
      </c>
      <c r="V86" s="159" t="s">
        <v>1528</v>
      </c>
      <c r="AE86" s="163">
        <v>45107</v>
      </c>
      <c r="AI86"/>
    </row>
    <row r="87" spans="1:35">
      <c r="A87" s="159">
        <f t="shared" si="29"/>
        <v>89.1</v>
      </c>
      <c r="B87" s="159">
        <v>85</v>
      </c>
      <c r="C87" s="159" t="s">
        <v>1523</v>
      </c>
      <c r="D87" s="159" t="s">
        <v>155</v>
      </c>
      <c r="E87" s="159" t="s">
        <v>632</v>
      </c>
      <c r="F87" s="159" t="s">
        <v>1710</v>
      </c>
      <c r="G87" s="159">
        <v>2</v>
      </c>
      <c r="H87" s="159">
        <v>1</v>
      </c>
      <c r="I87" s="159">
        <v>1</v>
      </c>
      <c r="J87" s="159">
        <v>9</v>
      </c>
      <c r="K87" s="159">
        <v>3</v>
      </c>
      <c r="L87" s="159">
        <v>301</v>
      </c>
      <c r="M87" s="206" t="str">
        <f t="shared" si="30"/>
        <v>2-1-301</v>
      </c>
      <c r="N87" s="159" t="s">
        <v>1525</v>
      </c>
      <c r="O87" s="206" t="str">
        <f>VLOOKUP(M87,'房源信息（实测）'!$C$2:$J$771,7,0)</f>
        <v>1-1-301</v>
      </c>
      <c r="P87" s="206">
        <f>VLOOKUP(M87,'房源信息（实测）'!$C$2:$K$771,8,0)</f>
        <v>89.1</v>
      </c>
      <c r="Q87" s="159">
        <v>89.02</v>
      </c>
      <c r="R87" s="159">
        <v>71.23</v>
      </c>
      <c r="S87" s="159" t="s">
        <v>1526</v>
      </c>
      <c r="T87" s="159" t="s">
        <v>93</v>
      </c>
      <c r="U87" s="159" t="s">
        <v>1527</v>
      </c>
      <c r="V87" s="159" t="s">
        <v>1528</v>
      </c>
      <c r="AE87" s="163">
        <v>45107</v>
      </c>
      <c r="AI87"/>
    </row>
    <row r="88" spans="1:35">
      <c r="A88" s="159">
        <f t="shared" si="29"/>
        <v>88.53</v>
      </c>
      <c r="B88" s="159">
        <v>86</v>
      </c>
      <c r="C88" s="159" t="s">
        <v>1523</v>
      </c>
      <c r="D88" s="159" t="s">
        <v>155</v>
      </c>
      <c r="E88" s="159" t="s">
        <v>632</v>
      </c>
      <c r="F88" s="159" t="s">
        <v>1711</v>
      </c>
      <c r="G88" s="159">
        <v>2</v>
      </c>
      <c r="H88" s="159">
        <v>1</v>
      </c>
      <c r="I88" s="159">
        <v>1</v>
      </c>
      <c r="J88" s="159">
        <v>9</v>
      </c>
      <c r="K88" s="159">
        <v>3</v>
      </c>
      <c r="L88" s="159">
        <v>302</v>
      </c>
      <c r="M88" s="206" t="str">
        <f t="shared" si="30"/>
        <v>2-1-302</v>
      </c>
      <c r="N88" s="159" t="s">
        <v>1525</v>
      </c>
      <c r="O88" s="206" t="str">
        <f>VLOOKUP(M88,'房源信息（实测）'!$C$2:$J$771,7,0)</f>
        <v>1-1-302</v>
      </c>
      <c r="P88" s="206">
        <f>VLOOKUP(M88,'房源信息（实测）'!$C$2:$K$771,8,0)</f>
        <v>88.53</v>
      </c>
      <c r="Q88" s="159">
        <v>88.44</v>
      </c>
      <c r="R88" s="159">
        <v>70.77</v>
      </c>
      <c r="S88" s="159" t="s">
        <v>1526</v>
      </c>
      <c r="T88" s="159" t="s">
        <v>93</v>
      </c>
      <c r="U88" s="159" t="s">
        <v>1527</v>
      </c>
      <c r="V88" s="159" t="s">
        <v>1528</v>
      </c>
      <c r="AE88" s="163">
        <v>45107</v>
      </c>
      <c r="AI88"/>
    </row>
    <row r="89" spans="1:35">
      <c r="A89" s="159">
        <f t="shared" si="29"/>
        <v>89.1</v>
      </c>
      <c r="B89" s="159">
        <v>87</v>
      </c>
      <c r="C89" s="159" t="s">
        <v>1523</v>
      </c>
      <c r="D89" s="159" t="s">
        <v>155</v>
      </c>
      <c r="E89" s="159" t="s">
        <v>632</v>
      </c>
      <c r="F89" s="159" t="s">
        <v>1712</v>
      </c>
      <c r="G89" s="159">
        <v>2</v>
      </c>
      <c r="H89" s="159">
        <v>1</v>
      </c>
      <c r="I89" s="159">
        <v>1</v>
      </c>
      <c r="J89" s="159">
        <v>9</v>
      </c>
      <c r="K89" s="159">
        <v>4</v>
      </c>
      <c r="L89" s="159">
        <v>401</v>
      </c>
      <c r="M89" s="206" t="str">
        <f t="shared" si="30"/>
        <v>2-1-401</v>
      </c>
      <c r="N89" s="159" t="s">
        <v>1525</v>
      </c>
      <c r="O89" s="206" t="str">
        <f>VLOOKUP(M89,'房源信息（实测）'!$C$2:$J$771,7,0)</f>
        <v>1-1-401</v>
      </c>
      <c r="P89" s="206">
        <f>VLOOKUP(M89,'房源信息（实测）'!$C$2:$K$771,8,0)</f>
        <v>89.1</v>
      </c>
      <c r="Q89" s="159">
        <v>89.02</v>
      </c>
      <c r="R89" s="159">
        <v>71.23</v>
      </c>
      <c r="S89" s="159" t="s">
        <v>1526</v>
      </c>
      <c r="T89" s="159" t="s">
        <v>93</v>
      </c>
      <c r="U89" s="159" t="s">
        <v>1527</v>
      </c>
      <c r="V89" s="159" t="s">
        <v>1528</v>
      </c>
      <c r="AE89" s="163">
        <v>45107</v>
      </c>
      <c r="AI89"/>
    </row>
    <row r="90" spans="1:35">
      <c r="A90" s="159">
        <f t="shared" si="29"/>
        <v>88.53</v>
      </c>
      <c r="B90" s="159">
        <v>88</v>
      </c>
      <c r="C90" s="159" t="s">
        <v>1523</v>
      </c>
      <c r="D90" s="159" t="s">
        <v>155</v>
      </c>
      <c r="E90" s="159" t="s">
        <v>632</v>
      </c>
      <c r="F90" s="159" t="s">
        <v>1713</v>
      </c>
      <c r="G90" s="159">
        <v>2</v>
      </c>
      <c r="H90" s="159">
        <v>1</v>
      </c>
      <c r="I90" s="159">
        <v>1</v>
      </c>
      <c r="J90" s="159">
        <v>9</v>
      </c>
      <c r="K90" s="159">
        <v>4</v>
      </c>
      <c r="L90" s="159">
        <v>402</v>
      </c>
      <c r="M90" s="206" t="str">
        <f t="shared" si="30"/>
        <v>2-1-402</v>
      </c>
      <c r="N90" s="159" t="s">
        <v>1525</v>
      </c>
      <c r="O90" s="206" t="str">
        <f>VLOOKUP(M90,'房源信息（实测）'!$C$2:$J$771,7,0)</f>
        <v>1-1-402</v>
      </c>
      <c r="P90" s="206">
        <f>VLOOKUP(M90,'房源信息（实测）'!$C$2:$K$771,8,0)</f>
        <v>88.53</v>
      </c>
      <c r="Q90" s="159">
        <v>88.44</v>
      </c>
      <c r="R90" s="159">
        <v>70.77</v>
      </c>
      <c r="S90" s="159" t="s">
        <v>1526</v>
      </c>
      <c r="T90" s="159" t="s">
        <v>93</v>
      </c>
      <c r="U90" s="159" t="s">
        <v>1527</v>
      </c>
      <c r="V90" s="159" t="s">
        <v>1528</v>
      </c>
      <c r="AE90" s="163">
        <v>45107</v>
      </c>
      <c r="AI90"/>
    </row>
    <row r="91" spans="1:35">
      <c r="A91" s="159">
        <f t="shared" si="29"/>
        <v>89.1</v>
      </c>
      <c r="B91" s="159">
        <v>89</v>
      </c>
      <c r="C91" s="159" t="s">
        <v>1523</v>
      </c>
      <c r="D91" s="159" t="s">
        <v>155</v>
      </c>
      <c r="E91" s="159" t="s">
        <v>632</v>
      </c>
      <c r="F91" s="159" t="s">
        <v>1714</v>
      </c>
      <c r="G91" s="159">
        <v>2</v>
      </c>
      <c r="H91" s="159">
        <v>1</v>
      </c>
      <c r="I91" s="159">
        <v>1</v>
      </c>
      <c r="J91" s="159">
        <v>9</v>
      </c>
      <c r="K91" s="159">
        <v>5</v>
      </c>
      <c r="L91" s="159">
        <v>501</v>
      </c>
      <c r="M91" s="206" t="str">
        <f t="shared" si="30"/>
        <v>2-1-501</v>
      </c>
      <c r="N91" s="159" t="s">
        <v>1525</v>
      </c>
      <c r="O91" s="206" t="str">
        <f>VLOOKUP(M91,'房源信息（实测）'!$C$2:$J$771,7,0)</f>
        <v>1-1-501</v>
      </c>
      <c r="P91" s="206">
        <f>VLOOKUP(M91,'房源信息（实测）'!$C$2:$K$771,8,0)</f>
        <v>89.1</v>
      </c>
      <c r="Q91" s="159">
        <v>89.02</v>
      </c>
      <c r="R91" s="159">
        <v>71.23</v>
      </c>
      <c r="S91" s="159" t="s">
        <v>1526</v>
      </c>
      <c r="T91" s="159" t="s">
        <v>93</v>
      </c>
      <c r="U91" s="159" t="s">
        <v>1527</v>
      </c>
      <c r="V91" s="159" t="s">
        <v>1528</v>
      </c>
      <c r="AE91" s="163">
        <v>45107</v>
      </c>
      <c r="AI91"/>
    </row>
    <row r="92" spans="1:35">
      <c r="A92" s="159">
        <f t="shared" si="29"/>
        <v>88.53</v>
      </c>
      <c r="B92" s="159">
        <v>90</v>
      </c>
      <c r="C92" s="159" t="s">
        <v>1523</v>
      </c>
      <c r="D92" s="159" t="s">
        <v>155</v>
      </c>
      <c r="E92" s="159" t="s">
        <v>632</v>
      </c>
      <c r="F92" s="159" t="s">
        <v>1715</v>
      </c>
      <c r="G92" s="159">
        <v>2</v>
      </c>
      <c r="H92" s="159">
        <v>1</v>
      </c>
      <c r="I92" s="159">
        <v>1</v>
      </c>
      <c r="J92" s="159">
        <v>9</v>
      </c>
      <c r="K92" s="159">
        <v>5</v>
      </c>
      <c r="L92" s="159">
        <v>502</v>
      </c>
      <c r="M92" s="206" t="str">
        <f t="shared" si="30"/>
        <v>2-1-502</v>
      </c>
      <c r="N92" s="159" t="s">
        <v>1525</v>
      </c>
      <c r="O92" s="206" t="str">
        <f>VLOOKUP(M92,'房源信息（实测）'!$C$2:$J$771,7,0)</f>
        <v>1-1-502</v>
      </c>
      <c r="P92" s="206">
        <f>VLOOKUP(M92,'房源信息（实测）'!$C$2:$K$771,8,0)</f>
        <v>88.53</v>
      </c>
      <c r="Q92" s="159">
        <v>88.44</v>
      </c>
      <c r="R92" s="159">
        <v>70.77</v>
      </c>
      <c r="S92" s="159" t="s">
        <v>1526</v>
      </c>
      <c r="T92" s="159" t="s">
        <v>93</v>
      </c>
      <c r="U92" s="159" t="s">
        <v>1527</v>
      </c>
      <c r="V92" s="159" t="s">
        <v>1528</v>
      </c>
      <c r="AE92" s="163">
        <v>45107</v>
      </c>
      <c r="AI92"/>
    </row>
    <row r="93" spans="1:35">
      <c r="A93" s="159">
        <f t="shared" si="29"/>
        <v>89.1</v>
      </c>
      <c r="B93" s="159">
        <v>91</v>
      </c>
      <c r="C93" s="159" t="s">
        <v>1523</v>
      </c>
      <c r="D93" s="159" t="s">
        <v>155</v>
      </c>
      <c r="E93" s="159" t="s">
        <v>632</v>
      </c>
      <c r="F93" s="159" t="s">
        <v>1716</v>
      </c>
      <c r="G93" s="159">
        <v>2</v>
      </c>
      <c r="H93" s="159">
        <v>1</v>
      </c>
      <c r="I93" s="159">
        <v>1</v>
      </c>
      <c r="J93" s="159">
        <v>9</v>
      </c>
      <c r="K93" s="159">
        <v>6</v>
      </c>
      <c r="L93" s="159">
        <v>601</v>
      </c>
      <c r="M93" s="206" t="str">
        <f t="shared" si="30"/>
        <v>2-1-601</v>
      </c>
      <c r="N93" s="159" t="s">
        <v>1525</v>
      </c>
      <c r="O93" s="206" t="str">
        <f>VLOOKUP(M93,'房源信息（实测）'!$C$2:$J$771,7,0)</f>
        <v>1-1-601</v>
      </c>
      <c r="P93" s="206">
        <f>VLOOKUP(M93,'房源信息（实测）'!$C$2:$K$771,8,0)</f>
        <v>89.1</v>
      </c>
      <c r="Q93" s="159">
        <v>89.02</v>
      </c>
      <c r="R93" s="159">
        <v>71.23</v>
      </c>
      <c r="S93" s="159" t="s">
        <v>1526</v>
      </c>
      <c r="T93" s="159" t="s">
        <v>93</v>
      </c>
      <c r="U93" s="159" t="s">
        <v>1527</v>
      </c>
      <c r="V93" s="159" t="s">
        <v>1545</v>
      </c>
      <c r="W93" s="159" t="s">
        <v>1717</v>
      </c>
      <c r="X93" s="163">
        <v>44310</v>
      </c>
      <c r="Y93" s="159" t="s">
        <v>1718</v>
      </c>
      <c r="Z93" s="159" t="s">
        <v>1548</v>
      </c>
      <c r="AA93" s="159" t="s">
        <v>1719</v>
      </c>
      <c r="AB93" s="159" t="s">
        <v>1720</v>
      </c>
      <c r="AC93" s="159" t="s">
        <v>1548</v>
      </c>
      <c r="AD93" s="159" t="s">
        <v>1721</v>
      </c>
      <c r="AE93" s="163">
        <v>45107</v>
      </c>
      <c r="AI93"/>
    </row>
    <row r="94" spans="1:35">
      <c r="A94" s="159">
        <f t="shared" si="29"/>
        <v>88.53</v>
      </c>
      <c r="B94" s="159">
        <v>92</v>
      </c>
      <c r="C94" s="159" t="s">
        <v>1523</v>
      </c>
      <c r="D94" s="159" t="s">
        <v>155</v>
      </c>
      <c r="E94" s="159" t="s">
        <v>632</v>
      </c>
      <c r="F94" s="159" t="s">
        <v>1722</v>
      </c>
      <c r="G94" s="159">
        <v>2</v>
      </c>
      <c r="H94" s="159">
        <v>1</v>
      </c>
      <c r="I94" s="159">
        <v>1</v>
      </c>
      <c r="J94" s="159">
        <v>9</v>
      </c>
      <c r="K94" s="159">
        <v>6</v>
      </c>
      <c r="L94" s="159">
        <v>602</v>
      </c>
      <c r="M94" s="206" t="str">
        <f t="shared" si="30"/>
        <v>2-1-602</v>
      </c>
      <c r="N94" s="159" t="s">
        <v>1525</v>
      </c>
      <c r="O94" s="206" t="str">
        <f>VLOOKUP(M94,'房源信息（实测）'!$C$2:$J$771,7,0)</f>
        <v>1-1-602</v>
      </c>
      <c r="P94" s="206">
        <f>VLOOKUP(M94,'房源信息（实测）'!$C$2:$K$771,8,0)</f>
        <v>88.53</v>
      </c>
      <c r="Q94" s="159">
        <v>88.44</v>
      </c>
      <c r="R94" s="159">
        <v>70.77</v>
      </c>
      <c r="S94" s="159" t="s">
        <v>1526</v>
      </c>
      <c r="T94" s="159" t="s">
        <v>93</v>
      </c>
      <c r="U94" s="159" t="s">
        <v>1527</v>
      </c>
      <c r="V94" s="159" t="s">
        <v>1528</v>
      </c>
      <c r="AE94" s="163">
        <v>45107</v>
      </c>
      <c r="AI94"/>
    </row>
    <row r="95" spans="1:35">
      <c r="A95" s="159">
        <f t="shared" si="29"/>
        <v>89.1</v>
      </c>
      <c r="B95" s="159">
        <v>93</v>
      </c>
      <c r="C95" s="159" t="s">
        <v>1523</v>
      </c>
      <c r="D95" s="159" t="s">
        <v>155</v>
      </c>
      <c r="E95" s="159" t="s">
        <v>632</v>
      </c>
      <c r="F95" s="159" t="s">
        <v>1723</v>
      </c>
      <c r="G95" s="159">
        <v>2</v>
      </c>
      <c r="H95" s="159">
        <v>1</v>
      </c>
      <c r="I95" s="159">
        <v>1</v>
      </c>
      <c r="J95" s="159">
        <v>9</v>
      </c>
      <c r="K95" s="159">
        <v>7</v>
      </c>
      <c r="L95" s="159">
        <v>701</v>
      </c>
      <c r="M95" s="206" t="str">
        <f t="shared" si="30"/>
        <v>2-1-701</v>
      </c>
      <c r="N95" s="159" t="s">
        <v>1525</v>
      </c>
      <c r="O95" s="206" t="str">
        <f>VLOOKUP(M95,'房源信息（实测）'!$C$2:$J$771,7,0)</f>
        <v>1-1-701</v>
      </c>
      <c r="P95" s="206">
        <f>VLOOKUP(M95,'房源信息（实测）'!$C$2:$K$771,8,0)</f>
        <v>89.1</v>
      </c>
      <c r="Q95" s="159">
        <v>89.02</v>
      </c>
      <c r="R95" s="159">
        <v>71.23</v>
      </c>
      <c r="S95" s="159" t="s">
        <v>1526</v>
      </c>
      <c r="T95" s="159" t="s">
        <v>93</v>
      </c>
      <c r="U95" s="159" t="s">
        <v>1527</v>
      </c>
      <c r="V95" s="159" t="s">
        <v>1528</v>
      </c>
      <c r="AE95" s="163">
        <v>45107</v>
      </c>
      <c r="AI95"/>
    </row>
    <row r="96" spans="1:35">
      <c r="A96" s="159">
        <f t="shared" si="29"/>
        <v>88.53</v>
      </c>
      <c r="B96" s="159">
        <v>94</v>
      </c>
      <c r="C96" s="159" t="s">
        <v>1523</v>
      </c>
      <c r="D96" s="159" t="s">
        <v>155</v>
      </c>
      <c r="E96" s="159" t="s">
        <v>632</v>
      </c>
      <c r="F96" s="159" t="s">
        <v>1724</v>
      </c>
      <c r="G96" s="159">
        <v>2</v>
      </c>
      <c r="H96" s="159">
        <v>1</v>
      </c>
      <c r="I96" s="159">
        <v>1</v>
      </c>
      <c r="J96" s="159">
        <v>9</v>
      </c>
      <c r="K96" s="159">
        <v>7</v>
      </c>
      <c r="L96" s="159">
        <v>702</v>
      </c>
      <c r="M96" s="206" t="str">
        <f t="shared" si="30"/>
        <v>2-1-702</v>
      </c>
      <c r="N96" s="159" t="s">
        <v>1525</v>
      </c>
      <c r="O96" s="206" t="str">
        <f>VLOOKUP(M96,'房源信息（实测）'!$C$2:$J$771,7,0)</f>
        <v>1-1-702</v>
      </c>
      <c r="P96" s="206">
        <f>VLOOKUP(M96,'房源信息（实测）'!$C$2:$K$771,8,0)</f>
        <v>88.53</v>
      </c>
      <c r="Q96" s="159">
        <v>88.44</v>
      </c>
      <c r="R96" s="159">
        <v>70.77</v>
      </c>
      <c r="S96" s="159" t="s">
        <v>1526</v>
      </c>
      <c r="T96" s="159" t="s">
        <v>93</v>
      </c>
      <c r="U96" s="159" t="s">
        <v>1527</v>
      </c>
      <c r="V96" s="159" t="s">
        <v>1528</v>
      </c>
      <c r="AE96" s="163">
        <v>45107</v>
      </c>
      <c r="AI96"/>
    </row>
    <row r="97" spans="1:35">
      <c r="A97" s="159">
        <f t="shared" si="29"/>
        <v>89.1</v>
      </c>
      <c r="B97" s="159">
        <v>95</v>
      </c>
      <c r="C97" s="159" t="s">
        <v>1523</v>
      </c>
      <c r="D97" s="159" t="s">
        <v>155</v>
      </c>
      <c r="E97" s="159" t="s">
        <v>632</v>
      </c>
      <c r="F97" s="159" t="s">
        <v>1725</v>
      </c>
      <c r="G97" s="159">
        <v>2</v>
      </c>
      <c r="H97" s="159">
        <v>1</v>
      </c>
      <c r="I97" s="159">
        <v>1</v>
      </c>
      <c r="J97" s="159">
        <v>9</v>
      </c>
      <c r="K97" s="159">
        <v>8</v>
      </c>
      <c r="L97" s="159">
        <v>801</v>
      </c>
      <c r="M97" s="206" t="str">
        <f t="shared" si="30"/>
        <v>2-1-801</v>
      </c>
      <c r="N97" s="159" t="s">
        <v>1525</v>
      </c>
      <c r="O97" s="206" t="str">
        <f>VLOOKUP(M97,'房源信息（实测）'!$C$2:$J$771,7,0)</f>
        <v>1-1-801</v>
      </c>
      <c r="P97" s="206">
        <f>VLOOKUP(M97,'房源信息（实测）'!$C$2:$K$771,8,0)</f>
        <v>89.1</v>
      </c>
      <c r="Q97" s="159">
        <v>89.02</v>
      </c>
      <c r="R97" s="159">
        <v>71.23</v>
      </c>
      <c r="S97" s="159" t="s">
        <v>1526</v>
      </c>
      <c r="T97" s="159" t="s">
        <v>93</v>
      </c>
      <c r="U97" s="159" t="s">
        <v>1527</v>
      </c>
      <c r="V97" s="159" t="s">
        <v>1545</v>
      </c>
      <c r="W97" s="159" t="s">
        <v>1726</v>
      </c>
      <c r="X97" s="163">
        <v>44323</v>
      </c>
      <c r="Y97" s="159" t="s">
        <v>1727</v>
      </c>
      <c r="Z97" s="159" t="s">
        <v>1548</v>
      </c>
      <c r="AA97" s="159" t="s">
        <v>1728</v>
      </c>
      <c r="AB97" s="159" t="s">
        <v>1729</v>
      </c>
      <c r="AC97" s="159" t="s">
        <v>1548</v>
      </c>
      <c r="AD97" s="159" t="s">
        <v>1730</v>
      </c>
      <c r="AE97" s="163">
        <v>45107</v>
      </c>
      <c r="AI97"/>
    </row>
    <row r="98" spans="1:35">
      <c r="A98" s="159">
        <f t="shared" si="29"/>
        <v>88.53</v>
      </c>
      <c r="B98" s="159">
        <v>96</v>
      </c>
      <c r="C98" s="159" t="s">
        <v>1523</v>
      </c>
      <c r="D98" s="159" t="s">
        <v>155</v>
      </c>
      <c r="E98" s="159" t="s">
        <v>632</v>
      </c>
      <c r="F98" s="159" t="s">
        <v>1731</v>
      </c>
      <c r="G98" s="159">
        <v>2</v>
      </c>
      <c r="H98" s="159">
        <v>1</v>
      </c>
      <c r="I98" s="159">
        <v>1</v>
      </c>
      <c r="J98" s="159">
        <v>9</v>
      </c>
      <c r="K98" s="159">
        <v>8</v>
      </c>
      <c r="L98" s="159">
        <v>802</v>
      </c>
      <c r="M98" s="206" t="str">
        <f t="shared" si="30"/>
        <v>2-1-802</v>
      </c>
      <c r="N98" s="159" t="s">
        <v>1525</v>
      </c>
      <c r="O98" s="206" t="str">
        <f>VLOOKUP(M98,'房源信息（实测）'!$C$2:$J$771,7,0)</f>
        <v>1-1-802</v>
      </c>
      <c r="P98" s="206">
        <f>VLOOKUP(M98,'房源信息（实测）'!$C$2:$K$771,8,0)</f>
        <v>88.53</v>
      </c>
      <c r="Q98" s="159">
        <v>88.44</v>
      </c>
      <c r="R98" s="159">
        <v>70.77</v>
      </c>
      <c r="S98" s="159" t="s">
        <v>1526</v>
      </c>
      <c r="T98" s="159" t="s">
        <v>93</v>
      </c>
      <c r="U98" s="159" t="s">
        <v>1527</v>
      </c>
      <c r="V98" s="159" t="s">
        <v>1528</v>
      </c>
      <c r="AE98" s="163">
        <v>45107</v>
      </c>
      <c r="AI98"/>
    </row>
    <row r="99" spans="1:35">
      <c r="A99" s="159">
        <f t="shared" si="29"/>
        <v>89.1</v>
      </c>
      <c r="B99" s="159">
        <v>97</v>
      </c>
      <c r="C99" s="159" t="s">
        <v>1523</v>
      </c>
      <c r="D99" s="159" t="s">
        <v>155</v>
      </c>
      <c r="E99" s="159" t="s">
        <v>632</v>
      </c>
      <c r="F99" s="159" t="s">
        <v>1732</v>
      </c>
      <c r="G99" s="159">
        <v>2</v>
      </c>
      <c r="H99" s="159">
        <v>1</v>
      </c>
      <c r="I99" s="159">
        <v>1</v>
      </c>
      <c r="J99" s="159">
        <v>9</v>
      </c>
      <c r="K99" s="159">
        <v>9</v>
      </c>
      <c r="L99" s="159">
        <v>901</v>
      </c>
      <c r="M99" s="206" t="str">
        <f t="shared" si="30"/>
        <v>2-1-901</v>
      </c>
      <c r="N99" s="159" t="s">
        <v>1525</v>
      </c>
      <c r="O99" s="206" t="str">
        <f>VLOOKUP(M99,'房源信息（实测）'!$C$2:$J$771,7,0)</f>
        <v>1-1-901</v>
      </c>
      <c r="P99" s="206">
        <f>VLOOKUP(M99,'房源信息（实测）'!$C$2:$K$771,8,0)</f>
        <v>89.1</v>
      </c>
      <c r="Q99" s="159">
        <v>89.02</v>
      </c>
      <c r="R99" s="159">
        <v>71.23</v>
      </c>
      <c r="S99" s="159" t="s">
        <v>1526</v>
      </c>
      <c r="T99" s="159" t="s">
        <v>93</v>
      </c>
      <c r="U99" s="159" t="s">
        <v>1527</v>
      </c>
      <c r="V99" s="159" t="s">
        <v>1528</v>
      </c>
      <c r="AE99" s="163">
        <v>45107</v>
      </c>
      <c r="AI99"/>
    </row>
    <row r="100" spans="1:35">
      <c r="A100" s="159">
        <f t="shared" si="29"/>
        <v>88.53</v>
      </c>
      <c r="B100" s="159">
        <v>98</v>
      </c>
      <c r="C100" s="159" t="s">
        <v>1523</v>
      </c>
      <c r="D100" s="159" t="s">
        <v>155</v>
      </c>
      <c r="E100" s="159" t="s">
        <v>632</v>
      </c>
      <c r="F100" s="159" t="s">
        <v>1733</v>
      </c>
      <c r="G100" s="159">
        <v>2</v>
      </c>
      <c r="H100" s="159">
        <v>1</v>
      </c>
      <c r="I100" s="159">
        <v>1</v>
      </c>
      <c r="J100" s="159">
        <v>9</v>
      </c>
      <c r="K100" s="159">
        <v>9</v>
      </c>
      <c r="L100" s="159">
        <v>902</v>
      </c>
      <c r="M100" s="206" t="str">
        <f t="shared" si="30"/>
        <v>2-1-902</v>
      </c>
      <c r="N100" s="159" t="s">
        <v>1525</v>
      </c>
      <c r="O100" s="206" t="str">
        <f>VLOOKUP(M100,'房源信息（实测）'!$C$2:$J$771,7,0)</f>
        <v>1-1-902</v>
      </c>
      <c r="P100" s="206">
        <f>VLOOKUP(M100,'房源信息（实测）'!$C$2:$K$771,8,0)</f>
        <v>88.53</v>
      </c>
      <c r="Q100" s="159">
        <v>88.44</v>
      </c>
      <c r="R100" s="159">
        <v>70.77</v>
      </c>
      <c r="S100" s="159" t="s">
        <v>1526</v>
      </c>
      <c r="T100" s="159" t="s">
        <v>93</v>
      </c>
      <c r="U100" s="159" t="s">
        <v>1527</v>
      </c>
      <c r="V100" s="159" t="s">
        <v>1528</v>
      </c>
      <c r="AE100" s="163">
        <v>45107</v>
      </c>
      <c r="AI100"/>
    </row>
    <row r="101" spans="1:35">
      <c r="A101" s="159">
        <f t="shared" si="29"/>
        <v>88.38</v>
      </c>
      <c r="B101" s="159">
        <v>99</v>
      </c>
      <c r="C101" s="159" t="s">
        <v>1523</v>
      </c>
      <c r="D101" s="159" t="s">
        <v>155</v>
      </c>
      <c r="E101" s="159" t="s">
        <v>632</v>
      </c>
      <c r="F101" s="159" t="s">
        <v>1734</v>
      </c>
      <c r="G101" s="159">
        <v>2</v>
      </c>
      <c r="H101" s="159">
        <v>1</v>
      </c>
      <c r="I101" s="159">
        <v>2</v>
      </c>
      <c r="J101" s="159">
        <v>9</v>
      </c>
      <c r="K101" s="159">
        <v>1</v>
      </c>
      <c r="L101" s="159">
        <v>101</v>
      </c>
      <c r="M101" s="206" t="str">
        <f t="shared" si="30"/>
        <v>2-2-101</v>
      </c>
      <c r="N101" s="159" t="s">
        <v>1525</v>
      </c>
      <c r="O101" s="206" t="str">
        <f>VLOOKUP(M101,'房源信息（实测）'!$C$2:$J$771,7,0)</f>
        <v>1-2-101</v>
      </c>
      <c r="P101" s="206">
        <f>VLOOKUP(M101,'房源信息（实测）'!$C$2:$K$771,8,0)</f>
        <v>88.38</v>
      </c>
      <c r="Q101" s="159">
        <v>88.29</v>
      </c>
      <c r="R101" s="159">
        <v>70.650000000000006</v>
      </c>
      <c r="S101" s="159" t="s">
        <v>1526</v>
      </c>
      <c r="T101" s="159" t="s">
        <v>93</v>
      </c>
      <c r="U101" s="159" t="s">
        <v>1527</v>
      </c>
      <c r="V101" s="159" t="s">
        <v>1528</v>
      </c>
      <c r="AE101" s="163">
        <v>45107</v>
      </c>
      <c r="AI101"/>
    </row>
    <row r="102" spans="1:35">
      <c r="A102" s="159">
        <f t="shared" si="29"/>
        <v>64.569999999999993</v>
      </c>
      <c r="B102" s="159">
        <v>100</v>
      </c>
      <c r="C102" s="159" t="s">
        <v>1523</v>
      </c>
      <c r="D102" s="159" t="s">
        <v>155</v>
      </c>
      <c r="E102" s="159" t="s">
        <v>632</v>
      </c>
      <c r="F102" s="159" t="s">
        <v>1735</v>
      </c>
      <c r="G102" s="159">
        <v>2</v>
      </c>
      <c r="H102" s="159">
        <v>1</v>
      </c>
      <c r="I102" s="159">
        <v>2</v>
      </c>
      <c r="J102" s="159">
        <v>9</v>
      </c>
      <c r="K102" s="159">
        <v>1</v>
      </c>
      <c r="L102" s="159">
        <v>102</v>
      </c>
      <c r="M102" s="206" t="str">
        <f t="shared" si="30"/>
        <v>2-2-102</v>
      </c>
      <c r="N102" s="159" t="s">
        <v>1525</v>
      </c>
      <c r="O102" s="206" t="str">
        <f>VLOOKUP(M102,'房源信息（实测）'!$C$2:$J$771,7,0)</f>
        <v>1-2-102</v>
      </c>
      <c r="P102" s="206">
        <f>VLOOKUP(M102,'房源信息（实测）'!$C$2:$K$771,8,0)</f>
        <v>64.569999999999993</v>
      </c>
      <c r="Q102" s="159">
        <v>64.510000000000005</v>
      </c>
      <c r="R102" s="159">
        <v>51.62</v>
      </c>
      <c r="S102" s="159" t="s">
        <v>1530</v>
      </c>
      <c r="T102" s="159" t="s">
        <v>93</v>
      </c>
      <c r="U102" s="159" t="s">
        <v>1215</v>
      </c>
      <c r="V102" s="159" t="s">
        <v>1545</v>
      </c>
      <c r="W102" s="159" t="s">
        <v>1736</v>
      </c>
      <c r="X102" s="163">
        <v>44314</v>
      </c>
      <c r="Y102" s="159" t="s">
        <v>1737</v>
      </c>
      <c r="Z102" s="159" t="s">
        <v>1548</v>
      </c>
      <c r="AA102" s="159" t="s">
        <v>1738</v>
      </c>
      <c r="AB102" s="159" t="s">
        <v>1739</v>
      </c>
      <c r="AC102" s="159" t="s">
        <v>1548</v>
      </c>
      <c r="AD102" s="159" t="s">
        <v>1740</v>
      </c>
      <c r="AE102" s="163">
        <v>45107</v>
      </c>
      <c r="AI102"/>
    </row>
    <row r="103" spans="1:35">
      <c r="A103" s="159">
        <f t="shared" si="29"/>
        <v>88.53</v>
      </c>
      <c r="B103" s="159">
        <v>101</v>
      </c>
      <c r="C103" s="159" t="s">
        <v>1523</v>
      </c>
      <c r="D103" s="159" t="s">
        <v>155</v>
      </c>
      <c r="E103" s="159" t="s">
        <v>632</v>
      </c>
      <c r="F103" s="159" t="s">
        <v>1741</v>
      </c>
      <c r="G103" s="159">
        <v>2</v>
      </c>
      <c r="H103" s="159">
        <v>1</v>
      </c>
      <c r="I103" s="159">
        <v>2</v>
      </c>
      <c r="J103" s="159">
        <v>9</v>
      </c>
      <c r="K103" s="159">
        <v>2</v>
      </c>
      <c r="L103" s="159">
        <v>201</v>
      </c>
      <c r="M103" s="206" t="str">
        <f t="shared" si="30"/>
        <v>2-2-201</v>
      </c>
      <c r="N103" s="159" t="s">
        <v>1525</v>
      </c>
      <c r="O103" s="206" t="str">
        <f>VLOOKUP(M103,'房源信息（实测）'!$C$2:$J$771,7,0)</f>
        <v>1-2-201</v>
      </c>
      <c r="P103" s="206">
        <f>VLOOKUP(M103,'房源信息（实测）'!$C$2:$K$771,8,0)</f>
        <v>88.53</v>
      </c>
      <c r="Q103" s="159">
        <v>88.44</v>
      </c>
      <c r="R103" s="159">
        <v>70.77</v>
      </c>
      <c r="S103" s="159" t="s">
        <v>1526</v>
      </c>
      <c r="T103" s="159" t="s">
        <v>93</v>
      </c>
      <c r="U103" s="159" t="s">
        <v>1527</v>
      </c>
      <c r="V103" s="159" t="s">
        <v>1528</v>
      </c>
      <c r="AE103" s="163">
        <v>45107</v>
      </c>
      <c r="AI103"/>
    </row>
    <row r="104" spans="1:35">
      <c r="A104" s="159">
        <f t="shared" si="29"/>
        <v>88.53</v>
      </c>
      <c r="B104" s="159">
        <v>102</v>
      </c>
      <c r="C104" s="159" t="s">
        <v>1523</v>
      </c>
      <c r="D104" s="159" t="s">
        <v>155</v>
      </c>
      <c r="E104" s="159" t="s">
        <v>632</v>
      </c>
      <c r="F104" s="159" t="s">
        <v>1742</v>
      </c>
      <c r="G104" s="159">
        <v>2</v>
      </c>
      <c r="H104" s="159">
        <v>1</v>
      </c>
      <c r="I104" s="159">
        <v>2</v>
      </c>
      <c r="J104" s="159">
        <v>9</v>
      </c>
      <c r="K104" s="159">
        <v>2</v>
      </c>
      <c r="L104" s="159">
        <v>202</v>
      </c>
      <c r="M104" s="206" t="str">
        <f t="shared" si="30"/>
        <v>2-2-202</v>
      </c>
      <c r="N104" s="159" t="s">
        <v>1525</v>
      </c>
      <c r="O104" s="206" t="str">
        <f>VLOOKUP(M104,'房源信息（实测）'!$C$2:$J$771,7,0)</f>
        <v>1-2-202</v>
      </c>
      <c r="P104" s="206">
        <f>VLOOKUP(M104,'房源信息（实测）'!$C$2:$K$771,8,0)</f>
        <v>88.53</v>
      </c>
      <c r="Q104" s="159">
        <v>88.44</v>
      </c>
      <c r="R104" s="159">
        <v>70.77</v>
      </c>
      <c r="S104" s="159" t="s">
        <v>1526</v>
      </c>
      <c r="T104" s="159" t="s">
        <v>93</v>
      </c>
      <c r="U104" s="159" t="s">
        <v>1527</v>
      </c>
      <c r="V104" s="159" t="s">
        <v>1528</v>
      </c>
      <c r="AE104" s="163">
        <v>45107</v>
      </c>
      <c r="AI104"/>
    </row>
    <row r="105" spans="1:35">
      <c r="A105" s="159">
        <f t="shared" si="29"/>
        <v>88.53</v>
      </c>
      <c r="B105" s="159">
        <v>103</v>
      </c>
      <c r="C105" s="159" t="s">
        <v>1523</v>
      </c>
      <c r="D105" s="159" t="s">
        <v>155</v>
      </c>
      <c r="E105" s="159" t="s">
        <v>632</v>
      </c>
      <c r="F105" s="159" t="s">
        <v>1743</v>
      </c>
      <c r="G105" s="159">
        <v>2</v>
      </c>
      <c r="H105" s="159">
        <v>1</v>
      </c>
      <c r="I105" s="159">
        <v>2</v>
      </c>
      <c r="J105" s="159">
        <v>9</v>
      </c>
      <c r="K105" s="159">
        <v>3</v>
      </c>
      <c r="L105" s="159">
        <v>301</v>
      </c>
      <c r="M105" s="206" t="str">
        <f t="shared" si="30"/>
        <v>2-2-301</v>
      </c>
      <c r="N105" s="159" t="s">
        <v>1525</v>
      </c>
      <c r="O105" s="206" t="str">
        <f>VLOOKUP(M105,'房源信息（实测）'!$C$2:$J$771,7,0)</f>
        <v>1-2-301</v>
      </c>
      <c r="P105" s="206">
        <f>VLOOKUP(M105,'房源信息（实测）'!$C$2:$K$771,8,0)</f>
        <v>88.53</v>
      </c>
      <c r="Q105" s="159">
        <v>88.44</v>
      </c>
      <c r="R105" s="159">
        <v>70.77</v>
      </c>
      <c r="S105" s="159" t="s">
        <v>1526</v>
      </c>
      <c r="T105" s="159" t="s">
        <v>93</v>
      </c>
      <c r="U105" s="159" t="s">
        <v>1527</v>
      </c>
      <c r="V105" s="159" t="s">
        <v>1528</v>
      </c>
      <c r="AE105" s="163">
        <v>45107</v>
      </c>
      <c r="AI105"/>
    </row>
    <row r="106" spans="1:35">
      <c r="A106" s="159">
        <f t="shared" si="29"/>
        <v>88.53</v>
      </c>
      <c r="B106" s="159">
        <v>104</v>
      </c>
      <c r="C106" s="159" t="s">
        <v>1523</v>
      </c>
      <c r="D106" s="159" t="s">
        <v>155</v>
      </c>
      <c r="E106" s="159" t="s">
        <v>632</v>
      </c>
      <c r="F106" s="159" t="s">
        <v>1744</v>
      </c>
      <c r="G106" s="159">
        <v>2</v>
      </c>
      <c r="H106" s="159">
        <v>1</v>
      </c>
      <c r="I106" s="159">
        <v>2</v>
      </c>
      <c r="J106" s="159">
        <v>9</v>
      </c>
      <c r="K106" s="159">
        <v>3</v>
      </c>
      <c r="L106" s="159">
        <v>302</v>
      </c>
      <c r="M106" s="206" t="str">
        <f t="shared" si="30"/>
        <v>2-2-302</v>
      </c>
      <c r="N106" s="159" t="s">
        <v>1525</v>
      </c>
      <c r="O106" s="206" t="str">
        <f>VLOOKUP(M106,'房源信息（实测）'!$C$2:$J$771,7,0)</f>
        <v>1-2-302</v>
      </c>
      <c r="P106" s="206">
        <f>VLOOKUP(M106,'房源信息（实测）'!$C$2:$K$771,8,0)</f>
        <v>88.53</v>
      </c>
      <c r="Q106" s="159">
        <v>88.44</v>
      </c>
      <c r="R106" s="159">
        <v>70.77</v>
      </c>
      <c r="S106" s="159" t="s">
        <v>1526</v>
      </c>
      <c r="T106" s="159" t="s">
        <v>93</v>
      </c>
      <c r="U106" s="159" t="s">
        <v>1527</v>
      </c>
      <c r="V106" s="159" t="s">
        <v>1528</v>
      </c>
      <c r="AE106" s="163">
        <v>45107</v>
      </c>
      <c r="AI106"/>
    </row>
    <row r="107" spans="1:35">
      <c r="A107" s="159">
        <f t="shared" si="29"/>
        <v>88.53</v>
      </c>
      <c r="B107" s="159">
        <v>105</v>
      </c>
      <c r="C107" s="159" t="s">
        <v>1523</v>
      </c>
      <c r="D107" s="159" t="s">
        <v>155</v>
      </c>
      <c r="E107" s="159" t="s">
        <v>632</v>
      </c>
      <c r="F107" s="159" t="s">
        <v>1745</v>
      </c>
      <c r="G107" s="159">
        <v>2</v>
      </c>
      <c r="H107" s="159">
        <v>1</v>
      </c>
      <c r="I107" s="159">
        <v>2</v>
      </c>
      <c r="J107" s="159">
        <v>9</v>
      </c>
      <c r="K107" s="159">
        <v>4</v>
      </c>
      <c r="L107" s="159">
        <v>401</v>
      </c>
      <c r="M107" s="206" t="str">
        <f t="shared" si="30"/>
        <v>2-2-401</v>
      </c>
      <c r="N107" s="159" t="s">
        <v>1525</v>
      </c>
      <c r="O107" s="206" t="str">
        <f>VLOOKUP(M107,'房源信息（实测）'!$C$2:$J$771,7,0)</f>
        <v>1-2-401</v>
      </c>
      <c r="P107" s="206">
        <f>VLOOKUP(M107,'房源信息（实测）'!$C$2:$K$771,8,0)</f>
        <v>88.53</v>
      </c>
      <c r="Q107" s="159">
        <v>88.44</v>
      </c>
      <c r="R107" s="159">
        <v>70.77</v>
      </c>
      <c r="S107" s="159" t="s">
        <v>1526</v>
      </c>
      <c r="T107" s="159" t="s">
        <v>93</v>
      </c>
      <c r="U107" s="159" t="s">
        <v>1527</v>
      </c>
      <c r="V107" s="159" t="s">
        <v>1528</v>
      </c>
      <c r="AE107" s="163">
        <v>45107</v>
      </c>
      <c r="AI107"/>
    </row>
    <row r="108" spans="1:35">
      <c r="A108" s="159">
        <f t="shared" si="29"/>
        <v>88.53</v>
      </c>
      <c r="B108" s="159">
        <v>106</v>
      </c>
      <c r="C108" s="159" t="s">
        <v>1523</v>
      </c>
      <c r="D108" s="159" t="s">
        <v>155</v>
      </c>
      <c r="E108" s="159" t="s">
        <v>632</v>
      </c>
      <c r="F108" s="159" t="s">
        <v>1746</v>
      </c>
      <c r="G108" s="159">
        <v>2</v>
      </c>
      <c r="H108" s="159">
        <v>1</v>
      </c>
      <c r="I108" s="159">
        <v>2</v>
      </c>
      <c r="J108" s="159">
        <v>9</v>
      </c>
      <c r="K108" s="159">
        <v>4</v>
      </c>
      <c r="L108" s="159">
        <v>402</v>
      </c>
      <c r="M108" s="206" t="str">
        <f t="shared" si="30"/>
        <v>2-2-402</v>
      </c>
      <c r="N108" s="159" t="s">
        <v>1525</v>
      </c>
      <c r="O108" s="206" t="str">
        <f>VLOOKUP(M108,'房源信息（实测）'!$C$2:$J$771,7,0)</f>
        <v>1-2-402</v>
      </c>
      <c r="P108" s="206">
        <f>VLOOKUP(M108,'房源信息（实测）'!$C$2:$K$771,8,0)</f>
        <v>88.53</v>
      </c>
      <c r="Q108" s="159">
        <v>88.44</v>
      </c>
      <c r="R108" s="159">
        <v>70.77</v>
      </c>
      <c r="S108" s="159" t="s">
        <v>1526</v>
      </c>
      <c r="T108" s="159" t="s">
        <v>93</v>
      </c>
      <c r="U108" s="159" t="s">
        <v>1527</v>
      </c>
      <c r="V108" s="159" t="s">
        <v>1528</v>
      </c>
      <c r="AE108" s="163">
        <v>45107</v>
      </c>
      <c r="AI108"/>
    </row>
    <row r="109" spans="1:35">
      <c r="A109" s="159">
        <f t="shared" si="29"/>
        <v>88.53</v>
      </c>
      <c r="B109" s="159">
        <v>107</v>
      </c>
      <c r="C109" s="159" t="s">
        <v>1523</v>
      </c>
      <c r="D109" s="159" t="s">
        <v>155</v>
      </c>
      <c r="E109" s="159" t="s">
        <v>632</v>
      </c>
      <c r="F109" s="159" t="s">
        <v>1747</v>
      </c>
      <c r="G109" s="159">
        <v>2</v>
      </c>
      <c r="H109" s="159">
        <v>1</v>
      </c>
      <c r="I109" s="159">
        <v>2</v>
      </c>
      <c r="J109" s="159">
        <v>9</v>
      </c>
      <c r="K109" s="159">
        <v>5</v>
      </c>
      <c r="L109" s="159">
        <v>501</v>
      </c>
      <c r="M109" s="206" t="str">
        <f t="shared" si="30"/>
        <v>2-2-501</v>
      </c>
      <c r="N109" s="159" t="s">
        <v>1525</v>
      </c>
      <c r="O109" s="206" t="str">
        <f>VLOOKUP(M109,'房源信息（实测）'!$C$2:$J$771,7,0)</f>
        <v>1-2-501</v>
      </c>
      <c r="P109" s="206">
        <f>VLOOKUP(M109,'房源信息（实测）'!$C$2:$K$771,8,0)</f>
        <v>88.53</v>
      </c>
      <c r="Q109" s="159">
        <v>88.44</v>
      </c>
      <c r="R109" s="159">
        <v>70.77</v>
      </c>
      <c r="S109" s="159" t="s">
        <v>1526</v>
      </c>
      <c r="T109" s="159" t="s">
        <v>93</v>
      </c>
      <c r="U109" s="159" t="s">
        <v>1527</v>
      </c>
      <c r="V109" s="159" t="s">
        <v>1528</v>
      </c>
      <c r="AE109" s="163">
        <v>45107</v>
      </c>
      <c r="AI109"/>
    </row>
    <row r="110" spans="1:35">
      <c r="A110" s="159">
        <f t="shared" si="29"/>
        <v>88.53</v>
      </c>
      <c r="B110" s="159">
        <v>108</v>
      </c>
      <c r="C110" s="159" t="s">
        <v>1523</v>
      </c>
      <c r="D110" s="159" t="s">
        <v>155</v>
      </c>
      <c r="E110" s="159" t="s">
        <v>632</v>
      </c>
      <c r="F110" s="159" t="s">
        <v>1748</v>
      </c>
      <c r="G110" s="159">
        <v>2</v>
      </c>
      <c r="H110" s="159">
        <v>1</v>
      </c>
      <c r="I110" s="159">
        <v>2</v>
      </c>
      <c r="J110" s="159">
        <v>9</v>
      </c>
      <c r="K110" s="159">
        <v>5</v>
      </c>
      <c r="L110" s="159">
        <v>502</v>
      </c>
      <c r="M110" s="206" t="str">
        <f t="shared" si="30"/>
        <v>2-2-502</v>
      </c>
      <c r="N110" s="159" t="s">
        <v>1525</v>
      </c>
      <c r="O110" s="206" t="str">
        <f>VLOOKUP(M110,'房源信息（实测）'!$C$2:$J$771,7,0)</f>
        <v>1-2-502</v>
      </c>
      <c r="P110" s="206">
        <f>VLOOKUP(M110,'房源信息（实测）'!$C$2:$K$771,8,0)</f>
        <v>88.53</v>
      </c>
      <c r="Q110" s="159">
        <v>88.44</v>
      </c>
      <c r="R110" s="159">
        <v>70.77</v>
      </c>
      <c r="S110" s="159" t="s">
        <v>1526</v>
      </c>
      <c r="T110" s="159" t="s">
        <v>93</v>
      </c>
      <c r="U110" s="159" t="s">
        <v>1527</v>
      </c>
      <c r="V110" s="159" t="s">
        <v>1528</v>
      </c>
      <c r="AE110" s="163">
        <v>45107</v>
      </c>
      <c r="AI110"/>
    </row>
    <row r="111" spans="1:35">
      <c r="A111" s="159">
        <f t="shared" si="29"/>
        <v>88.53</v>
      </c>
      <c r="B111" s="159">
        <v>109</v>
      </c>
      <c r="C111" s="159" t="s">
        <v>1523</v>
      </c>
      <c r="D111" s="159" t="s">
        <v>155</v>
      </c>
      <c r="E111" s="159" t="s">
        <v>632</v>
      </c>
      <c r="F111" s="159" t="s">
        <v>1749</v>
      </c>
      <c r="G111" s="159">
        <v>2</v>
      </c>
      <c r="H111" s="159">
        <v>1</v>
      </c>
      <c r="I111" s="159">
        <v>2</v>
      </c>
      <c r="J111" s="159">
        <v>9</v>
      </c>
      <c r="K111" s="159">
        <v>6</v>
      </c>
      <c r="L111" s="159">
        <v>601</v>
      </c>
      <c r="M111" s="206" t="str">
        <f t="shared" si="30"/>
        <v>2-2-601</v>
      </c>
      <c r="N111" s="159" t="s">
        <v>1525</v>
      </c>
      <c r="O111" s="206" t="str">
        <f>VLOOKUP(M111,'房源信息（实测）'!$C$2:$J$771,7,0)</f>
        <v>1-2-601</v>
      </c>
      <c r="P111" s="206">
        <f>VLOOKUP(M111,'房源信息（实测）'!$C$2:$K$771,8,0)</f>
        <v>88.53</v>
      </c>
      <c r="Q111" s="159">
        <v>88.44</v>
      </c>
      <c r="R111" s="159">
        <v>70.77</v>
      </c>
      <c r="S111" s="159" t="s">
        <v>1526</v>
      </c>
      <c r="T111" s="159" t="s">
        <v>93</v>
      </c>
      <c r="U111" s="159" t="s">
        <v>1527</v>
      </c>
      <c r="V111" s="159" t="s">
        <v>1528</v>
      </c>
      <c r="AE111" s="163">
        <v>45107</v>
      </c>
      <c r="AI111"/>
    </row>
    <row r="112" spans="1:35">
      <c r="A112" s="159">
        <f t="shared" si="29"/>
        <v>88.53</v>
      </c>
      <c r="B112" s="159">
        <v>110</v>
      </c>
      <c r="C112" s="159" t="s">
        <v>1523</v>
      </c>
      <c r="D112" s="159" t="s">
        <v>155</v>
      </c>
      <c r="E112" s="159" t="s">
        <v>632</v>
      </c>
      <c r="F112" s="159" t="s">
        <v>1750</v>
      </c>
      <c r="G112" s="159">
        <v>2</v>
      </c>
      <c r="H112" s="159">
        <v>1</v>
      </c>
      <c r="I112" s="159">
        <v>2</v>
      </c>
      <c r="J112" s="159">
        <v>9</v>
      </c>
      <c r="K112" s="159">
        <v>6</v>
      </c>
      <c r="L112" s="159">
        <v>602</v>
      </c>
      <c r="M112" s="206" t="str">
        <f t="shared" si="30"/>
        <v>2-2-602</v>
      </c>
      <c r="N112" s="159" t="s">
        <v>1525</v>
      </c>
      <c r="O112" s="206" t="str">
        <f>VLOOKUP(M112,'房源信息（实测）'!$C$2:$J$771,7,0)</f>
        <v>1-2-602</v>
      </c>
      <c r="P112" s="206">
        <f>VLOOKUP(M112,'房源信息（实测）'!$C$2:$K$771,8,0)</f>
        <v>88.53</v>
      </c>
      <c r="Q112" s="159">
        <v>88.44</v>
      </c>
      <c r="R112" s="159">
        <v>70.77</v>
      </c>
      <c r="S112" s="159" t="s">
        <v>1526</v>
      </c>
      <c r="T112" s="159" t="s">
        <v>93</v>
      </c>
      <c r="U112" s="159" t="s">
        <v>1527</v>
      </c>
      <c r="V112" s="159" t="s">
        <v>1528</v>
      </c>
      <c r="AE112" s="163">
        <v>45107</v>
      </c>
      <c r="AI112"/>
    </row>
    <row r="113" spans="1:35">
      <c r="A113" s="159">
        <f t="shared" si="29"/>
        <v>88.53</v>
      </c>
      <c r="B113" s="159">
        <v>111</v>
      </c>
      <c r="C113" s="159" t="s">
        <v>1523</v>
      </c>
      <c r="D113" s="159" t="s">
        <v>155</v>
      </c>
      <c r="E113" s="159" t="s">
        <v>632</v>
      </c>
      <c r="F113" s="159" t="s">
        <v>1751</v>
      </c>
      <c r="G113" s="159">
        <v>2</v>
      </c>
      <c r="H113" s="159">
        <v>1</v>
      </c>
      <c r="I113" s="159">
        <v>2</v>
      </c>
      <c r="J113" s="159">
        <v>9</v>
      </c>
      <c r="K113" s="159">
        <v>7</v>
      </c>
      <c r="L113" s="159">
        <v>701</v>
      </c>
      <c r="M113" s="206" t="str">
        <f t="shared" si="30"/>
        <v>2-2-701</v>
      </c>
      <c r="N113" s="159" t="s">
        <v>1525</v>
      </c>
      <c r="O113" s="206" t="str">
        <f>VLOOKUP(M113,'房源信息（实测）'!$C$2:$J$771,7,0)</f>
        <v>1-2-701</v>
      </c>
      <c r="P113" s="206">
        <f>VLOOKUP(M113,'房源信息（实测）'!$C$2:$K$771,8,0)</f>
        <v>88.53</v>
      </c>
      <c r="Q113" s="159">
        <v>88.44</v>
      </c>
      <c r="R113" s="159">
        <v>70.77</v>
      </c>
      <c r="S113" s="159" t="s">
        <v>1526</v>
      </c>
      <c r="T113" s="159" t="s">
        <v>93</v>
      </c>
      <c r="U113" s="159" t="s">
        <v>1527</v>
      </c>
      <c r="V113" s="159" t="s">
        <v>1528</v>
      </c>
      <c r="AE113" s="163">
        <v>45107</v>
      </c>
      <c r="AI113"/>
    </row>
    <row r="114" spans="1:35">
      <c r="A114" s="159">
        <f t="shared" si="29"/>
        <v>88.53</v>
      </c>
      <c r="B114" s="159">
        <v>112</v>
      </c>
      <c r="C114" s="159" t="s">
        <v>1523</v>
      </c>
      <c r="D114" s="159" t="s">
        <v>155</v>
      </c>
      <c r="E114" s="159" t="s">
        <v>632</v>
      </c>
      <c r="F114" s="159" t="s">
        <v>1752</v>
      </c>
      <c r="G114" s="159">
        <v>2</v>
      </c>
      <c r="H114" s="159">
        <v>1</v>
      </c>
      <c r="I114" s="159">
        <v>2</v>
      </c>
      <c r="J114" s="159">
        <v>9</v>
      </c>
      <c r="K114" s="159">
        <v>7</v>
      </c>
      <c r="L114" s="159">
        <v>702</v>
      </c>
      <c r="M114" s="206" t="str">
        <f t="shared" si="30"/>
        <v>2-2-702</v>
      </c>
      <c r="N114" s="159" t="s">
        <v>1525</v>
      </c>
      <c r="O114" s="206" t="str">
        <f>VLOOKUP(M114,'房源信息（实测）'!$C$2:$J$771,7,0)</f>
        <v>1-2-702</v>
      </c>
      <c r="P114" s="206">
        <f>VLOOKUP(M114,'房源信息（实测）'!$C$2:$K$771,8,0)</f>
        <v>88.53</v>
      </c>
      <c r="Q114" s="159">
        <v>88.44</v>
      </c>
      <c r="R114" s="159">
        <v>70.77</v>
      </c>
      <c r="S114" s="159" t="s">
        <v>1526</v>
      </c>
      <c r="T114" s="159" t="s">
        <v>93</v>
      </c>
      <c r="U114" s="159" t="s">
        <v>1527</v>
      </c>
      <c r="V114" s="159" t="s">
        <v>1528</v>
      </c>
      <c r="AE114" s="163">
        <v>45107</v>
      </c>
      <c r="AI114"/>
    </row>
    <row r="115" spans="1:35">
      <c r="A115" s="159">
        <f t="shared" si="29"/>
        <v>88.53</v>
      </c>
      <c r="B115" s="159">
        <v>113</v>
      </c>
      <c r="C115" s="159" t="s">
        <v>1523</v>
      </c>
      <c r="D115" s="159" t="s">
        <v>155</v>
      </c>
      <c r="E115" s="159" t="s">
        <v>632</v>
      </c>
      <c r="F115" s="159" t="s">
        <v>1753</v>
      </c>
      <c r="G115" s="159">
        <v>2</v>
      </c>
      <c r="H115" s="159">
        <v>1</v>
      </c>
      <c r="I115" s="159">
        <v>2</v>
      </c>
      <c r="J115" s="159">
        <v>9</v>
      </c>
      <c r="K115" s="159">
        <v>8</v>
      </c>
      <c r="L115" s="159">
        <v>801</v>
      </c>
      <c r="M115" s="206" t="str">
        <f t="shared" si="30"/>
        <v>2-2-801</v>
      </c>
      <c r="N115" s="159" t="s">
        <v>1525</v>
      </c>
      <c r="O115" s="206" t="str">
        <f>VLOOKUP(M115,'房源信息（实测）'!$C$2:$J$771,7,0)</f>
        <v>1-2-801</v>
      </c>
      <c r="P115" s="206">
        <f>VLOOKUP(M115,'房源信息（实测）'!$C$2:$K$771,8,0)</f>
        <v>88.53</v>
      </c>
      <c r="Q115" s="159">
        <v>88.44</v>
      </c>
      <c r="R115" s="159">
        <v>70.77</v>
      </c>
      <c r="S115" s="159" t="s">
        <v>1526</v>
      </c>
      <c r="T115" s="159" t="s">
        <v>93</v>
      </c>
      <c r="U115" s="159" t="s">
        <v>1527</v>
      </c>
      <c r="V115" s="159" t="s">
        <v>1528</v>
      </c>
      <c r="AE115" s="163">
        <v>45107</v>
      </c>
      <c r="AI115"/>
    </row>
    <row r="116" spans="1:35">
      <c r="A116" s="159">
        <f t="shared" si="29"/>
        <v>88.53</v>
      </c>
      <c r="B116" s="159">
        <v>114</v>
      </c>
      <c r="C116" s="159" t="s">
        <v>1523</v>
      </c>
      <c r="D116" s="159" t="s">
        <v>155</v>
      </c>
      <c r="E116" s="159" t="s">
        <v>632</v>
      </c>
      <c r="F116" s="159" t="s">
        <v>1754</v>
      </c>
      <c r="G116" s="159">
        <v>2</v>
      </c>
      <c r="H116" s="159">
        <v>1</v>
      </c>
      <c r="I116" s="159">
        <v>2</v>
      </c>
      <c r="J116" s="159">
        <v>9</v>
      </c>
      <c r="K116" s="159">
        <v>8</v>
      </c>
      <c r="L116" s="159">
        <v>802</v>
      </c>
      <c r="M116" s="206" t="str">
        <f t="shared" si="30"/>
        <v>2-2-802</v>
      </c>
      <c r="N116" s="159" t="s">
        <v>1525</v>
      </c>
      <c r="O116" s="206" t="str">
        <f>VLOOKUP(M116,'房源信息（实测）'!$C$2:$J$771,7,0)</f>
        <v>1-2-802</v>
      </c>
      <c r="P116" s="206">
        <f>VLOOKUP(M116,'房源信息（实测）'!$C$2:$K$771,8,0)</f>
        <v>88.53</v>
      </c>
      <c r="Q116" s="159">
        <v>88.44</v>
      </c>
      <c r="R116" s="159">
        <v>70.77</v>
      </c>
      <c r="S116" s="159" t="s">
        <v>1526</v>
      </c>
      <c r="T116" s="159" t="s">
        <v>93</v>
      </c>
      <c r="U116" s="159" t="s">
        <v>1527</v>
      </c>
      <c r="V116" s="159" t="s">
        <v>1528</v>
      </c>
      <c r="AE116" s="163">
        <v>45107</v>
      </c>
      <c r="AI116"/>
    </row>
    <row r="117" spans="1:35">
      <c r="A117" s="159">
        <f t="shared" si="29"/>
        <v>88.53</v>
      </c>
      <c r="B117" s="159">
        <v>115</v>
      </c>
      <c r="C117" s="159" t="s">
        <v>1523</v>
      </c>
      <c r="D117" s="159" t="s">
        <v>155</v>
      </c>
      <c r="E117" s="159" t="s">
        <v>632</v>
      </c>
      <c r="F117" s="159" t="s">
        <v>1755</v>
      </c>
      <c r="G117" s="159">
        <v>2</v>
      </c>
      <c r="H117" s="159">
        <v>1</v>
      </c>
      <c r="I117" s="159">
        <v>2</v>
      </c>
      <c r="J117" s="159">
        <v>9</v>
      </c>
      <c r="K117" s="159">
        <v>9</v>
      </c>
      <c r="L117" s="159">
        <v>901</v>
      </c>
      <c r="M117" s="206" t="str">
        <f t="shared" si="30"/>
        <v>2-2-901</v>
      </c>
      <c r="N117" s="159" t="s">
        <v>1525</v>
      </c>
      <c r="O117" s="206" t="str">
        <f>VLOOKUP(M117,'房源信息（实测）'!$C$2:$J$771,7,0)</f>
        <v>1-2-901</v>
      </c>
      <c r="P117" s="206">
        <f>VLOOKUP(M117,'房源信息（实测）'!$C$2:$K$771,8,0)</f>
        <v>88.53</v>
      </c>
      <c r="Q117" s="159">
        <v>88.44</v>
      </c>
      <c r="R117" s="159">
        <v>70.77</v>
      </c>
      <c r="S117" s="159" t="s">
        <v>1526</v>
      </c>
      <c r="T117" s="159" t="s">
        <v>93</v>
      </c>
      <c r="U117" s="159" t="s">
        <v>1527</v>
      </c>
      <c r="V117" s="159" t="s">
        <v>1528</v>
      </c>
      <c r="AE117" s="163">
        <v>45107</v>
      </c>
      <c r="AI117"/>
    </row>
    <row r="118" spans="1:35">
      <c r="A118" s="159">
        <f t="shared" si="29"/>
        <v>88.53</v>
      </c>
      <c r="B118" s="159">
        <v>116</v>
      </c>
      <c r="C118" s="159" t="s">
        <v>1523</v>
      </c>
      <c r="D118" s="159" t="s">
        <v>155</v>
      </c>
      <c r="E118" s="159" t="s">
        <v>632</v>
      </c>
      <c r="F118" s="159" t="s">
        <v>1756</v>
      </c>
      <c r="G118" s="159">
        <v>2</v>
      </c>
      <c r="H118" s="159">
        <v>1</v>
      </c>
      <c r="I118" s="159">
        <v>2</v>
      </c>
      <c r="J118" s="159">
        <v>9</v>
      </c>
      <c r="K118" s="159">
        <v>9</v>
      </c>
      <c r="L118" s="159">
        <v>902</v>
      </c>
      <c r="M118" s="206" t="str">
        <f t="shared" si="30"/>
        <v>2-2-902</v>
      </c>
      <c r="N118" s="159" t="s">
        <v>1525</v>
      </c>
      <c r="O118" s="206" t="str">
        <f>VLOOKUP(M118,'房源信息（实测）'!$C$2:$J$771,7,0)</f>
        <v>1-2-902</v>
      </c>
      <c r="P118" s="206">
        <f>VLOOKUP(M118,'房源信息（实测）'!$C$2:$K$771,8,0)</f>
        <v>88.53</v>
      </c>
      <c r="Q118" s="159">
        <v>88.44</v>
      </c>
      <c r="R118" s="159">
        <v>70.77</v>
      </c>
      <c r="S118" s="159" t="s">
        <v>1526</v>
      </c>
      <c r="T118" s="159" t="s">
        <v>93</v>
      </c>
      <c r="U118" s="159" t="s">
        <v>1527</v>
      </c>
      <c r="V118" s="159" t="s">
        <v>1528</v>
      </c>
      <c r="AE118" s="163">
        <v>45107</v>
      </c>
      <c r="AI118"/>
    </row>
    <row r="119" spans="1:35">
      <c r="A119" s="159">
        <f t="shared" si="29"/>
        <v>64.569999999999993</v>
      </c>
      <c r="B119" s="159">
        <v>117</v>
      </c>
      <c r="C119" s="159" t="s">
        <v>1523</v>
      </c>
      <c r="D119" s="159" t="s">
        <v>155</v>
      </c>
      <c r="E119" s="159" t="s">
        <v>632</v>
      </c>
      <c r="F119" s="159" t="s">
        <v>1757</v>
      </c>
      <c r="G119" s="159">
        <v>2</v>
      </c>
      <c r="H119" s="159">
        <v>1</v>
      </c>
      <c r="I119" s="159">
        <v>3</v>
      </c>
      <c r="J119" s="159">
        <v>9</v>
      </c>
      <c r="K119" s="159">
        <v>1</v>
      </c>
      <c r="L119" s="159">
        <v>101</v>
      </c>
      <c r="M119" s="206" t="str">
        <f t="shared" si="30"/>
        <v>2-3-101</v>
      </c>
      <c r="N119" s="159" t="s">
        <v>1525</v>
      </c>
      <c r="O119" s="206" t="str">
        <f>VLOOKUP(M119,'房源信息（实测）'!$C$2:$J$771,7,0)</f>
        <v>1-3-101</v>
      </c>
      <c r="P119" s="206">
        <f>VLOOKUP(M119,'房源信息（实测）'!$C$2:$K$771,8,0)</f>
        <v>64.569999999999993</v>
      </c>
      <c r="Q119" s="159">
        <v>64.510000000000005</v>
      </c>
      <c r="R119" s="159">
        <v>51.62</v>
      </c>
      <c r="S119" s="159" t="s">
        <v>1530</v>
      </c>
      <c r="T119" s="159" t="s">
        <v>93</v>
      </c>
      <c r="U119" s="159" t="s">
        <v>1215</v>
      </c>
      <c r="V119" s="159" t="s">
        <v>1545</v>
      </c>
      <c r="W119" s="159" t="s">
        <v>1758</v>
      </c>
      <c r="X119" s="163">
        <v>44305</v>
      </c>
      <c r="Y119" s="159" t="s">
        <v>1759</v>
      </c>
      <c r="Z119" s="159" t="s">
        <v>1548</v>
      </c>
      <c r="AA119" s="159" t="s">
        <v>1760</v>
      </c>
      <c r="AE119" s="163">
        <v>45107</v>
      </c>
      <c r="AI119"/>
    </row>
    <row r="120" spans="1:35">
      <c r="A120" s="159">
        <f t="shared" si="29"/>
        <v>88.95</v>
      </c>
      <c r="B120" s="159">
        <v>118</v>
      </c>
      <c r="C120" s="159" t="s">
        <v>1523</v>
      </c>
      <c r="D120" s="159" t="s">
        <v>155</v>
      </c>
      <c r="E120" s="159" t="s">
        <v>632</v>
      </c>
      <c r="F120" s="159" t="s">
        <v>1761</v>
      </c>
      <c r="G120" s="159">
        <v>2</v>
      </c>
      <c r="H120" s="159">
        <v>1</v>
      </c>
      <c r="I120" s="159">
        <v>3</v>
      </c>
      <c r="J120" s="159">
        <v>9</v>
      </c>
      <c r="K120" s="159">
        <v>1</v>
      </c>
      <c r="L120" s="159">
        <v>102</v>
      </c>
      <c r="M120" s="206" t="str">
        <f t="shared" si="30"/>
        <v>2-3-102</v>
      </c>
      <c r="N120" s="159" t="s">
        <v>1525</v>
      </c>
      <c r="O120" s="206" t="str">
        <f>VLOOKUP(M120,'房源信息（实测）'!$C$2:$J$771,7,0)</f>
        <v>1-3-102</v>
      </c>
      <c r="P120" s="206">
        <f>VLOOKUP(M120,'房源信息（实测）'!$C$2:$K$771,8,0)</f>
        <v>88.95</v>
      </c>
      <c r="Q120" s="159">
        <v>88.87</v>
      </c>
      <c r="R120" s="159">
        <v>71.11</v>
      </c>
      <c r="S120" s="159" t="s">
        <v>1526</v>
      </c>
      <c r="T120" s="159" t="s">
        <v>93</v>
      </c>
      <c r="U120" s="159" t="s">
        <v>1527</v>
      </c>
      <c r="V120" s="159" t="s">
        <v>1528</v>
      </c>
      <c r="AE120" s="163">
        <v>45107</v>
      </c>
      <c r="AI120"/>
    </row>
    <row r="121" spans="1:35">
      <c r="A121" s="159">
        <f t="shared" si="29"/>
        <v>88.53</v>
      </c>
      <c r="B121" s="159">
        <v>119</v>
      </c>
      <c r="C121" s="159" t="s">
        <v>1523</v>
      </c>
      <c r="D121" s="159" t="s">
        <v>155</v>
      </c>
      <c r="E121" s="159" t="s">
        <v>632</v>
      </c>
      <c r="F121" s="159" t="s">
        <v>1762</v>
      </c>
      <c r="G121" s="159">
        <v>2</v>
      </c>
      <c r="H121" s="159">
        <v>1</v>
      </c>
      <c r="I121" s="159">
        <v>3</v>
      </c>
      <c r="J121" s="159">
        <v>9</v>
      </c>
      <c r="K121" s="159">
        <v>2</v>
      </c>
      <c r="L121" s="159">
        <v>201</v>
      </c>
      <c r="M121" s="206" t="str">
        <f t="shared" si="30"/>
        <v>2-3-201</v>
      </c>
      <c r="N121" s="159" t="s">
        <v>1525</v>
      </c>
      <c r="O121" s="206" t="str">
        <f>VLOOKUP(M121,'房源信息（实测）'!$C$2:$J$771,7,0)</f>
        <v>1-3-201</v>
      </c>
      <c r="P121" s="206">
        <f>VLOOKUP(M121,'房源信息（实测）'!$C$2:$K$771,8,0)</f>
        <v>88.53</v>
      </c>
      <c r="Q121" s="159">
        <v>88.44</v>
      </c>
      <c r="R121" s="159">
        <v>70.77</v>
      </c>
      <c r="S121" s="159" t="s">
        <v>1526</v>
      </c>
      <c r="T121" s="159" t="s">
        <v>93</v>
      </c>
      <c r="U121" s="159" t="s">
        <v>1527</v>
      </c>
      <c r="V121" s="159" t="s">
        <v>1528</v>
      </c>
      <c r="AE121" s="163">
        <v>45107</v>
      </c>
      <c r="AI121"/>
    </row>
    <row r="122" spans="1:35">
      <c r="A122" s="159">
        <f t="shared" si="29"/>
        <v>89.1</v>
      </c>
      <c r="B122" s="159">
        <v>120</v>
      </c>
      <c r="C122" s="159" t="s">
        <v>1523</v>
      </c>
      <c r="D122" s="159" t="s">
        <v>155</v>
      </c>
      <c r="E122" s="159" t="s">
        <v>632</v>
      </c>
      <c r="F122" s="159" t="s">
        <v>1763</v>
      </c>
      <c r="G122" s="159">
        <v>2</v>
      </c>
      <c r="H122" s="159">
        <v>1</v>
      </c>
      <c r="I122" s="159">
        <v>3</v>
      </c>
      <c r="J122" s="159">
        <v>9</v>
      </c>
      <c r="K122" s="159">
        <v>2</v>
      </c>
      <c r="L122" s="159">
        <v>202</v>
      </c>
      <c r="M122" s="206" t="str">
        <f t="shared" si="30"/>
        <v>2-3-202</v>
      </c>
      <c r="N122" s="159" t="s">
        <v>1525</v>
      </c>
      <c r="O122" s="206" t="str">
        <f>VLOOKUP(M122,'房源信息（实测）'!$C$2:$J$771,7,0)</f>
        <v>1-3-202</v>
      </c>
      <c r="P122" s="206">
        <f>VLOOKUP(M122,'房源信息（实测）'!$C$2:$K$771,8,0)</f>
        <v>89.1</v>
      </c>
      <c r="Q122" s="159">
        <v>89.02</v>
      </c>
      <c r="R122" s="159">
        <v>71.23</v>
      </c>
      <c r="S122" s="159" t="s">
        <v>1526</v>
      </c>
      <c r="T122" s="159" t="s">
        <v>93</v>
      </c>
      <c r="U122" s="159" t="s">
        <v>1527</v>
      </c>
      <c r="V122" s="159" t="s">
        <v>1528</v>
      </c>
      <c r="AE122" s="163">
        <v>45107</v>
      </c>
      <c r="AI122"/>
    </row>
    <row r="123" spans="1:35">
      <c r="A123" s="159">
        <f t="shared" si="29"/>
        <v>88.53</v>
      </c>
      <c r="B123" s="159">
        <v>121</v>
      </c>
      <c r="C123" s="159" t="s">
        <v>1523</v>
      </c>
      <c r="D123" s="159" t="s">
        <v>155</v>
      </c>
      <c r="E123" s="159" t="s">
        <v>632</v>
      </c>
      <c r="F123" s="159" t="s">
        <v>1764</v>
      </c>
      <c r="G123" s="159">
        <v>2</v>
      </c>
      <c r="H123" s="159">
        <v>1</v>
      </c>
      <c r="I123" s="159">
        <v>3</v>
      </c>
      <c r="J123" s="159">
        <v>9</v>
      </c>
      <c r="K123" s="159">
        <v>3</v>
      </c>
      <c r="L123" s="159">
        <v>301</v>
      </c>
      <c r="M123" s="206" t="str">
        <f t="shared" si="30"/>
        <v>2-3-301</v>
      </c>
      <c r="N123" s="159" t="s">
        <v>1525</v>
      </c>
      <c r="O123" s="206" t="str">
        <f>VLOOKUP(M123,'房源信息（实测）'!$C$2:$J$771,7,0)</f>
        <v>1-3-301</v>
      </c>
      <c r="P123" s="206">
        <f>VLOOKUP(M123,'房源信息（实测）'!$C$2:$K$771,8,0)</f>
        <v>88.53</v>
      </c>
      <c r="Q123" s="159">
        <v>88.44</v>
      </c>
      <c r="R123" s="159">
        <v>70.77</v>
      </c>
      <c r="S123" s="159" t="s">
        <v>1526</v>
      </c>
      <c r="T123" s="159" t="s">
        <v>93</v>
      </c>
      <c r="U123" s="159" t="s">
        <v>1527</v>
      </c>
      <c r="V123" s="159" t="s">
        <v>1528</v>
      </c>
      <c r="AE123" s="163">
        <v>45107</v>
      </c>
      <c r="AI123"/>
    </row>
    <row r="124" spans="1:35">
      <c r="A124" s="159">
        <f t="shared" si="29"/>
        <v>89.1</v>
      </c>
      <c r="B124" s="159">
        <v>122</v>
      </c>
      <c r="C124" s="159" t="s">
        <v>1523</v>
      </c>
      <c r="D124" s="159" t="s">
        <v>155</v>
      </c>
      <c r="E124" s="159" t="s">
        <v>632</v>
      </c>
      <c r="F124" s="159" t="s">
        <v>1765</v>
      </c>
      <c r="G124" s="159">
        <v>2</v>
      </c>
      <c r="H124" s="159">
        <v>1</v>
      </c>
      <c r="I124" s="159">
        <v>3</v>
      </c>
      <c r="J124" s="159">
        <v>9</v>
      </c>
      <c r="K124" s="159">
        <v>3</v>
      </c>
      <c r="L124" s="159">
        <v>302</v>
      </c>
      <c r="M124" s="206" t="str">
        <f t="shared" si="30"/>
        <v>2-3-302</v>
      </c>
      <c r="N124" s="159" t="s">
        <v>1525</v>
      </c>
      <c r="O124" s="206" t="str">
        <f>VLOOKUP(M124,'房源信息（实测）'!$C$2:$J$771,7,0)</f>
        <v>1-3-302</v>
      </c>
      <c r="P124" s="206">
        <f>VLOOKUP(M124,'房源信息（实测）'!$C$2:$K$771,8,0)</f>
        <v>89.1</v>
      </c>
      <c r="Q124" s="159">
        <v>89.02</v>
      </c>
      <c r="R124" s="159">
        <v>71.23</v>
      </c>
      <c r="S124" s="159" t="s">
        <v>1526</v>
      </c>
      <c r="T124" s="159" t="s">
        <v>93</v>
      </c>
      <c r="U124" s="159" t="s">
        <v>1527</v>
      </c>
      <c r="V124" s="159" t="s">
        <v>1545</v>
      </c>
      <c r="W124" s="159" t="s">
        <v>1766</v>
      </c>
      <c r="X124" s="163">
        <v>44305</v>
      </c>
      <c r="Y124" s="159" t="s">
        <v>1767</v>
      </c>
      <c r="Z124" s="159" t="s">
        <v>1548</v>
      </c>
      <c r="AA124" s="159" t="s">
        <v>1768</v>
      </c>
      <c r="AE124" s="163">
        <v>45107</v>
      </c>
      <c r="AI124"/>
    </row>
    <row r="125" spans="1:35">
      <c r="A125" s="159">
        <f t="shared" si="29"/>
        <v>88.53</v>
      </c>
      <c r="B125" s="159">
        <v>123</v>
      </c>
      <c r="C125" s="159" t="s">
        <v>1523</v>
      </c>
      <c r="D125" s="159" t="s">
        <v>155</v>
      </c>
      <c r="E125" s="159" t="s">
        <v>632</v>
      </c>
      <c r="F125" s="159" t="s">
        <v>1769</v>
      </c>
      <c r="G125" s="159">
        <v>2</v>
      </c>
      <c r="H125" s="159">
        <v>1</v>
      </c>
      <c r="I125" s="159">
        <v>3</v>
      </c>
      <c r="J125" s="159">
        <v>9</v>
      </c>
      <c r="K125" s="159">
        <v>4</v>
      </c>
      <c r="L125" s="159">
        <v>401</v>
      </c>
      <c r="M125" s="206" t="str">
        <f t="shared" si="30"/>
        <v>2-3-401</v>
      </c>
      <c r="N125" s="159" t="s">
        <v>1525</v>
      </c>
      <c r="O125" s="206" t="str">
        <f>VLOOKUP(M125,'房源信息（实测）'!$C$2:$J$771,7,0)</f>
        <v>1-3-401</v>
      </c>
      <c r="P125" s="206">
        <f>VLOOKUP(M125,'房源信息（实测）'!$C$2:$K$771,8,0)</f>
        <v>88.53</v>
      </c>
      <c r="Q125" s="159">
        <v>88.44</v>
      </c>
      <c r="R125" s="159">
        <v>70.77</v>
      </c>
      <c r="S125" s="159" t="s">
        <v>1526</v>
      </c>
      <c r="T125" s="159" t="s">
        <v>93</v>
      </c>
      <c r="U125" s="159" t="s">
        <v>1527</v>
      </c>
      <c r="V125" s="159" t="s">
        <v>1528</v>
      </c>
      <c r="AE125" s="163">
        <v>45107</v>
      </c>
      <c r="AI125"/>
    </row>
    <row r="126" spans="1:35">
      <c r="A126" s="159">
        <f t="shared" si="29"/>
        <v>89.1</v>
      </c>
      <c r="B126" s="159">
        <v>124</v>
      </c>
      <c r="C126" s="159" t="s">
        <v>1523</v>
      </c>
      <c r="D126" s="159" t="s">
        <v>155</v>
      </c>
      <c r="E126" s="159" t="s">
        <v>632</v>
      </c>
      <c r="F126" s="159" t="s">
        <v>1770</v>
      </c>
      <c r="G126" s="159">
        <v>2</v>
      </c>
      <c r="H126" s="159">
        <v>1</v>
      </c>
      <c r="I126" s="159">
        <v>3</v>
      </c>
      <c r="J126" s="159">
        <v>9</v>
      </c>
      <c r="K126" s="159">
        <v>4</v>
      </c>
      <c r="L126" s="159">
        <v>402</v>
      </c>
      <c r="M126" s="206" t="str">
        <f t="shared" si="30"/>
        <v>2-3-402</v>
      </c>
      <c r="N126" s="159" t="s">
        <v>1525</v>
      </c>
      <c r="O126" s="206" t="str">
        <f>VLOOKUP(M126,'房源信息（实测）'!$C$2:$J$771,7,0)</f>
        <v>1-3-402</v>
      </c>
      <c r="P126" s="206">
        <f>VLOOKUP(M126,'房源信息（实测）'!$C$2:$K$771,8,0)</f>
        <v>89.1</v>
      </c>
      <c r="Q126" s="159">
        <v>89.02</v>
      </c>
      <c r="R126" s="159">
        <v>71.23</v>
      </c>
      <c r="S126" s="159" t="s">
        <v>1526</v>
      </c>
      <c r="T126" s="159" t="s">
        <v>93</v>
      </c>
      <c r="U126" s="159" t="s">
        <v>1527</v>
      </c>
      <c r="V126" s="159" t="s">
        <v>1545</v>
      </c>
      <c r="W126" s="159" t="s">
        <v>1771</v>
      </c>
      <c r="X126" s="163">
        <v>44305</v>
      </c>
      <c r="Y126" s="159" t="s">
        <v>1772</v>
      </c>
      <c r="Z126" s="159" t="s">
        <v>1548</v>
      </c>
      <c r="AA126" s="159" t="s">
        <v>1773</v>
      </c>
      <c r="AE126" s="163">
        <v>45107</v>
      </c>
      <c r="AI126"/>
    </row>
    <row r="127" spans="1:35">
      <c r="A127" s="159">
        <f t="shared" si="29"/>
        <v>88.53</v>
      </c>
      <c r="B127" s="159">
        <v>125</v>
      </c>
      <c r="C127" s="159" t="s">
        <v>1523</v>
      </c>
      <c r="D127" s="159" t="s">
        <v>155</v>
      </c>
      <c r="E127" s="159" t="s">
        <v>632</v>
      </c>
      <c r="F127" s="159" t="s">
        <v>1774</v>
      </c>
      <c r="G127" s="159">
        <v>2</v>
      </c>
      <c r="H127" s="159">
        <v>1</v>
      </c>
      <c r="I127" s="159">
        <v>3</v>
      </c>
      <c r="J127" s="159">
        <v>9</v>
      </c>
      <c r="K127" s="159">
        <v>5</v>
      </c>
      <c r="L127" s="159">
        <v>501</v>
      </c>
      <c r="M127" s="206" t="str">
        <f t="shared" si="30"/>
        <v>2-3-501</v>
      </c>
      <c r="N127" s="159" t="s">
        <v>1525</v>
      </c>
      <c r="O127" s="206" t="str">
        <f>VLOOKUP(M127,'房源信息（实测）'!$C$2:$J$771,7,0)</f>
        <v>1-3-501</v>
      </c>
      <c r="P127" s="206">
        <f>VLOOKUP(M127,'房源信息（实测）'!$C$2:$K$771,8,0)</f>
        <v>88.53</v>
      </c>
      <c r="Q127" s="159">
        <v>88.44</v>
      </c>
      <c r="R127" s="159">
        <v>70.77</v>
      </c>
      <c r="S127" s="159" t="s">
        <v>1526</v>
      </c>
      <c r="T127" s="159" t="s">
        <v>93</v>
      </c>
      <c r="U127" s="159" t="s">
        <v>1527</v>
      </c>
      <c r="V127" s="159" t="s">
        <v>1528</v>
      </c>
      <c r="AE127" s="163">
        <v>45107</v>
      </c>
      <c r="AI127"/>
    </row>
    <row r="128" spans="1:35">
      <c r="A128" s="159">
        <f t="shared" si="29"/>
        <v>89.1</v>
      </c>
      <c r="B128" s="159">
        <v>126</v>
      </c>
      <c r="C128" s="159" t="s">
        <v>1523</v>
      </c>
      <c r="D128" s="159" t="s">
        <v>155</v>
      </c>
      <c r="E128" s="159" t="s">
        <v>632</v>
      </c>
      <c r="F128" s="159" t="s">
        <v>1775</v>
      </c>
      <c r="G128" s="159">
        <v>2</v>
      </c>
      <c r="H128" s="159">
        <v>1</v>
      </c>
      <c r="I128" s="159">
        <v>3</v>
      </c>
      <c r="J128" s="159">
        <v>9</v>
      </c>
      <c r="K128" s="159">
        <v>5</v>
      </c>
      <c r="L128" s="159">
        <v>502</v>
      </c>
      <c r="M128" s="206" t="str">
        <f t="shared" si="30"/>
        <v>2-3-502</v>
      </c>
      <c r="N128" s="159" t="s">
        <v>1525</v>
      </c>
      <c r="O128" s="206" t="str">
        <f>VLOOKUP(M128,'房源信息（实测）'!$C$2:$J$771,7,0)</f>
        <v>1-3-502</v>
      </c>
      <c r="P128" s="206">
        <f>VLOOKUP(M128,'房源信息（实测）'!$C$2:$K$771,8,0)</f>
        <v>89.1</v>
      </c>
      <c r="Q128" s="159">
        <v>89.02</v>
      </c>
      <c r="R128" s="159">
        <v>71.23</v>
      </c>
      <c r="S128" s="159" t="s">
        <v>1526</v>
      </c>
      <c r="T128" s="159" t="s">
        <v>93</v>
      </c>
      <c r="U128" s="159" t="s">
        <v>1527</v>
      </c>
      <c r="V128" s="159" t="s">
        <v>1545</v>
      </c>
      <c r="W128" s="159" t="s">
        <v>1776</v>
      </c>
      <c r="X128" s="163">
        <v>44314</v>
      </c>
      <c r="Y128" s="159" t="s">
        <v>1777</v>
      </c>
      <c r="Z128" s="159" t="s">
        <v>1548</v>
      </c>
      <c r="AA128" s="159" t="s">
        <v>1778</v>
      </c>
      <c r="AB128" s="159" t="s">
        <v>1779</v>
      </c>
      <c r="AC128" s="159" t="s">
        <v>1548</v>
      </c>
      <c r="AD128" s="159" t="s">
        <v>1780</v>
      </c>
      <c r="AE128" s="163">
        <v>45107</v>
      </c>
      <c r="AI128"/>
    </row>
    <row r="129" spans="1:35">
      <c r="A129" s="159">
        <f t="shared" si="29"/>
        <v>88.53</v>
      </c>
      <c r="B129" s="159">
        <v>127</v>
      </c>
      <c r="C129" s="159" t="s">
        <v>1523</v>
      </c>
      <c r="D129" s="159" t="s">
        <v>155</v>
      </c>
      <c r="E129" s="159" t="s">
        <v>632</v>
      </c>
      <c r="F129" s="159" t="s">
        <v>1781</v>
      </c>
      <c r="G129" s="159">
        <v>2</v>
      </c>
      <c r="H129" s="159">
        <v>1</v>
      </c>
      <c r="I129" s="159">
        <v>3</v>
      </c>
      <c r="J129" s="159">
        <v>9</v>
      </c>
      <c r="K129" s="159">
        <v>6</v>
      </c>
      <c r="L129" s="159">
        <v>601</v>
      </c>
      <c r="M129" s="206" t="str">
        <f t="shared" si="30"/>
        <v>2-3-601</v>
      </c>
      <c r="N129" s="159" t="s">
        <v>1525</v>
      </c>
      <c r="O129" s="206" t="str">
        <f>VLOOKUP(M129,'房源信息（实测）'!$C$2:$J$771,7,0)</f>
        <v>1-3-601</v>
      </c>
      <c r="P129" s="206">
        <f>VLOOKUP(M129,'房源信息（实测）'!$C$2:$K$771,8,0)</f>
        <v>88.53</v>
      </c>
      <c r="Q129" s="159">
        <v>88.44</v>
      </c>
      <c r="R129" s="159">
        <v>70.77</v>
      </c>
      <c r="S129" s="159" t="s">
        <v>1526</v>
      </c>
      <c r="T129" s="159" t="s">
        <v>93</v>
      </c>
      <c r="U129" s="159" t="s">
        <v>1527</v>
      </c>
      <c r="V129" s="159" t="s">
        <v>1528</v>
      </c>
      <c r="AE129" s="163">
        <v>45107</v>
      </c>
      <c r="AI129"/>
    </row>
    <row r="130" spans="1:35">
      <c r="A130" s="159">
        <f t="shared" si="29"/>
        <v>89.1</v>
      </c>
      <c r="B130" s="159">
        <v>128</v>
      </c>
      <c r="C130" s="159" t="s">
        <v>1523</v>
      </c>
      <c r="D130" s="159" t="s">
        <v>155</v>
      </c>
      <c r="E130" s="159" t="s">
        <v>632</v>
      </c>
      <c r="F130" s="159" t="s">
        <v>1782</v>
      </c>
      <c r="G130" s="159">
        <v>2</v>
      </c>
      <c r="H130" s="159">
        <v>1</v>
      </c>
      <c r="I130" s="159">
        <v>3</v>
      </c>
      <c r="J130" s="159">
        <v>9</v>
      </c>
      <c r="K130" s="159">
        <v>6</v>
      </c>
      <c r="L130" s="159">
        <v>602</v>
      </c>
      <c r="M130" s="206" t="str">
        <f t="shared" si="30"/>
        <v>2-3-602</v>
      </c>
      <c r="N130" s="159" t="s">
        <v>1525</v>
      </c>
      <c r="O130" s="206" t="str">
        <f>VLOOKUP(M130,'房源信息（实测）'!$C$2:$J$771,7,0)</f>
        <v>1-3-602</v>
      </c>
      <c r="P130" s="206">
        <f>VLOOKUP(M130,'房源信息（实测）'!$C$2:$K$771,8,0)</f>
        <v>89.1</v>
      </c>
      <c r="Q130" s="159">
        <v>89.02</v>
      </c>
      <c r="R130" s="159">
        <v>71.23</v>
      </c>
      <c r="S130" s="159" t="s">
        <v>1526</v>
      </c>
      <c r="T130" s="159" t="s">
        <v>93</v>
      </c>
      <c r="U130" s="159" t="s">
        <v>1527</v>
      </c>
      <c r="V130" s="159" t="s">
        <v>1545</v>
      </c>
      <c r="W130" s="159" t="s">
        <v>1783</v>
      </c>
      <c r="X130" s="163">
        <v>44315</v>
      </c>
      <c r="Y130" s="159" t="s">
        <v>1784</v>
      </c>
      <c r="Z130" s="159" t="s">
        <v>1548</v>
      </c>
      <c r="AA130" s="159" t="s">
        <v>1785</v>
      </c>
      <c r="AB130" s="159" t="s">
        <v>1786</v>
      </c>
      <c r="AC130" s="159" t="s">
        <v>1548</v>
      </c>
      <c r="AD130" s="159" t="s">
        <v>1787</v>
      </c>
      <c r="AE130" s="163">
        <v>45107</v>
      </c>
      <c r="AI130"/>
    </row>
    <row r="131" spans="1:35">
      <c r="A131" s="159">
        <f t="shared" si="29"/>
        <v>88.53</v>
      </c>
      <c r="B131" s="159">
        <v>129</v>
      </c>
      <c r="C131" s="159" t="s">
        <v>1523</v>
      </c>
      <c r="D131" s="159" t="s">
        <v>155</v>
      </c>
      <c r="E131" s="159" t="s">
        <v>632</v>
      </c>
      <c r="F131" s="159" t="s">
        <v>1788</v>
      </c>
      <c r="G131" s="159">
        <v>2</v>
      </c>
      <c r="H131" s="159">
        <v>1</v>
      </c>
      <c r="I131" s="159">
        <v>3</v>
      </c>
      <c r="J131" s="159">
        <v>9</v>
      </c>
      <c r="K131" s="159">
        <v>7</v>
      </c>
      <c r="L131" s="159">
        <v>701</v>
      </c>
      <c r="M131" s="206" t="str">
        <f t="shared" si="30"/>
        <v>2-3-701</v>
      </c>
      <c r="N131" s="159" t="s">
        <v>1525</v>
      </c>
      <c r="O131" s="206" t="str">
        <f>VLOOKUP(M131,'房源信息（实测）'!$C$2:$J$771,7,0)</f>
        <v>1-3-701</v>
      </c>
      <c r="P131" s="206">
        <f>VLOOKUP(M131,'房源信息（实测）'!$C$2:$K$771,8,0)</f>
        <v>88.53</v>
      </c>
      <c r="Q131" s="159">
        <v>88.44</v>
      </c>
      <c r="R131" s="159">
        <v>70.77</v>
      </c>
      <c r="S131" s="159" t="s">
        <v>1526</v>
      </c>
      <c r="T131" s="159" t="s">
        <v>93</v>
      </c>
      <c r="U131" s="159" t="s">
        <v>1527</v>
      </c>
      <c r="V131" s="159" t="s">
        <v>1528</v>
      </c>
      <c r="AE131" s="163">
        <v>45107</v>
      </c>
      <c r="AI131"/>
    </row>
    <row r="132" spans="1:35">
      <c r="A132" s="159">
        <f t="shared" ref="A132:A195" si="31">P132</f>
        <v>89.1</v>
      </c>
      <c r="B132" s="159">
        <v>130</v>
      </c>
      <c r="C132" s="159" t="s">
        <v>1523</v>
      </c>
      <c r="D132" s="159" t="s">
        <v>155</v>
      </c>
      <c r="E132" s="159" t="s">
        <v>632</v>
      </c>
      <c r="F132" s="159" t="s">
        <v>1789</v>
      </c>
      <c r="G132" s="159">
        <v>2</v>
      </c>
      <c r="H132" s="159">
        <v>1</v>
      </c>
      <c r="I132" s="159">
        <v>3</v>
      </c>
      <c r="J132" s="159">
        <v>9</v>
      </c>
      <c r="K132" s="159">
        <v>7</v>
      </c>
      <c r="L132" s="159">
        <v>702</v>
      </c>
      <c r="M132" s="206" t="str">
        <f t="shared" ref="M132:M195" si="32">G132&amp;$M$2&amp;I132&amp;$M$2&amp;L132</f>
        <v>2-3-702</v>
      </c>
      <c r="N132" s="159" t="s">
        <v>1525</v>
      </c>
      <c r="O132" s="206" t="str">
        <f>VLOOKUP(M132,'房源信息（实测）'!$C$2:$J$771,7,0)</f>
        <v>1-3-702</v>
      </c>
      <c r="P132" s="206">
        <f>VLOOKUP(M132,'房源信息（实测）'!$C$2:$K$771,8,0)</f>
        <v>89.1</v>
      </c>
      <c r="Q132" s="159">
        <v>89.02</v>
      </c>
      <c r="R132" s="159">
        <v>71.23</v>
      </c>
      <c r="S132" s="159" t="s">
        <v>1526</v>
      </c>
      <c r="T132" s="159" t="s">
        <v>93</v>
      </c>
      <c r="U132" s="159" t="s">
        <v>1527</v>
      </c>
      <c r="V132" s="159" t="s">
        <v>1545</v>
      </c>
      <c r="W132" s="159" t="s">
        <v>1790</v>
      </c>
      <c r="X132" s="163">
        <v>44312</v>
      </c>
      <c r="Y132" s="159" t="s">
        <v>1791</v>
      </c>
      <c r="Z132" s="159" t="s">
        <v>1548</v>
      </c>
      <c r="AA132" s="159" t="s">
        <v>1792</v>
      </c>
      <c r="AB132" s="159" t="s">
        <v>1793</v>
      </c>
      <c r="AC132" s="159" t="s">
        <v>1548</v>
      </c>
      <c r="AD132" s="159" t="s">
        <v>1794</v>
      </c>
      <c r="AE132" s="163">
        <v>45107</v>
      </c>
      <c r="AI132"/>
    </row>
    <row r="133" spans="1:35">
      <c r="A133" s="159">
        <f t="shared" si="31"/>
        <v>88.53</v>
      </c>
      <c r="B133" s="159">
        <v>131</v>
      </c>
      <c r="C133" s="159" t="s">
        <v>1523</v>
      </c>
      <c r="D133" s="159" t="s">
        <v>155</v>
      </c>
      <c r="E133" s="159" t="s">
        <v>632</v>
      </c>
      <c r="F133" s="159" t="s">
        <v>1795</v>
      </c>
      <c r="G133" s="159">
        <v>2</v>
      </c>
      <c r="H133" s="159">
        <v>1</v>
      </c>
      <c r="I133" s="159">
        <v>3</v>
      </c>
      <c r="J133" s="159">
        <v>9</v>
      </c>
      <c r="K133" s="159">
        <v>8</v>
      </c>
      <c r="L133" s="159">
        <v>801</v>
      </c>
      <c r="M133" s="206" t="str">
        <f t="shared" si="32"/>
        <v>2-3-801</v>
      </c>
      <c r="N133" s="159" t="s">
        <v>1525</v>
      </c>
      <c r="O133" s="206" t="str">
        <f>VLOOKUP(M133,'房源信息（实测）'!$C$2:$J$771,7,0)</f>
        <v>1-3-801</v>
      </c>
      <c r="P133" s="206">
        <f>VLOOKUP(M133,'房源信息（实测）'!$C$2:$K$771,8,0)</f>
        <v>88.53</v>
      </c>
      <c r="Q133" s="159">
        <v>88.44</v>
      </c>
      <c r="R133" s="159">
        <v>70.77</v>
      </c>
      <c r="S133" s="159" t="s">
        <v>1526</v>
      </c>
      <c r="T133" s="159" t="s">
        <v>93</v>
      </c>
      <c r="U133" s="159" t="s">
        <v>1527</v>
      </c>
      <c r="V133" s="159" t="s">
        <v>1528</v>
      </c>
      <c r="AE133" s="163">
        <v>45107</v>
      </c>
      <c r="AI133"/>
    </row>
    <row r="134" spans="1:35">
      <c r="A134" s="159">
        <f t="shared" si="31"/>
        <v>89.1</v>
      </c>
      <c r="B134" s="159">
        <v>132</v>
      </c>
      <c r="C134" s="159" t="s">
        <v>1523</v>
      </c>
      <c r="D134" s="159" t="s">
        <v>155</v>
      </c>
      <c r="E134" s="159" t="s">
        <v>632</v>
      </c>
      <c r="F134" s="159" t="s">
        <v>1796</v>
      </c>
      <c r="G134" s="159">
        <v>2</v>
      </c>
      <c r="H134" s="159">
        <v>1</v>
      </c>
      <c r="I134" s="159">
        <v>3</v>
      </c>
      <c r="J134" s="159">
        <v>9</v>
      </c>
      <c r="K134" s="159">
        <v>8</v>
      </c>
      <c r="L134" s="159">
        <v>802</v>
      </c>
      <c r="M134" s="206" t="str">
        <f t="shared" si="32"/>
        <v>2-3-802</v>
      </c>
      <c r="N134" s="159" t="s">
        <v>1525</v>
      </c>
      <c r="O134" s="206" t="str">
        <f>VLOOKUP(M134,'房源信息（实测）'!$C$2:$J$771,7,0)</f>
        <v>1-3-802</v>
      </c>
      <c r="P134" s="206">
        <f>VLOOKUP(M134,'房源信息（实测）'!$C$2:$K$771,8,0)</f>
        <v>89.1</v>
      </c>
      <c r="Q134" s="159">
        <v>89.02</v>
      </c>
      <c r="R134" s="159">
        <v>71.23</v>
      </c>
      <c r="S134" s="159" t="s">
        <v>1526</v>
      </c>
      <c r="T134" s="159" t="s">
        <v>93</v>
      </c>
      <c r="U134" s="159" t="s">
        <v>1527</v>
      </c>
      <c r="V134" s="159" t="s">
        <v>1545</v>
      </c>
      <c r="W134" s="159" t="s">
        <v>1797</v>
      </c>
      <c r="X134" s="163">
        <v>44309</v>
      </c>
      <c r="Y134" s="159" t="s">
        <v>1798</v>
      </c>
      <c r="Z134" s="159" t="s">
        <v>1548</v>
      </c>
      <c r="AA134" s="159" t="s">
        <v>1799</v>
      </c>
      <c r="AB134" s="159" t="s">
        <v>1800</v>
      </c>
      <c r="AC134" s="159" t="s">
        <v>1548</v>
      </c>
      <c r="AD134" s="159" t="s">
        <v>1801</v>
      </c>
      <c r="AE134" s="163">
        <v>45107</v>
      </c>
      <c r="AI134"/>
    </row>
    <row r="135" spans="1:35">
      <c r="A135" s="159">
        <f t="shared" si="31"/>
        <v>88.53</v>
      </c>
      <c r="B135" s="159">
        <v>133</v>
      </c>
      <c r="C135" s="159" t="s">
        <v>1523</v>
      </c>
      <c r="D135" s="159" t="s">
        <v>155</v>
      </c>
      <c r="E135" s="159" t="s">
        <v>632</v>
      </c>
      <c r="F135" s="159" t="s">
        <v>1802</v>
      </c>
      <c r="G135" s="159">
        <v>2</v>
      </c>
      <c r="H135" s="159">
        <v>1</v>
      </c>
      <c r="I135" s="159">
        <v>3</v>
      </c>
      <c r="J135" s="159">
        <v>9</v>
      </c>
      <c r="K135" s="159">
        <v>9</v>
      </c>
      <c r="L135" s="159">
        <v>901</v>
      </c>
      <c r="M135" s="206" t="str">
        <f t="shared" si="32"/>
        <v>2-3-901</v>
      </c>
      <c r="N135" s="159" t="s">
        <v>1525</v>
      </c>
      <c r="O135" s="206" t="str">
        <f>VLOOKUP(M135,'房源信息（实测）'!$C$2:$J$771,7,0)</f>
        <v>1-3-901</v>
      </c>
      <c r="P135" s="206">
        <f>VLOOKUP(M135,'房源信息（实测）'!$C$2:$K$771,8,0)</f>
        <v>88.53</v>
      </c>
      <c r="Q135" s="159">
        <v>88.44</v>
      </c>
      <c r="R135" s="159">
        <v>70.77</v>
      </c>
      <c r="S135" s="159" t="s">
        <v>1526</v>
      </c>
      <c r="T135" s="159" t="s">
        <v>93</v>
      </c>
      <c r="U135" s="159" t="s">
        <v>1527</v>
      </c>
      <c r="V135" s="159" t="s">
        <v>1545</v>
      </c>
      <c r="W135" s="159" t="s">
        <v>1803</v>
      </c>
      <c r="X135" s="163">
        <v>44314</v>
      </c>
      <c r="Y135" s="159" t="s">
        <v>1804</v>
      </c>
      <c r="Z135" s="159" t="s">
        <v>1548</v>
      </c>
      <c r="AA135" s="159" t="s">
        <v>1805</v>
      </c>
      <c r="AB135" s="159" t="s">
        <v>1806</v>
      </c>
      <c r="AC135" s="159" t="s">
        <v>1548</v>
      </c>
      <c r="AD135" s="159" t="s">
        <v>1807</v>
      </c>
      <c r="AE135" s="163">
        <v>45107</v>
      </c>
      <c r="AI135"/>
    </row>
    <row r="136" spans="1:35">
      <c r="A136" s="159">
        <f t="shared" si="31"/>
        <v>89.1</v>
      </c>
      <c r="B136" s="159">
        <v>134</v>
      </c>
      <c r="C136" s="159" t="s">
        <v>1523</v>
      </c>
      <c r="D136" s="159" t="s">
        <v>155</v>
      </c>
      <c r="E136" s="159" t="s">
        <v>632</v>
      </c>
      <c r="F136" s="159" t="s">
        <v>1808</v>
      </c>
      <c r="G136" s="159">
        <v>2</v>
      </c>
      <c r="H136" s="159">
        <v>1</v>
      </c>
      <c r="I136" s="159">
        <v>3</v>
      </c>
      <c r="J136" s="159">
        <v>9</v>
      </c>
      <c r="K136" s="159">
        <v>9</v>
      </c>
      <c r="L136" s="159">
        <v>902</v>
      </c>
      <c r="M136" s="206" t="str">
        <f t="shared" si="32"/>
        <v>2-3-902</v>
      </c>
      <c r="N136" s="159" t="s">
        <v>1525</v>
      </c>
      <c r="O136" s="206" t="str">
        <f>VLOOKUP(M136,'房源信息（实测）'!$C$2:$J$771,7,0)</f>
        <v>1-3-902</v>
      </c>
      <c r="P136" s="206">
        <f>VLOOKUP(M136,'房源信息（实测）'!$C$2:$K$771,8,0)</f>
        <v>89.1</v>
      </c>
      <c r="Q136" s="159">
        <v>89.02</v>
      </c>
      <c r="R136" s="159">
        <v>71.23</v>
      </c>
      <c r="S136" s="159" t="s">
        <v>1526</v>
      </c>
      <c r="T136" s="159" t="s">
        <v>93</v>
      </c>
      <c r="U136" s="159" t="s">
        <v>1527</v>
      </c>
      <c r="V136" s="159" t="s">
        <v>1545</v>
      </c>
      <c r="W136" s="159" t="s">
        <v>1809</v>
      </c>
      <c r="X136" s="163">
        <v>44315</v>
      </c>
      <c r="Y136" s="159" t="s">
        <v>1810</v>
      </c>
      <c r="Z136" s="159" t="s">
        <v>1548</v>
      </c>
      <c r="AA136" s="159" t="s">
        <v>1811</v>
      </c>
      <c r="AB136" s="159" t="s">
        <v>1812</v>
      </c>
      <c r="AC136" s="159" t="s">
        <v>1548</v>
      </c>
      <c r="AD136" s="159" t="s">
        <v>1813</v>
      </c>
      <c r="AE136" s="163">
        <v>45107</v>
      </c>
      <c r="AI136"/>
    </row>
    <row r="137" spans="1:35">
      <c r="A137" s="159">
        <f t="shared" si="31"/>
        <v>89.06</v>
      </c>
      <c r="B137" s="159">
        <v>135</v>
      </c>
      <c r="C137" s="159" t="s">
        <v>1523</v>
      </c>
      <c r="D137" s="159" t="s">
        <v>155</v>
      </c>
      <c r="E137" s="159" t="s">
        <v>632</v>
      </c>
      <c r="F137" s="159" t="s">
        <v>1814</v>
      </c>
      <c r="G137" s="159">
        <v>3</v>
      </c>
      <c r="H137" s="159">
        <f>G137</f>
        <v>3</v>
      </c>
      <c r="I137" s="159">
        <v>1</v>
      </c>
      <c r="J137" s="159">
        <v>10</v>
      </c>
      <c r="K137" s="159">
        <v>1</v>
      </c>
      <c r="L137" s="159">
        <v>101</v>
      </c>
      <c r="M137" s="206" t="str">
        <f t="shared" si="32"/>
        <v>3-1-101</v>
      </c>
      <c r="N137" s="159" t="s">
        <v>1525</v>
      </c>
      <c r="O137" s="206" t="str">
        <f>VLOOKUP(M137,'房源信息（实测）'!$C$2:$J$771,7,0)</f>
        <v>3-1-101</v>
      </c>
      <c r="P137" s="206">
        <f>VLOOKUP(M137,'房源信息（实测）'!$C$2:$K$771,8,0)</f>
        <v>89.06</v>
      </c>
      <c r="Q137" s="159">
        <v>88.98</v>
      </c>
      <c r="R137" s="159">
        <v>71.23</v>
      </c>
      <c r="S137" s="159" t="s">
        <v>1526</v>
      </c>
      <c r="T137" s="159" t="s">
        <v>93</v>
      </c>
      <c r="U137" s="159" t="s">
        <v>1527</v>
      </c>
      <c r="V137" s="159" t="s">
        <v>1528</v>
      </c>
      <c r="AE137" s="163">
        <v>45107</v>
      </c>
      <c r="AI137"/>
    </row>
    <row r="138" spans="1:35">
      <c r="A138" s="159">
        <f t="shared" si="31"/>
        <v>88.49</v>
      </c>
      <c r="B138" s="159">
        <v>136</v>
      </c>
      <c r="C138" s="159" t="s">
        <v>1523</v>
      </c>
      <c r="D138" s="159" t="s">
        <v>155</v>
      </c>
      <c r="E138" s="159" t="s">
        <v>632</v>
      </c>
      <c r="F138" s="159" t="s">
        <v>1815</v>
      </c>
      <c r="G138" s="159">
        <v>3</v>
      </c>
      <c r="H138" s="159">
        <f t="shared" ref="H138:H201" si="33">G138</f>
        <v>3</v>
      </c>
      <c r="I138" s="159">
        <v>1</v>
      </c>
      <c r="J138" s="159">
        <v>10</v>
      </c>
      <c r="K138" s="159">
        <v>1</v>
      </c>
      <c r="L138" s="159">
        <v>102</v>
      </c>
      <c r="M138" s="206" t="str">
        <f t="shared" si="32"/>
        <v>3-1-102</v>
      </c>
      <c r="N138" s="159" t="s">
        <v>1525</v>
      </c>
      <c r="O138" s="206" t="str">
        <f>VLOOKUP(M138,'房源信息（实测）'!$C$2:$J$771,7,0)</f>
        <v>3-1-102</v>
      </c>
      <c r="P138" s="206">
        <f>VLOOKUP(M138,'房源信息（实测）'!$C$2:$K$771,8,0)</f>
        <v>88.49</v>
      </c>
      <c r="Q138" s="159">
        <v>88.41</v>
      </c>
      <c r="R138" s="159">
        <v>70.77</v>
      </c>
      <c r="S138" s="159" t="s">
        <v>1526</v>
      </c>
      <c r="T138" s="159" t="s">
        <v>93</v>
      </c>
      <c r="U138" s="159" t="s">
        <v>1527</v>
      </c>
      <c r="V138" s="159" t="s">
        <v>1528</v>
      </c>
      <c r="AE138" s="163">
        <v>45107</v>
      </c>
      <c r="AI138"/>
    </row>
    <row r="139" spans="1:35">
      <c r="A139" s="159">
        <f t="shared" si="31"/>
        <v>89.06</v>
      </c>
      <c r="B139" s="159">
        <v>137</v>
      </c>
      <c r="C139" s="159" t="s">
        <v>1523</v>
      </c>
      <c r="D139" s="159" t="s">
        <v>155</v>
      </c>
      <c r="E139" s="159" t="s">
        <v>632</v>
      </c>
      <c r="F139" s="159" t="s">
        <v>1816</v>
      </c>
      <c r="G139" s="159">
        <v>3</v>
      </c>
      <c r="H139" s="159">
        <f t="shared" si="33"/>
        <v>3</v>
      </c>
      <c r="I139" s="159">
        <v>1</v>
      </c>
      <c r="J139" s="159">
        <v>10</v>
      </c>
      <c r="K139" s="159">
        <v>2</v>
      </c>
      <c r="L139" s="159">
        <v>201</v>
      </c>
      <c r="M139" s="206" t="str">
        <f t="shared" si="32"/>
        <v>3-1-201</v>
      </c>
      <c r="N139" s="159" t="s">
        <v>1525</v>
      </c>
      <c r="O139" s="206" t="str">
        <f>VLOOKUP(M139,'房源信息（实测）'!$C$2:$J$771,7,0)</f>
        <v>3-1-201</v>
      </c>
      <c r="P139" s="206">
        <f>VLOOKUP(M139,'房源信息（实测）'!$C$2:$K$771,8,0)</f>
        <v>89.06</v>
      </c>
      <c r="Q139" s="159">
        <v>88.98</v>
      </c>
      <c r="R139" s="159">
        <v>71.23</v>
      </c>
      <c r="S139" s="159" t="s">
        <v>1526</v>
      </c>
      <c r="T139" s="159" t="s">
        <v>93</v>
      </c>
      <c r="U139" s="159" t="s">
        <v>1527</v>
      </c>
      <c r="V139" s="159" t="s">
        <v>1528</v>
      </c>
      <c r="AE139" s="163">
        <v>45107</v>
      </c>
      <c r="AI139"/>
    </row>
    <row r="140" spans="1:35">
      <c r="A140" s="159">
        <f t="shared" si="31"/>
        <v>88.49</v>
      </c>
      <c r="B140" s="159">
        <v>138</v>
      </c>
      <c r="C140" s="159" t="s">
        <v>1523</v>
      </c>
      <c r="D140" s="159" t="s">
        <v>155</v>
      </c>
      <c r="E140" s="159" t="s">
        <v>632</v>
      </c>
      <c r="F140" s="159" t="s">
        <v>1817</v>
      </c>
      <c r="G140" s="159">
        <v>3</v>
      </c>
      <c r="H140" s="159">
        <f t="shared" si="33"/>
        <v>3</v>
      </c>
      <c r="I140" s="159">
        <v>1</v>
      </c>
      <c r="J140" s="159">
        <v>10</v>
      </c>
      <c r="K140" s="159">
        <v>2</v>
      </c>
      <c r="L140" s="159">
        <v>202</v>
      </c>
      <c r="M140" s="206" t="str">
        <f t="shared" si="32"/>
        <v>3-1-202</v>
      </c>
      <c r="N140" s="159" t="s">
        <v>1525</v>
      </c>
      <c r="O140" s="206" t="str">
        <f>VLOOKUP(M140,'房源信息（实测）'!$C$2:$J$771,7,0)</f>
        <v>3-1-202</v>
      </c>
      <c r="P140" s="206">
        <f>VLOOKUP(M140,'房源信息（实测）'!$C$2:$K$771,8,0)</f>
        <v>88.49</v>
      </c>
      <c r="Q140" s="159">
        <v>88.41</v>
      </c>
      <c r="R140" s="159">
        <v>70.77</v>
      </c>
      <c r="S140" s="159" t="s">
        <v>1526</v>
      </c>
      <c r="T140" s="159" t="s">
        <v>93</v>
      </c>
      <c r="U140" s="159" t="s">
        <v>1527</v>
      </c>
      <c r="V140" s="159" t="s">
        <v>1528</v>
      </c>
      <c r="AE140" s="163">
        <v>45107</v>
      </c>
      <c r="AI140"/>
    </row>
    <row r="141" spans="1:35">
      <c r="A141" s="159">
        <f t="shared" si="31"/>
        <v>89.06</v>
      </c>
      <c r="B141" s="159">
        <v>139</v>
      </c>
      <c r="C141" s="159" t="s">
        <v>1523</v>
      </c>
      <c r="D141" s="159" t="s">
        <v>155</v>
      </c>
      <c r="E141" s="159" t="s">
        <v>632</v>
      </c>
      <c r="F141" s="159" t="s">
        <v>1818</v>
      </c>
      <c r="G141" s="159">
        <v>3</v>
      </c>
      <c r="H141" s="159">
        <f t="shared" si="33"/>
        <v>3</v>
      </c>
      <c r="I141" s="159">
        <v>1</v>
      </c>
      <c r="J141" s="159">
        <v>10</v>
      </c>
      <c r="K141" s="159">
        <v>3</v>
      </c>
      <c r="L141" s="159">
        <v>301</v>
      </c>
      <c r="M141" s="206" t="str">
        <f t="shared" si="32"/>
        <v>3-1-301</v>
      </c>
      <c r="N141" s="159" t="s">
        <v>1525</v>
      </c>
      <c r="O141" s="206" t="str">
        <f>VLOOKUP(M141,'房源信息（实测）'!$C$2:$J$771,7,0)</f>
        <v>3-1-301</v>
      </c>
      <c r="P141" s="206">
        <f>VLOOKUP(M141,'房源信息（实测）'!$C$2:$K$771,8,0)</f>
        <v>89.06</v>
      </c>
      <c r="Q141" s="159">
        <v>88.98</v>
      </c>
      <c r="R141" s="159">
        <v>71.23</v>
      </c>
      <c r="S141" s="159" t="s">
        <v>1526</v>
      </c>
      <c r="T141" s="159" t="s">
        <v>93</v>
      </c>
      <c r="U141" s="159" t="s">
        <v>1527</v>
      </c>
      <c r="V141" s="159" t="s">
        <v>1528</v>
      </c>
      <c r="AE141" s="163">
        <v>45107</v>
      </c>
      <c r="AI141"/>
    </row>
    <row r="142" spans="1:35">
      <c r="A142" s="159">
        <f t="shared" si="31"/>
        <v>88.49</v>
      </c>
      <c r="B142" s="159">
        <v>140</v>
      </c>
      <c r="C142" s="159" t="s">
        <v>1523</v>
      </c>
      <c r="D142" s="159" t="s">
        <v>155</v>
      </c>
      <c r="E142" s="159" t="s">
        <v>632</v>
      </c>
      <c r="F142" s="159" t="s">
        <v>1819</v>
      </c>
      <c r="G142" s="159">
        <v>3</v>
      </c>
      <c r="H142" s="159">
        <f t="shared" si="33"/>
        <v>3</v>
      </c>
      <c r="I142" s="159">
        <v>1</v>
      </c>
      <c r="J142" s="159">
        <v>10</v>
      </c>
      <c r="K142" s="159">
        <v>3</v>
      </c>
      <c r="L142" s="159">
        <v>302</v>
      </c>
      <c r="M142" s="206" t="str">
        <f t="shared" si="32"/>
        <v>3-1-302</v>
      </c>
      <c r="N142" s="159" t="s">
        <v>1525</v>
      </c>
      <c r="O142" s="206" t="str">
        <f>VLOOKUP(M142,'房源信息（实测）'!$C$2:$J$771,7,0)</f>
        <v>3-1-302</v>
      </c>
      <c r="P142" s="206">
        <f>VLOOKUP(M142,'房源信息（实测）'!$C$2:$K$771,8,0)</f>
        <v>88.49</v>
      </c>
      <c r="Q142" s="159">
        <v>88.41</v>
      </c>
      <c r="R142" s="159">
        <v>70.77</v>
      </c>
      <c r="S142" s="159" t="s">
        <v>1526</v>
      </c>
      <c r="T142" s="159" t="s">
        <v>93</v>
      </c>
      <c r="U142" s="159" t="s">
        <v>1527</v>
      </c>
      <c r="V142" s="159" t="s">
        <v>1528</v>
      </c>
      <c r="AE142" s="163">
        <v>45107</v>
      </c>
      <c r="AI142"/>
    </row>
    <row r="143" spans="1:35">
      <c r="A143" s="159">
        <f t="shared" si="31"/>
        <v>89.06</v>
      </c>
      <c r="B143" s="159">
        <v>141</v>
      </c>
      <c r="C143" s="159" t="s">
        <v>1523</v>
      </c>
      <c r="D143" s="159" t="s">
        <v>155</v>
      </c>
      <c r="E143" s="159" t="s">
        <v>632</v>
      </c>
      <c r="F143" s="159" t="s">
        <v>1820</v>
      </c>
      <c r="G143" s="159">
        <v>3</v>
      </c>
      <c r="H143" s="159">
        <f t="shared" si="33"/>
        <v>3</v>
      </c>
      <c r="I143" s="159">
        <v>1</v>
      </c>
      <c r="J143" s="159">
        <v>10</v>
      </c>
      <c r="K143" s="159">
        <v>4</v>
      </c>
      <c r="L143" s="159">
        <v>401</v>
      </c>
      <c r="M143" s="206" t="str">
        <f t="shared" si="32"/>
        <v>3-1-401</v>
      </c>
      <c r="N143" s="159" t="s">
        <v>1525</v>
      </c>
      <c r="O143" s="206" t="str">
        <f>VLOOKUP(M143,'房源信息（实测）'!$C$2:$J$771,7,0)</f>
        <v>3-1-401</v>
      </c>
      <c r="P143" s="206">
        <f>VLOOKUP(M143,'房源信息（实测）'!$C$2:$K$771,8,0)</f>
        <v>89.06</v>
      </c>
      <c r="Q143" s="159">
        <v>88.98</v>
      </c>
      <c r="R143" s="159">
        <v>71.23</v>
      </c>
      <c r="S143" s="159" t="s">
        <v>1526</v>
      </c>
      <c r="T143" s="159" t="s">
        <v>93</v>
      </c>
      <c r="U143" s="159" t="s">
        <v>1527</v>
      </c>
      <c r="V143" s="159" t="s">
        <v>1545</v>
      </c>
      <c r="W143" s="159" t="s">
        <v>1821</v>
      </c>
      <c r="X143" s="163">
        <v>44302</v>
      </c>
      <c r="Y143" s="159" t="s">
        <v>1822</v>
      </c>
      <c r="Z143" s="159" t="s">
        <v>1548</v>
      </c>
      <c r="AA143" s="159" t="s">
        <v>1823</v>
      </c>
      <c r="AB143" s="159" t="s">
        <v>1824</v>
      </c>
      <c r="AC143" s="159" t="s">
        <v>1548</v>
      </c>
      <c r="AD143" s="159" t="s">
        <v>1825</v>
      </c>
      <c r="AE143" s="163">
        <v>45107</v>
      </c>
      <c r="AI143"/>
    </row>
    <row r="144" spans="1:35">
      <c r="A144" s="159">
        <f t="shared" si="31"/>
        <v>88.49</v>
      </c>
      <c r="B144" s="159">
        <v>142</v>
      </c>
      <c r="C144" s="159" t="s">
        <v>1523</v>
      </c>
      <c r="D144" s="159" t="s">
        <v>155</v>
      </c>
      <c r="E144" s="159" t="s">
        <v>632</v>
      </c>
      <c r="F144" s="159" t="s">
        <v>1826</v>
      </c>
      <c r="G144" s="159">
        <v>3</v>
      </c>
      <c r="H144" s="159">
        <f t="shared" si="33"/>
        <v>3</v>
      </c>
      <c r="I144" s="159">
        <v>1</v>
      </c>
      <c r="J144" s="159">
        <v>10</v>
      </c>
      <c r="K144" s="159">
        <v>4</v>
      </c>
      <c r="L144" s="159">
        <v>402</v>
      </c>
      <c r="M144" s="206" t="str">
        <f t="shared" si="32"/>
        <v>3-1-402</v>
      </c>
      <c r="N144" s="159" t="s">
        <v>1525</v>
      </c>
      <c r="O144" s="206" t="str">
        <f>VLOOKUP(M144,'房源信息（实测）'!$C$2:$J$771,7,0)</f>
        <v>3-1-402</v>
      </c>
      <c r="P144" s="206">
        <f>VLOOKUP(M144,'房源信息（实测）'!$C$2:$K$771,8,0)</f>
        <v>88.49</v>
      </c>
      <c r="Q144" s="159">
        <v>88.41</v>
      </c>
      <c r="R144" s="159">
        <v>70.77</v>
      </c>
      <c r="S144" s="159" t="s">
        <v>1526</v>
      </c>
      <c r="T144" s="159" t="s">
        <v>93</v>
      </c>
      <c r="U144" s="159" t="s">
        <v>1527</v>
      </c>
      <c r="V144" s="159" t="s">
        <v>1528</v>
      </c>
      <c r="AE144" s="163">
        <v>45107</v>
      </c>
      <c r="AI144"/>
    </row>
    <row r="145" spans="1:35">
      <c r="A145" s="159">
        <f t="shared" si="31"/>
        <v>89.06</v>
      </c>
      <c r="B145" s="159">
        <v>143</v>
      </c>
      <c r="C145" s="159" t="s">
        <v>1523</v>
      </c>
      <c r="D145" s="159" t="s">
        <v>155</v>
      </c>
      <c r="E145" s="159" t="s">
        <v>632</v>
      </c>
      <c r="F145" s="159" t="s">
        <v>1827</v>
      </c>
      <c r="G145" s="159">
        <v>3</v>
      </c>
      <c r="H145" s="159">
        <f t="shared" si="33"/>
        <v>3</v>
      </c>
      <c r="I145" s="159">
        <v>1</v>
      </c>
      <c r="J145" s="159">
        <v>10</v>
      </c>
      <c r="K145" s="159">
        <v>5</v>
      </c>
      <c r="L145" s="159">
        <v>501</v>
      </c>
      <c r="M145" s="206" t="str">
        <f t="shared" si="32"/>
        <v>3-1-501</v>
      </c>
      <c r="N145" s="159" t="s">
        <v>1525</v>
      </c>
      <c r="O145" s="206" t="str">
        <f>VLOOKUP(M145,'房源信息（实测）'!$C$2:$J$771,7,0)</f>
        <v>3-1-501</v>
      </c>
      <c r="P145" s="206">
        <f>VLOOKUP(M145,'房源信息（实测）'!$C$2:$K$771,8,0)</f>
        <v>89.06</v>
      </c>
      <c r="Q145" s="159">
        <v>88.98</v>
      </c>
      <c r="R145" s="159">
        <v>71.23</v>
      </c>
      <c r="S145" s="159" t="s">
        <v>1526</v>
      </c>
      <c r="T145" s="159" t="s">
        <v>93</v>
      </c>
      <c r="U145" s="159" t="s">
        <v>1527</v>
      </c>
      <c r="V145" s="159" t="s">
        <v>1545</v>
      </c>
      <c r="W145" s="159" t="s">
        <v>1828</v>
      </c>
      <c r="X145" s="163">
        <v>44305</v>
      </c>
      <c r="Y145" s="159" t="s">
        <v>1829</v>
      </c>
      <c r="Z145" s="159" t="s">
        <v>1548</v>
      </c>
      <c r="AA145" s="159" t="s">
        <v>1830</v>
      </c>
      <c r="AB145" s="159" t="s">
        <v>1831</v>
      </c>
      <c r="AC145" s="159" t="s">
        <v>1548</v>
      </c>
      <c r="AD145" s="159" t="s">
        <v>1832</v>
      </c>
      <c r="AE145" s="163">
        <v>45107</v>
      </c>
      <c r="AI145"/>
    </row>
    <row r="146" spans="1:35">
      <c r="A146" s="159">
        <f t="shared" si="31"/>
        <v>88.49</v>
      </c>
      <c r="B146" s="159">
        <v>144</v>
      </c>
      <c r="C146" s="159" t="s">
        <v>1523</v>
      </c>
      <c r="D146" s="159" t="s">
        <v>155</v>
      </c>
      <c r="E146" s="159" t="s">
        <v>632</v>
      </c>
      <c r="F146" s="159" t="s">
        <v>1833</v>
      </c>
      <c r="G146" s="159">
        <v>3</v>
      </c>
      <c r="H146" s="159">
        <f t="shared" si="33"/>
        <v>3</v>
      </c>
      <c r="I146" s="159">
        <v>1</v>
      </c>
      <c r="J146" s="159">
        <v>10</v>
      </c>
      <c r="K146" s="159">
        <v>5</v>
      </c>
      <c r="L146" s="159">
        <v>502</v>
      </c>
      <c r="M146" s="206" t="str">
        <f t="shared" si="32"/>
        <v>3-1-502</v>
      </c>
      <c r="N146" s="159" t="s">
        <v>1525</v>
      </c>
      <c r="O146" s="206" t="str">
        <f>VLOOKUP(M146,'房源信息（实测）'!$C$2:$J$771,7,0)</f>
        <v>3-1-502</v>
      </c>
      <c r="P146" s="206">
        <f>VLOOKUP(M146,'房源信息（实测）'!$C$2:$K$771,8,0)</f>
        <v>88.49</v>
      </c>
      <c r="Q146" s="159">
        <v>88.41</v>
      </c>
      <c r="R146" s="159">
        <v>70.77</v>
      </c>
      <c r="S146" s="159" t="s">
        <v>1526</v>
      </c>
      <c r="T146" s="159" t="s">
        <v>93</v>
      </c>
      <c r="U146" s="159" t="s">
        <v>1527</v>
      </c>
      <c r="V146" s="159" t="s">
        <v>1528</v>
      </c>
      <c r="AE146" s="163">
        <v>45107</v>
      </c>
      <c r="AI146"/>
    </row>
    <row r="147" spans="1:35">
      <c r="A147" s="159">
        <f t="shared" si="31"/>
        <v>89.06</v>
      </c>
      <c r="B147" s="159">
        <v>145</v>
      </c>
      <c r="C147" s="159" t="s">
        <v>1523</v>
      </c>
      <c r="D147" s="159" t="s">
        <v>155</v>
      </c>
      <c r="E147" s="159" t="s">
        <v>632</v>
      </c>
      <c r="F147" s="159" t="s">
        <v>1834</v>
      </c>
      <c r="G147" s="159">
        <v>3</v>
      </c>
      <c r="H147" s="159">
        <f t="shared" si="33"/>
        <v>3</v>
      </c>
      <c r="I147" s="159">
        <v>1</v>
      </c>
      <c r="J147" s="159">
        <v>10</v>
      </c>
      <c r="K147" s="159">
        <v>6</v>
      </c>
      <c r="L147" s="159">
        <v>601</v>
      </c>
      <c r="M147" s="206" t="str">
        <f t="shared" si="32"/>
        <v>3-1-601</v>
      </c>
      <c r="N147" s="159" t="s">
        <v>1525</v>
      </c>
      <c r="O147" s="206" t="str">
        <f>VLOOKUP(M147,'房源信息（实测）'!$C$2:$J$771,7,0)</f>
        <v>3-1-601</v>
      </c>
      <c r="P147" s="206">
        <f>VLOOKUP(M147,'房源信息（实测）'!$C$2:$K$771,8,0)</f>
        <v>89.06</v>
      </c>
      <c r="Q147" s="159">
        <v>88.98</v>
      </c>
      <c r="R147" s="159">
        <v>71.23</v>
      </c>
      <c r="S147" s="159" t="s">
        <v>1526</v>
      </c>
      <c r="T147" s="159" t="s">
        <v>93</v>
      </c>
      <c r="U147" s="159" t="s">
        <v>1527</v>
      </c>
      <c r="V147" s="159" t="s">
        <v>1545</v>
      </c>
      <c r="W147" s="159" t="s">
        <v>1835</v>
      </c>
      <c r="X147" s="163">
        <v>44325</v>
      </c>
      <c r="Y147" s="159" t="s">
        <v>1836</v>
      </c>
      <c r="Z147" s="159" t="s">
        <v>1548</v>
      </c>
      <c r="AA147" s="159" t="s">
        <v>1837</v>
      </c>
      <c r="AB147" s="159" t="s">
        <v>1838</v>
      </c>
      <c r="AC147" s="159" t="s">
        <v>1548</v>
      </c>
      <c r="AD147" s="159" t="s">
        <v>1839</v>
      </c>
      <c r="AE147" s="163">
        <v>45107</v>
      </c>
      <c r="AI147"/>
    </row>
    <row r="148" spans="1:35">
      <c r="A148" s="159">
        <f t="shared" si="31"/>
        <v>88.49</v>
      </c>
      <c r="B148" s="159">
        <v>146</v>
      </c>
      <c r="C148" s="159" t="s">
        <v>1523</v>
      </c>
      <c r="D148" s="159" t="s">
        <v>155</v>
      </c>
      <c r="E148" s="159" t="s">
        <v>632</v>
      </c>
      <c r="F148" s="159" t="s">
        <v>1840</v>
      </c>
      <c r="G148" s="159">
        <v>3</v>
      </c>
      <c r="H148" s="159">
        <f t="shared" si="33"/>
        <v>3</v>
      </c>
      <c r="I148" s="159">
        <v>1</v>
      </c>
      <c r="J148" s="159">
        <v>10</v>
      </c>
      <c r="K148" s="159">
        <v>6</v>
      </c>
      <c r="L148" s="159">
        <v>602</v>
      </c>
      <c r="M148" s="206" t="str">
        <f t="shared" si="32"/>
        <v>3-1-602</v>
      </c>
      <c r="N148" s="159" t="s">
        <v>1525</v>
      </c>
      <c r="O148" s="206" t="str">
        <f>VLOOKUP(M148,'房源信息（实测）'!$C$2:$J$771,7,0)</f>
        <v>3-1-602</v>
      </c>
      <c r="P148" s="206">
        <f>VLOOKUP(M148,'房源信息（实测）'!$C$2:$K$771,8,0)</f>
        <v>88.49</v>
      </c>
      <c r="Q148" s="159">
        <v>88.41</v>
      </c>
      <c r="R148" s="159">
        <v>70.77</v>
      </c>
      <c r="S148" s="159" t="s">
        <v>1526</v>
      </c>
      <c r="T148" s="159" t="s">
        <v>93</v>
      </c>
      <c r="U148" s="159" t="s">
        <v>1527</v>
      </c>
      <c r="V148" s="159" t="s">
        <v>1528</v>
      </c>
      <c r="AE148" s="163">
        <v>45107</v>
      </c>
      <c r="AI148"/>
    </row>
    <row r="149" spans="1:35">
      <c r="A149" s="159">
        <f t="shared" si="31"/>
        <v>89.06</v>
      </c>
      <c r="B149" s="159">
        <v>147</v>
      </c>
      <c r="C149" s="159" t="s">
        <v>1523</v>
      </c>
      <c r="D149" s="159" t="s">
        <v>155</v>
      </c>
      <c r="E149" s="159" t="s">
        <v>632</v>
      </c>
      <c r="F149" s="159" t="s">
        <v>1841</v>
      </c>
      <c r="G149" s="159">
        <v>3</v>
      </c>
      <c r="H149" s="159">
        <f t="shared" si="33"/>
        <v>3</v>
      </c>
      <c r="I149" s="159">
        <v>1</v>
      </c>
      <c r="J149" s="159">
        <v>10</v>
      </c>
      <c r="K149" s="159">
        <v>7</v>
      </c>
      <c r="L149" s="159">
        <v>701</v>
      </c>
      <c r="M149" s="206" t="str">
        <f t="shared" si="32"/>
        <v>3-1-701</v>
      </c>
      <c r="N149" s="159" t="s">
        <v>1525</v>
      </c>
      <c r="O149" s="206" t="str">
        <f>VLOOKUP(M149,'房源信息（实测）'!$C$2:$J$771,7,0)</f>
        <v>3-1-701</v>
      </c>
      <c r="P149" s="206">
        <f>VLOOKUP(M149,'房源信息（实测）'!$C$2:$K$771,8,0)</f>
        <v>89.06</v>
      </c>
      <c r="Q149" s="159">
        <v>88.98</v>
      </c>
      <c r="R149" s="159">
        <v>71.23</v>
      </c>
      <c r="S149" s="159" t="s">
        <v>1526</v>
      </c>
      <c r="T149" s="159" t="s">
        <v>93</v>
      </c>
      <c r="U149" s="159" t="s">
        <v>1527</v>
      </c>
      <c r="V149" s="159" t="s">
        <v>1545</v>
      </c>
      <c r="W149" s="159" t="s">
        <v>1842</v>
      </c>
      <c r="X149" s="163">
        <v>44325</v>
      </c>
      <c r="Y149" s="159" t="s">
        <v>1843</v>
      </c>
      <c r="Z149" s="159" t="s">
        <v>1548</v>
      </c>
      <c r="AA149" s="159" t="s">
        <v>1844</v>
      </c>
      <c r="AB149" s="159" t="s">
        <v>1845</v>
      </c>
      <c r="AC149" s="159" t="s">
        <v>1548</v>
      </c>
      <c r="AD149" s="159" t="s">
        <v>1846</v>
      </c>
      <c r="AE149" s="163">
        <v>45107</v>
      </c>
      <c r="AI149"/>
    </row>
    <row r="150" spans="1:35">
      <c r="A150" s="159">
        <f t="shared" si="31"/>
        <v>88.49</v>
      </c>
      <c r="B150" s="159">
        <v>148</v>
      </c>
      <c r="C150" s="159" t="s">
        <v>1523</v>
      </c>
      <c r="D150" s="159" t="s">
        <v>155</v>
      </c>
      <c r="E150" s="159" t="s">
        <v>632</v>
      </c>
      <c r="F150" s="159" t="s">
        <v>1847</v>
      </c>
      <c r="G150" s="159">
        <v>3</v>
      </c>
      <c r="H150" s="159">
        <f t="shared" si="33"/>
        <v>3</v>
      </c>
      <c r="I150" s="159">
        <v>1</v>
      </c>
      <c r="J150" s="159">
        <v>10</v>
      </c>
      <c r="K150" s="159">
        <v>7</v>
      </c>
      <c r="L150" s="159">
        <v>702</v>
      </c>
      <c r="M150" s="206" t="str">
        <f t="shared" si="32"/>
        <v>3-1-702</v>
      </c>
      <c r="N150" s="159" t="s">
        <v>1525</v>
      </c>
      <c r="O150" s="206" t="str">
        <f>VLOOKUP(M150,'房源信息（实测）'!$C$2:$J$771,7,0)</f>
        <v>3-1-702</v>
      </c>
      <c r="P150" s="206">
        <f>VLOOKUP(M150,'房源信息（实测）'!$C$2:$K$771,8,0)</f>
        <v>88.49</v>
      </c>
      <c r="Q150" s="159">
        <v>88.41</v>
      </c>
      <c r="R150" s="159">
        <v>70.77</v>
      </c>
      <c r="S150" s="159" t="s">
        <v>1526</v>
      </c>
      <c r="T150" s="159" t="s">
        <v>93</v>
      </c>
      <c r="U150" s="159" t="s">
        <v>1527</v>
      </c>
      <c r="V150" s="159" t="s">
        <v>1545</v>
      </c>
      <c r="W150" s="159" t="s">
        <v>1848</v>
      </c>
      <c r="X150" s="163">
        <v>44310</v>
      </c>
      <c r="Y150" s="159" t="s">
        <v>1849</v>
      </c>
      <c r="Z150" s="159" t="s">
        <v>1548</v>
      </c>
      <c r="AA150" s="159" t="s">
        <v>1850</v>
      </c>
      <c r="AB150" s="159" t="s">
        <v>1851</v>
      </c>
      <c r="AC150" s="159" t="s">
        <v>1548</v>
      </c>
      <c r="AD150" s="159" t="s">
        <v>1852</v>
      </c>
      <c r="AE150" s="163">
        <v>45107</v>
      </c>
      <c r="AI150"/>
    </row>
    <row r="151" spans="1:35">
      <c r="A151" s="159">
        <f t="shared" si="31"/>
        <v>89.06</v>
      </c>
      <c r="B151" s="159">
        <v>149</v>
      </c>
      <c r="C151" s="159" t="s">
        <v>1523</v>
      </c>
      <c r="D151" s="159" t="s">
        <v>155</v>
      </c>
      <c r="E151" s="159" t="s">
        <v>632</v>
      </c>
      <c r="F151" s="159" t="s">
        <v>1853</v>
      </c>
      <c r="G151" s="159">
        <v>3</v>
      </c>
      <c r="H151" s="159">
        <f t="shared" si="33"/>
        <v>3</v>
      </c>
      <c r="I151" s="159">
        <v>1</v>
      </c>
      <c r="J151" s="159">
        <v>10</v>
      </c>
      <c r="K151" s="159">
        <v>8</v>
      </c>
      <c r="L151" s="159">
        <v>801</v>
      </c>
      <c r="M151" s="206" t="str">
        <f t="shared" si="32"/>
        <v>3-1-801</v>
      </c>
      <c r="N151" s="159" t="s">
        <v>1525</v>
      </c>
      <c r="O151" s="206" t="str">
        <f>VLOOKUP(M151,'房源信息（实测）'!$C$2:$J$771,7,0)</f>
        <v>3-1-801</v>
      </c>
      <c r="P151" s="206">
        <f>VLOOKUP(M151,'房源信息（实测）'!$C$2:$K$771,8,0)</f>
        <v>89.06</v>
      </c>
      <c r="Q151" s="159">
        <v>88.98</v>
      </c>
      <c r="R151" s="159">
        <v>71.23</v>
      </c>
      <c r="S151" s="159" t="s">
        <v>1526</v>
      </c>
      <c r="T151" s="159" t="s">
        <v>93</v>
      </c>
      <c r="U151" s="159" t="s">
        <v>1527</v>
      </c>
      <c r="V151" s="159" t="s">
        <v>1545</v>
      </c>
      <c r="W151" s="159" t="s">
        <v>1854</v>
      </c>
      <c r="X151" s="163">
        <v>44316</v>
      </c>
      <c r="Y151" s="159" t="s">
        <v>1855</v>
      </c>
      <c r="Z151" s="159" t="s">
        <v>1548</v>
      </c>
      <c r="AA151" s="159" t="s">
        <v>1856</v>
      </c>
      <c r="AB151" s="159" t="s">
        <v>1857</v>
      </c>
      <c r="AC151" s="159" t="s">
        <v>1548</v>
      </c>
      <c r="AD151" s="159" t="s">
        <v>1858</v>
      </c>
      <c r="AE151" s="163">
        <v>45107</v>
      </c>
      <c r="AI151"/>
    </row>
    <row r="152" spans="1:35">
      <c r="A152" s="159">
        <f t="shared" si="31"/>
        <v>88.49</v>
      </c>
      <c r="B152" s="159">
        <v>150</v>
      </c>
      <c r="C152" s="159" t="s">
        <v>1523</v>
      </c>
      <c r="D152" s="159" t="s">
        <v>155</v>
      </c>
      <c r="E152" s="159" t="s">
        <v>632</v>
      </c>
      <c r="F152" s="159" t="s">
        <v>1859</v>
      </c>
      <c r="G152" s="159">
        <v>3</v>
      </c>
      <c r="H152" s="159">
        <f t="shared" si="33"/>
        <v>3</v>
      </c>
      <c r="I152" s="159">
        <v>1</v>
      </c>
      <c r="J152" s="159">
        <v>10</v>
      </c>
      <c r="K152" s="159">
        <v>8</v>
      </c>
      <c r="L152" s="159">
        <v>802</v>
      </c>
      <c r="M152" s="206" t="str">
        <f t="shared" si="32"/>
        <v>3-1-802</v>
      </c>
      <c r="N152" s="159" t="s">
        <v>1525</v>
      </c>
      <c r="O152" s="206" t="str">
        <f>VLOOKUP(M152,'房源信息（实测）'!$C$2:$J$771,7,0)</f>
        <v>3-1-802</v>
      </c>
      <c r="P152" s="206">
        <f>VLOOKUP(M152,'房源信息（实测）'!$C$2:$K$771,8,0)</f>
        <v>88.49</v>
      </c>
      <c r="Q152" s="159">
        <v>88.41</v>
      </c>
      <c r="R152" s="159">
        <v>70.77</v>
      </c>
      <c r="S152" s="159" t="s">
        <v>1526</v>
      </c>
      <c r="T152" s="159" t="s">
        <v>93</v>
      </c>
      <c r="U152" s="159" t="s">
        <v>1527</v>
      </c>
      <c r="V152" s="159" t="s">
        <v>1545</v>
      </c>
      <c r="W152" s="159" t="s">
        <v>1860</v>
      </c>
      <c r="X152" s="163">
        <v>44322</v>
      </c>
      <c r="Y152" s="159" t="s">
        <v>1861</v>
      </c>
      <c r="Z152" s="159" t="s">
        <v>1548</v>
      </c>
      <c r="AA152" s="159" t="s">
        <v>1862</v>
      </c>
      <c r="AB152" s="159" t="s">
        <v>1863</v>
      </c>
      <c r="AC152" s="159" t="s">
        <v>1548</v>
      </c>
      <c r="AD152" s="159" t="s">
        <v>1864</v>
      </c>
      <c r="AE152" s="163">
        <v>45107</v>
      </c>
      <c r="AI152"/>
    </row>
    <row r="153" spans="1:35">
      <c r="A153" s="159">
        <f t="shared" si="31"/>
        <v>89.06</v>
      </c>
      <c r="B153" s="159">
        <v>151</v>
      </c>
      <c r="C153" s="159" t="s">
        <v>1523</v>
      </c>
      <c r="D153" s="159" t="s">
        <v>155</v>
      </c>
      <c r="E153" s="159" t="s">
        <v>632</v>
      </c>
      <c r="F153" s="159" t="s">
        <v>1865</v>
      </c>
      <c r="G153" s="159">
        <v>3</v>
      </c>
      <c r="H153" s="159">
        <f t="shared" si="33"/>
        <v>3</v>
      </c>
      <c r="I153" s="159">
        <v>1</v>
      </c>
      <c r="J153" s="159">
        <v>10</v>
      </c>
      <c r="K153" s="159">
        <v>9</v>
      </c>
      <c r="L153" s="159">
        <v>901</v>
      </c>
      <c r="M153" s="206" t="str">
        <f t="shared" si="32"/>
        <v>3-1-901</v>
      </c>
      <c r="N153" s="159" t="s">
        <v>1525</v>
      </c>
      <c r="O153" s="206" t="str">
        <f>VLOOKUP(M153,'房源信息（实测）'!$C$2:$J$771,7,0)</f>
        <v>3-1-901</v>
      </c>
      <c r="P153" s="206">
        <f>VLOOKUP(M153,'房源信息（实测）'!$C$2:$K$771,8,0)</f>
        <v>89.06</v>
      </c>
      <c r="Q153" s="159">
        <v>88.98</v>
      </c>
      <c r="R153" s="159">
        <v>71.23</v>
      </c>
      <c r="S153" s="159" t="s">
        <v>1526</v>
      </c>
      <c r="T153" s="159" t="s">
        <v>93</v>
      </c>
      <c r="U153" s="159" t="s">
        <v>1527</v>
      </c>
      <c r="V153" s="159" t="s">
        <v>1545</v>
      </c>
      <c r="W153" s="159" t="s">
        <v>1866</v>
      </c>
      <c r="X153" s="163">
        <v>44310</v>
      </c>
      <c r="Y153" s="159" t="s">
        <v>1867</v>
      </c>
      <c r="Z153" s="159" t="s">
        <v>1548</v>
      </c>
      <c r="AA153" s="159" t="s">
        <v>1868</v>
      </c>
      <c r="AB153" s="159" t="s">
        <v>1869</v>
      </c>
      <c r="AC153" s="159" t="s">
        <v>1548</v>
      </c>
      <c r="AD153" s="159" t="s">
        <v>1870</v>
      </c>
      <c r="AE153" s="163">
        <v>45107</v>
      </c>
      <c r="AI153"/>
    </row>
    <row r="154" spans="1:35">
      <c r="A154" s="159">
        <f t="shared" si="31"/>
        <v>88.49</v>
      </c>
      <c r="B154" s="159">
        <v>152</v>
      </c>
      <c r="C154" s="159" t="s">
        <v>1523</v>
      </c>
      <c r="D154" s="159" t="s">
        <v>155</v>
      </c>
      <c r="E154" s="159" t="s">
        <v>632</v>
      </c>
      <c r="F154" s="159" t="s">
        <v>1871</v>
      </c>
      <c r="G154" s="159">
        <v>3</v>
      </c>
      <c r="H154" s="159">
        <f t="shared" si="33"/>
        <v>3</v>
      </c>
      <c r="I154" s="159">
        <v>1</v>
      </c>
      <c r="J154" s="159">
        <v>10</v>
      </c>
      <c r="K154" s="159">
        <v>9</v>
      </c>
      <c r="L154" s="159">
        <v>902</v>
      </c>
      <c r="M154" s="206" t="str">
        <f t="shared" si="32"/>
        <v>3-1-902</v>
      </c>
      <c r="N154" s="159" t="s">
        <v>1525</v>
      </c>
      <c r="O154" s="206" t="str">
        <f>VLOOKUP(M154,'房源信息（实测）'!$C$2:$J$771,7,0)</f>
        <v>3-1-902</v>
      </c>
      <c r="P154" s="206">
        <f>VLOOKUP(M154,'房源信息（实测）'!$C$2:$K$771,8,0)</f>
        <v>88.49</v>
      </c>
      <c r="Q154" s="159">
        <v>88.41</v>
      </c>
      <c r="R154" s="159">
        <v>70.77</v>
      </c>
      <c r="S154" s="159" t="s">
        <v>1526</v>
      </c>
      <c r="T154" s="159" t="s">
        <v>93</v>
      </c>
      <c r="U154" s="159" t="s">
        <v>1527</v>
      </c>
      <c r="V154" s="159" t="s">
        <v>1528</v>
      </c>
      <c r="AE154" s="163">
        <v>45107</v>
      </c>
      <c r="AI154"/>
    </row>
    <row r="155" spans="1:35">
      <c r="A155" s="159">
        <f t="shared" si="31"/>
        <v>89.06</v>
      </c>
      <c r="B155" s="159">
        <v>153</v>
      </c>
      <c r="C155" s="159" t="s">
        <v>1523</v>
      </c>
      <c r="D155" s="159" t="s">
        <v>155</v>
      </c>
      <c r="E155" s="159" t="s">
        <v>632</v>
      </c>
      <c r="F155" s="159" t="s">
        <v>1872</v>
      </c>
      <c r="G155" s="159">
        <v>3</v>
      </c>
      <c r="H155" s="159">
        <f t="shared" si="33"/>
        <v>3</v>
      </c>
      <c r="I155" s="159">
        <v>1</v>
      </c>
      <c r="J155" s="159">
        <v>10</v>
      </c>
      <c r="K155" s="159">
        <v>10</v>
      </c>
      <c r="L155" s="159">
        <v>1001</v>
      </c>
      <c r="M155" s="206" t="str">
        <f t="shared" si="32"/>
        <v>3-1-1001</v>
      </c>
      <c r="N155" s="159" t="s">
        <v>1525</v>
      </c>
      <c r="O155" s="206" t="str">
        <f>VLOOKUP(M155,'房源信息（实测）'!$C$2:$J$771,7,0)</f>
        <v>3-1-1001</v>
      </c>
      <c r="P155" s="206">
        <f>VLOOKUP(M155,'房源信息（实测）'!$C$2:$K$771,8,0)</f>
        <v>89.06</v>
      </c>
      <c r="Q155" s="159">
        <v>88.98</v>
      </c>
      <c r="R155" s="159">
        <v>71.23</v>
      </c>
      <c r="S155" s="159" t="s">
        <v>1526</v>
      </c>
      <c r="T155" s="159" t="s">
        <v>93</v>
      </c>
      <c r="U155" s="159" t="s">
        <v>1527</v>
      </c>
      <c r="V155" s="159" t="s">
        <v>1545</v>
      </c>
      <c r="W155" s="159" t="s">
        <v>1873</v>
      </c>
      <c r="X155" s="163">
        <v>44315</v>
      </c>
      <c r="Y155" s="159" t="s">
        <v>1874</v>
      </c>
      <c r="Z155" s="159" t="s">
        <v>1548</v>
      </c>
      <c r="AA155" s="159" t="s">
        <v>1875</v>
      </c>
      <c r="AB155" s="159" t="s">
        <v>1876</v>
      </c>
      <c r="AC155" s="159" t="s">
        <v>1548</v>
      </c>
      <c r="AD155" s="159" t="s">
        <v>1877</v>
      </c>
      <c r="AE155" s="163">
        <v>45107</v>
      </c>
      <c r="AI155"/>
    </row>
    <row r="156" spans="1:35">
      <c r="A156" s="159">
        <f t="shared" si="31"/>
        <v>88.49</v>
      </c>
      <c r="B156" s="159">
        <v>154</v>
      </c>
      <c r="C156" s="159" t="s">
        <v>1523</v>
      </c>
      <c r="D156" s="159" t="s">
        <v>155</v>
      </c>
      <c r="E156" s="159" t="s">
        <v>632</v>
      </c>
      <c r="F156" s="159" t="s">
        <v>1878</v>
      </c>
      <c r="G156" s="159">
        <v>3</v>
      </c>
      <c r="H156" s="159">
        <f t="shared" si="33"/>
        <v>3</v>
      </c>
      <c r="I156" s="159">
        <v>1</v>
      </c>
      <c r="J156" s="159">
        <v>10</v>
      </c>
      <c r="K156" s="159">
        <v>10</v>
      </c>
      <c r="L156" s="159">
        <v>1002</v>
      </c>
      <c r="M156" s="206" t="str">
        <f t="shared" si="32"/>
        <v>3-1-1002</v>
      </c>
      <c r="N156" s="159" t="s">
        <v>1525</v>
      </c>
      <c r="O156" s="206" t="str">
        <f>VLOOKUP(M156,'房源信息（实测）'!$C$2:$J$771,7,0)</f>
        <v>3-1-1002</v>
      </c>
      <c r="P156" s="206">
        <f>VLOOKUP(M156,'房源信息（实测）'!$C$2:$K$771,8,0)</f>
        <v>88.49</v>
      </c>
      <c r="Q156" s="159">
        <v>88.41</v>
      </c>
      <c r="R156" s="159">
        <v>70.77</v>
      </c>
      <c r="S156" s="159" t="s">
        <v>1526</v>
      </c>
      <c r="T156" s="159" t="s">
        <v>93</v>
      </c>
      <c r="U156" s="159" t="s">
        <v>1527</v>
      </c>
      <c r="V156" s="159" t="s">
        <v>1528</v>
      </c>
      <c r="AE156" s="163">
        <v>45107</v>
      </c>
      <c r="AI156"/>
    </row>
    <row r="157" spans="1:35">
      <c r="A157" s="159">
        <f t="shared" si="31"/>
        <v>88.49</v>
      </c>
      <c r="B157" s="159">
        <v>155</v>
      </c>
      <c r="C157" s="159" t="s">
        <v>1523</v>
      </c>
      <c r="D157" s="159" t="s">
        <v>155</v>
      </c>
      <c r="E157" s="159" t="s">
        <v>632</v>
      </c>
      <c r="F157" s="159" t="s">
        <v>1879</v>
      </c>
      <c r="G157" s="159">
        <v>3</v>
      </c>
      <c r="H157" s="159">
        <f t="shared" si="33"/>
        <v>3</v>
      </c>
      <c r="I157" s="159">
        <v>2</v>
      </c>
      <c r="J157" s="159">
        <v>10</v>
      </c>
      <c r="K157" s="159">
        <v>1</v>
      </c>
      <c r="L157" s="159">
        <v>101</v>
      </c>
      <c r="M157" s="206" t="str">
        <f t="shared" si="32"/>
        <v>3-2-101</v>
      </c>
      <c r="N157" s="159" t="s">
        <v>1525</v>
      </c>
      <c r="O157" s="206" t="str">
        <f>VLOOKUP(M157,'房源信息（实测）'!$C$2:$J$771,7,0)</f>
        <v>3-2-101</v>
      </c>
      <c r="P157" s="206">
        <f>VLOOKUP(M157,'房源信息（实测）'!$C$2:$K$771,8,0)</f>
        <v>88.49</v>
      </c>
      <c r="Q157" s="159">
        <v>88.41</v>
      </c>
      <c r="R157" s="159">
        <v>70.77</v>
      </c>
      <c r="S157" s="159" t="s">
        <v>1526</v>
      </c>
      <c r="T157" s="159" t="s">
        <v>93</v>
      </c>
      <c r="U157" s="159" t="s">
        <v>1527</v>
      </c>
      <c r="V157" s="159" t="s">
        <v>1528</v>
      </c>
      <c r="AE157" s="163">
        <v>45107</v>
      </c>
      <c r="AI157"/>
    </row>
    <row r="158" spans="1:35">
      <c r="A158" s="159">
        <f t="shared" si="31"/>
        <v>89.06</v>
      </c>
      <c r="B158" s="159">
        <v>156</v>
      </c>
      <c r="C158" s="159" t="s">
        <v>1523</v>
      </c>
      <c r="D158" s="159" t="s">
        <v>155</v>
      </c>
      <c r="E158" s="159" t="s">
        <v>632</v>
      </c>
      <c r="F158" s="159" t="s">
        <v>1880</v>
      </c>
      <c r="G158" s="159">
        <v>3</v>
      </c>
      <c r="H158" s="159">
        <f t="shared" si="33"/>
        <v>3</v>
      </c>
      <c r="I158" s="159">
        <v>2</v>
      </c>
      <c r="J158" s="159">
        <v>10</v>
      </c>
      <c r="K158" s="159">
        <v>1</v>
      </c>
      <c r="L158" s="159">
        <v>102</v>
      </c>
      <c r="M158" s="206" t="str">
        <f t="shared" si="32"/>
        <v>3-2-102</v>
      </c>
      <c r="N158" s="159" t="s">
        <v>1525</v>
      </c>
      <c r="O158" s="206" t="str">
        <f>VLOOKUP(M158,'房源信息（实测）'!$C$2:$J$771,7,0)</f>
        <v>3-2-102</v>
      </c>
      <c r="P158" s="206">
        <f>VLOOKUP(M158,'房源信息（实测）'!$C$2:$K$771,8,0)</f>
        <v>89.06</v>
      </c>
      <c r="Q158" s="159">
        <v>88.98</v>
      </c>
      <c r="R158" s="159">
        <v>71.23</v>
      </c>
      <c r="S158" s="159" t="s">
        <v>1526</v>
      </c>
      <c r="T158" s="159" t="s">
        <v>93</v>
      </c>
      <c r="U158" s="159" t="s">
        <v>1527</v>
      </c>
      <c r="V158" s="159" t="s">
        <v>1528</v>
      </c>
      <c r="AE158" s="163">
        <v>45107</v>
      </c>
      <c r="AI158"/>
    </row>
    <row r="159" spans="1:35">
      <c r="A159" s="159">
        <f t="shared" si="31"/>
        <v>88.49</v>
      </c>
      <c r="B159" s="159">
        <v>157</v>
      </c>
      <c r="C159" s="159" t="s">
        <v>1523</v>
      </c>
      <c r="D159" s="159" t="s">
        <v>155</v>
      </c>
      <c r="E159" s="159" t="s">
        <v>632</v>
      </c>
      <c r="F159" s="159" t="s">
        <v>1881</v>
      </c>
      <c r="G159" s="159">
        <v>3</v>
      </c>
      <c r="H159" s="159">
        <f t="shared" si="33"/>
        <v>3</v>
      </c>
      <c r="I159" s="159">
        <v>2</v>
      </c>
      <c r="J159" s="159">
        <v>10</v>
      </c>
      <c r="K159" s="159">
        <v>2</v>
      </c>
      <c r="L159" s="159">
        <v>201</v>
      </c>
      <c r="M159" s="206" t="str">
        <f t="shared" si="32"/>
        <v>3-2-201</v>
      </c>
      <c r="N159" s="159" t="s">
        <v>1525</v>
      </c>
      <c r="O159" s="206" t="str">
        <f>VLOOKUP(M159,'房源信息（实测）'!$C$2:$J$771,7,0)</f>
        <v>3-2-201</v>
      </c>
      <c r="P159" s="206">
        <f>VLOOKUP(M159,'房源信息（实测）'!$C$2:$K$771,8,0)</f>
        <v>88.49</v>
      </c>
      <c r="Q159" s="159">
        <v>88.41</v>
      </c>
      <c r="R159" s="159">
        <v>70.77</v>
      </c>
      <c r="S159" s="159" t="s">
        <v>1526</v>
      </c>
      <c r="T159" s="159" t="s">
        <v>93</v>
      </c>
      <c r="U159" s="159" t="s">
        <v>1527</v>
      </c>
      <c r="V159" s="159" t="s">
        <v>1528</v>
      </c>
      <c r="AE159" s="163">
        <v>45107</v>
      </c>
      <c r="AI159"/>
    </row>
    <row r="160" spans="1:35">
      <c r="A160" s="159">
        <f t="shared" si="31"/>
        <v>89.06</v>
      </c>
      <c r="B160" s="159">
        <v>158</v>
      </c>
      <c r="C160" s="159" t="s">
        <v>1523</v>
      </c>
      <c r="D160" s="159" t="s">
        <v>155</v>
      </c>
      <c r="E160" s="159" t="s">
        <v>632</v>
      </c>
      <c r="F160" s="159" t="s">
        <v>1882</v>
      </c>
      <c r="G160" s="159">
        <v>3</v>
      </c>
      <c r="H160" s="159">
        <f t="shared" si="33"/>
        <v>3</v>
      </c>
      <c r="I160" s="159">
        <v>2</v>
      </c>
      <c r="J160" s="159">
        <v>10</v>
      </c>
      <c r="K160" s="159">
        <v>2</v>
      </c>
      <c r="L160" s="159">
        <v>202</v>
      </c>
      <c r="M160" s="206" t="str">
        <f t="shared" si="32"/>
        <v>3-2-202</v>
      </c>
      <c r="N160" s="159" t="s">
        <v>1525</v>
      </c>
      <c r="O160" s="206" t="str">
        <f>VLOOKUP(M160,'房源信息（实测）'!$C$2:$J$771,7,0)</f>
        <v>3-2-202</v>
      </c>
      <c r="P160" s="206">
        <f>VLOOKUP(M160,'房源信息（实测）'!$C$2:$K$771,8,0)</f>
        <v>89.06</v>
      </c>
      <c r="Q160" s="159">
        <v>88.98</v>
      </c>
      <c r="R160" s="159">
        <v>71.23</v>
      </c>
      <c r="S160" s="159" t="s">
        <v>1526</v>
      </c>
      <c r="T160" s="159" t="s">
        <v>93</v>
      </c>
      <c r="U160" s="159" t="s">
        <v>1527</v>
      </c>
      <c r="V160" s="159" t="s">
        <v>1528</v>
      </c>
      <c r="AE160" s="163">
        <v>45107</v>
      </c>
      <c r="AI160"/>
    </row>
    <row r="161" spans="1:35">
      <c r="A161" s="159">
        <f t="shared" si="31"/>
        <v>88.49</v>
      </c>
      <c r="B161" s="159">
        <v>159</v>
      </c>
      <c r="C161" s="159" t="s">
        <v>1523</v>
      </c>
      <c r="D161" s="159" t="s">
        <v>155</v>
      </c>
      <c r="E161" s="159" t="s">
        <v>632</v>
      </c>
      <c r="F161" s="159" t="s">
        <v>1883</v>
      </c>
      <c r="G161" s="159">
        <v>3</v>
      </c>
      <c r="H161" s="159">
        <f t="shared" si="33"/>
        <v>3</v>
      </c>
      <c r="I161" s="159">
        <v>2</v>
      </c>
      <c r="J161" s="159">
        <v>10</v>
      </c>
      <c r="K161" s="159">
        <v>3</v>
      </c>
      <c r="L161" s="159">
        <v>301</v>
      </c>
      <c r="M161" s="206" t="str">
        <f t="shared" si="32"/>
        <v>3-2-301</v>
      </c>
      <c r="N161" s="159" t="s">
        <v>1525</v>
      </c>
      <c r="O161" s="206" t="str">
        <f>VLOOKUP(M161,'房源信息（实测）'!$C$2:$J$771,7,0)</f>
        <v>3-2-301</v>
      </c>
      <c r="P161" s="206">
        <f>VLOOKUP(M161,'房源信息（实测）'!$C$2:$K$771,8,0)</f>
        <v>88.49</v>
      </c>
      <c r="Q161" s="159">
        <v>88.41</v>
      </c>
      <c r="R161" s="159">
        <v>70.77</v>
      </c>
      <c r="S161" s="159" t="s">
        <v>1526</v>
      </c>
      <c r="T161" s="159" t="s">
        <v>93</v>
      </c>
      <c r="U161" s="159" t="s">
        <v>1527</v>
      </c>
      <c r="V161" s="159" t="s">
        <v>1528</v>
      </c>
      <c r="AE161" s="163">
        <v>45107</v>
      </c>
      <c r="AI161"/>
    </row>
    <row r="162" spans="1:35">
      <c r="A162" s="159">
        <f t="shared" si="31"/>
        <v>89.06</v>
      </c>
      <c r="B162" s="159">
        <v>160</v>
      </c>
      <c r="C162" s="159" t="s">
        <v>1523</v>
      </c>
      <c r="D162" s="159" t="s">
        <v>155</v>
      </c>
      <c r="E162" s="159" t="s">
        <v>632</v>
      </c>
      <c r="F162" s="159" t="s">
        <v>1884</v>
      </c>
      <c r="G162" s="159">
        <v>3</v>
      </c>
      <c r="H162" s="159">
        <f t="shared" si="33"/>
        <v>3</v>
      </c>
      <c r="I162" s="159">
        <v>2</v>
      </c>
      <c r="J162" s="159">
        <v>10</v>
      </c>
      <c r="K162" s="159">
        <v>3</v>
      </c>
      <c r="L162" s="159">
        <v>302</v>
      </c>
      <c r="M162" s="206" t="str">
        <f t="shared" si="32"/>
        <v>3-2-302</v>
      </c>
      <c r="N162" s="159" t="s">
        <v>1525</v>
      </c>
      <c r="O162" s="206" t="str">
        <f>VLOOKUP(M162,'房源信息（实测）'!$C$2:$J$771,7,0)</f>
        <v>3-2-302</v>
      </c>
      <c r="P162" s="206">
        <f>VLOOKUP(M162,'房源信息（实测）'!$C$2:$K$771,8,0)</f>
        <v>89.06</v>
      </c>
      <c r="Q162" s="159">
        <v>88.98</v>
      </c>
      <c r="R162" s="159">
        <v>71.23</v>
      </c>
      <c r="S162" s="159" t="s">
        <v>1526</v>
      </c>
      <c r="T162" s="159" t="s">
        <v>93</v>
      </c>
      <c r="U162" s="159" t="s">
        <v>1527</v>
      </c>
      <c r="V162" s="159" t="s">
        <v>1528</v>
      </c>
      <c r="AE162" s="163">
        <v>45107</v>
      </c>
      <c r="AI162"/>
    </row>
    <row r="163" spans="1:35">
      <c r="A163" s="159">
        <f t="shared" si="31"/>
        <v>88.49</v>
      </c>
      <c r="B163" s="159">
        <v>161</v>
      </c>
      <c r="C163" s="159" t="s">
        <v>1523</v>
      </c>
      <c r="D163" s="159" t="s">
        <v>155</v>
      </c>
      <c r="E163" s="159" t="s">
        <v>632</v>
      </c>
      <c r="F163" s="159" t="s">
        <v>1885</v>
      </c>
      <c r="G163" s="159">
        <v>3</v>
      </c>
      <c r="H163" s="159">
        <f t="shared" si="33"/>
        <v>3</v>
      </c>
      <c r="I163" s="159">
        <v>2</v>
      </c>
      <c r="J163" s="159">
        <v>10</v>
      </c>
      <c r="K163" s="159">
        <v>4</v>
      </c>
      <c r="L163" s="159">
        <v>401</v>
      </c>
      <c r="M163" s="206" t="str">
        <f t="shared" si="32"/>
        <v>3-2-401</v>
      </c>
      <c r="N163" s="159" t="s">
        <v>1525</v>
      </c>
      <c r="O163" s="206" t="str">
        <f>VLOOKUP(M163,'房源信息（实测）'!$C$2:$J$771,7,0)</f>
        <v>3-2-401</v>
      </c>
      <c r="P163" s="206">
        <f>VLOOKUP(M163,'房源信息（实测）'!$C$2:$K$771,8,0)</f>
        <v>88.49</v>
      </c>
      <c r="Q163" s="159">
        <v>88.41</v>
      </c>
      <c r="R163" s="159">
        <v>70.77</v>
      </c>
      <c r="S163" s="159" t="s">
        <v>1526</v>
      </c>
      <c r="T163" s="159" t="s">
        <v>93</v>
      </c>
      <c r="U163" s="159" t="s">
        <v>1527</v>
      </c>
      <c r="V163" s="159" t="s">
        <v>1528</v>
      </c>
      <c r="AE163" s="163">
        <v>45107</v>
      </c>
      <c r="AI163"/>
    </row>
    <row r="164" spans="1:35">
      <c r="A164" s="159">
        <f t="shared" si="31"/>
        <v>89.06</v>
      </c>
      <c r="B164" s="159">
        <v>162</v>
      </c>
      <c r="C164" s="159" t="s">
        <v>1523</v>
      </c>
      <c r="D164" s="159" t="s">
        <v>155</v>
      </c>
      <c r="E164" s="159" t="s">
        <v>632</v>
      </c>
      <c r="F164" s="159" t="s">
        <v>1886</v>
      </c>
      <c r="G164" s="159">
        <v>3</v>
      </c>
      <c r="H164" s="159">
        <f t="shared" si="33"/>
        <v>3</v>
      </c>
      <c r="I164" s="159">
        <v>2</v>
      </c>
      <c r="J164" s="159">
        <v>10</v>
      </c>
      <c r="K164" s="159">
        <v>4</v>
      </c>
      <c r="L164" s="159">
        <v>402</v>
      </c>
      <c r="M164" s="206" t="str">
        <f t="shared" si="32"/>
        <v>3-2-402</v>
      </c>
      <c r="N164" s="159" t="s">
        <v>1525</v>
      </c>
      <c r="O164" s="206" t="str">
        <f>VLOOKUP(M164,'房源信息（实测）'!$C$2:$J$771,7,0)</f>
        <v>3-2-402</v>
      </c>
      <c r="P164" s="206">
        <f>VLOOKUP(M164,'房源信息（实测）'!$C$2:$K$771,8,0)</f>
        <v>89.06</v>
      </c>
      <c r="Q164" s="159">
        <v>88.98</v>
      </c>
      <c r="R164" s="159">
        <v>71.23</v>
      </c>
      <c r="S164" s="159" t="s">
        <v>1526</v>
      </c>
      <c r="T164" s="159" t="s">
        <v>93</v>
      </c>
      <c r="U164" s="159" t="s">
        <v>1527</v>
      </c>
      <c r="V164" s="159" t="s">
        <v>1528</v>
      </c>
      <c r="AE164" s="163">
        <v>45107</v>
      </c>
      <c r="AI164"/>
    </row>
    <row r="165" spans="1:35">
      <c r="A165" s="159">
        <f t="shared" si="31"/>
        <v>88.49</v>
      </c>
      <c r="B165" s="159">
        <v>163</v>
      </c>
      <c r="C165" s="159" t="s">
        <v>1523</v>
      </c>
      <c r="D165" s="159" t="s">
        <v>155</v>
      </c>
      <c r="E165" s="159" t="s">
        <v>632</v>
      </c>
      <c r="F165" s="159" t="s">
        <v>1887</v>
      </c>
      <c r="G165" s="159">
        <v>3</v>
      </c>
      <c r="H165" s="159">
        <f t="shared" si="33"/>
        <v>3</v>
      </c>
      <c r="I165" s="159">
        <v>2</v>
      </c>
      <c r="J165" s="159">
        <v>10</v>
      </c>
      <c r="K165" s="159">
        <v>5</v>
      </c>
      <c r="L165" s="159">
        <v>501</v>
      </c>
      <c r="M165" s="206" t="str">
        <f t="shared" si="32"/>
        <v>3-2-501</v>
      </c>
      <c r="N165" s="159" t="s">
        <v>1525</v>
      </c>
      <c r="O165" s="206" t="str">
        <f>VLOOKUP(M165,'房源信息（实测）'!$C$2:$J$771,7,0)</f>
        <v>3-2-501</v>
      </c>
      <c r="P165" s="206">
        <f>VLOOKUP(M165,'房源信息（实测）'!$C$2:$K$771,8,0)</f>
        <v>88.49</v>
      </c>
      <c r="Q165" s="159">
        <v>88.41</v>
      </c>
      <c r="R165" s="159">
        <v>70.77</v>
      </c>
      <c r="S165" s="159" t="s">
        <v>1526</v>
      </c>
      <c r="T165" s="159" t="s">
        <v>93</v>
      </c>
      <c r="U165" s="159" t="s">
        <v>1527</v>
      </c>
      <c r="V165" s="159" t="s">
        <v>1528</v>
      </c>
      <c r="AE165" s="163">
        <v>45107</v>
      </c>
      <c r="AI165"/>
    </row>
    <row r="166" spans="1:35">
      <c r="A166" s="159">
        <f t="shared" si="31"/>
        <v>89.06</v>
      </c>
      <c r="B166" s="159">
        <v>164</v>
      </c>
      <c r="C166" s="159" t="s">
        <v>1523</v>
      </c>
      <c r="D166" s="159" t="s">
        <v>155</v>
      </c>
      <c r="E166" s="159" t="s">
        <v>632</v>
      </c>
      <c r="F166" s="159" t="s">
        <v>1888</v>
      </c>
      <c r="G166" s="159">
        <v>3</v>
      </c>
      <c r="H166" s="159">
        <f t="shared" si="33"/>
        <v>3</v>
      </c>
      <c r="I166" s="159">
        <v>2</v>
      </c>
      <c r="J166" s="159">
        <v>10</v>
      </c>
      <c r="K166" s="159">
        <v>5</v>
      </c>
      <c r="L166" s="159">
        <v>502</v>
      </c>
      <c r="M166" s="206" t="str">
        <f t="shared" si="32"/>
        <v>3-2-502</v>
      </c>
      <c r="N166" s="159" t="s">
        <v>1525</v>
      </c>
      <c r="O166" s="206" t="str">
        <f>VLOOKUP(M166,'房源信息（实测）'!$C$2:$J$771,7,0)</f>
        <v>3-2-502</v>
      </c>
      <c r="P166" s="206">
        <f>VLOOKUP(M166,'房源信息（实测）'!$C$2:$K$771,8,0)</f>
        <v>89.06</v>
      </c>
      <c r="Q166" s="159">
        <v>88.98</v>
      </c>
      <c r="R166" s="159">
        <v>71.23</v>
      </c>
      <c r="S166" s="159" t="s">
        <v>1526</v>
      </c>
      <c r="T166" s="159" t="s">
        <v>93</v>
      </c>
      <c r="U166" s="159" t="s">
        <v>1527</v>
      </c>
      <c r="V166" s="159" t="s">
        <v>1528</v>
      </c>
      <c r="AE166" s="163">
        <v>45107</v>
      </c>
      <c r="AI166"/>
    </row>
    <row r="167" spans="1:35">
      <c r="A167" s="159">
        <f t="shared" si="31"/>
        <v>88.49</v>
      </c>
      <c r="B167" s="159">
        <v>165</v>
      </c>
      <c r="C167" s="159" t="s">
        <v>1523</v>
      </c>
      <c r="D167" s="159" t="s">
        <v>155</v>
      </c>
      <c r="E167" s="159" t="s">
        <v>632</v>
      </c>
      <c r="F167" s="159" t="s">
        <v>1889</v>
      </c>
      <c r="G167" s="159">
        <v>3</v>
      </c>
      <c r="H167" s="159">
        <f t="shared" si="33"/>
        <v>3</v>
      </c>
      <c r="I167" s="159">
        <v>2</v>
      </c>
      <c r="J167" s="159">
        <v>10</v>
      </c>
      <c r="K167" s="159">
        <v>6</v>
      </c>
      <c r="L167" s="159">
        <v>601</v>
      </c>
      <c r="M167" s="206" t="str">
        <f t="shared" si="32"/>
        <v>3-2-601</v>
      </c>
      <c r="N167" s="159" t="s">
        <v>1525</v>
      </c>
      <c r="O167" s="206" t="str">
        <f>VLOOKUP(M167,'房源信息（实测）'!$C$2:$J$771,7,0)</f>
        <v>3-2-601</v>
      </c>
      <c r="P167" s="206">
        <f>VLOOKUP(M167,'房源信息（实测）'!$C$2:$K$771,8,0)</f>
        <v>88.49</v>
      </c>
      <c r="Q167" s="159">
        <v>88.41</v>
      </c>
      <c r="R167" s="159">
        <v>70.77</v>
      </c>
      <c r="S167" s="159" t="s">
        <v>1526</v>
      </c>
      <c r="T167" s="159" t="s">
        <v>93</v>
      </c>
      <c r="U167" s="159" t="s">
        <v>1527</v>
      </c>
      <c r="V167" s="159" t="s">
        <v>1528</v>
      </c>
      <c r="AE167" s="163">
        <v>45107</v>
      </c>
      <c r="AI167"/>
    </row>
    <row r="168" spans="1:35">
      <c r="A168" s="159">
        <f t="shared" si="31"/>
        <v>89.06</v>
      </c>
      <c r="B168" s="159">
        <v>166</v>
      </c>
      <c r="C168" s="159" t="s">
        <v>1523</v>
      </c>
      <c r="D168" s="159" t="s">
        <v>155</v>
      </c>
      <c r="E168" s="159" t="s">
        <v>632</v>
      </c>
      <c r="F168" s="159" t="s">
        <v>1890</v>
      </c>
      <c r="G168" s="159">
        <v>3</v>
      </c>
      <c r="H168" s="159">
        <f t="shared" si="33"/>
        <v>3</v>
      </c>
      <c r="I168" s="159">
        <v>2</v>
      </c>
      <c r="J168" s="159">
        <v>10</v>
      </c>
      <c r="K168" s="159">
        <v>6</v>
      </c>
      <c r="L168" s="159">
        <v>602</v>
      </c>
      <c r="M168" s="206" t="str">
        <f t="shared" si="32"/>
        <v>3-2-602</v>
      </c>
      <c r="N168" s="159" t="s">
        <v>1525</v>
      </c>
      <c r="O168" s="206" t="str">
        <f>VLOOKUP(M168,'房源信息（实测）'!$C$2:$J$771,7,0)</f>
        <v>3-2-602</v>
      </c>
      <c r="P168" s="206">
        <f>VLOOKUP(M168,'房源信息（实测）'!$C$2:$K$771,8,0)</f>
        <v>89.06</v>
      </c>
      <c r="Q168" s="159">
        <v>88.98</v>
      </c>
      <c r="R168" s="159">
        <v>71.23</v>
      </c>
      <c r="S168" s="159" t="s">
        <v>1526</v>
      </c>
      <c r="T168" s="159" t="s">
        <v>93</v>
      </c>
      <c r="U168" s="159" t="s">
        <v>1527</v>
      </c>
      <c r="V168" s="159" t="s">
        <v>1545</v>
      </c>
      <c r="W168" s="159" t="s">
        <v>1891</v>
      </c>
      <c r="X168" s="163">
        <v>44310</v>
      </c>
      <c r="Y168" s="159" t="s">
        <v>1892</v>
      </c>
      <c r="Z168" s="159" t="s">
        <v>1548</v>
      </c>
      <c r="AA168" s="159" t="s">
        <v>1893</v>
      </c>
      <c r="AE168" s="163">
        <v>45107</v>
      </c>
      <c r="AI168"/>
    </row>
    <row r="169" spans="1:35">
      <c r="A169" s="159">
        <f t="shared" si="31"/>
        <v>88.49</v>
      </c>
      <c r="B169" s="159">
        <v>167</v>
      </c>
      <c r="C169" s="159" t="s">
        <v>1523</v>
      </c>
      <c r="D169" s="159" t="s">
        <v>155</v>
      </c>
      <c r="E169" s="159" t="s">
        <v>632</v>
      </c>
      <c r="F169" s="159" t="s">
        <v>1894</v>
      </c>
      <c r="G169" s="159">
        <v>3</v>
      </c>
      <c r="H169" s="159">
        <f t="shared" si="33"/>
        <v>3</v>
      </c>
      <c r="I169" s="159">
        <v>2</v>
      </c>
      <c r="J169" s="159">
        <v>10</v>
      </c>
      <c r="K169" s="159">
        <v>7</v>
      </c>
      <c r="L169" s="159">
        <v>701</v>
      </c>
      <c r="M169" s="206" t="str">
        <f t="shared" si="32"/>
        <v>3-2-701</v>
      </c>
      <c r="N169" s="159" t="s">
        <v>1525</v>
      </c>
      <c r="O169" s="206" t="str">
        <f>VLOOKUP(M169,'房源信息（实测）'!$C$2:$J$771,7,0)</f>
        <v>3-2-701</v>
      </c>
      <c r="P169" s="206">
        <f>VLOOKUP(M169,'房源信息（实测）'!$C$2:$K$771,8,0)</f>
        <v>88.49</v>
      </c>
      <c r="Q169" s="159">
        <v>88.41</v>
      </c>
      <c r="R169" s="159">
        <v>70.77</v>
      </c>
      <c r="S169" s="159" t="s">
        <v>1526</v>
      </c>
      <c r="T169" s="159" t="s">
        <v>93</v>
      </c>
      <c r="U169" s="159" t="s">
        <v>1527</v>
      </c>
      <c r="V169" s="159" t="s">
        <v>1545</v>
      </c>
      <c r="W169" s="159" t="s">
        <v>1895</v>
      </c>
      <c r="X169" s="163">
        <v>44310</v>
      </c>
      <c r="Y169" s="159" t="s">
        <v>1896</v>
      </c>
      <c r="Z169" s="159" t="s">
        <v>1548</v>
      </c>
      <c r="AA169" s="159" t="s">
        <v>1897</v>
      </c>
      <c r="AB169" s="159" t="s">
        <v>1898</v>
      </c>
      <c r="AC169" s="159" t="s">
        <v>1548</v>
      </c>
      <c r="AD169" s="159" t="s">
        <v>1899</v>
      </c>
      <c r="AE169" s="163">
        <v>45107</v>
      </c>
      <c r="AI169"/>
    </row>
    <row r="170" spans="1:35">
      <c r="A170" s="159">
        <f t="shared" si="31"/>
        <v>89.06</v>
      </c>
      <c r="B170" s="159">
        <v>168</v>
      </c>
      <c r="C170" s="159" t="s">
        <v>1523</v>
      </c>
      <c r="D170" s="159" t="s">
        <v>155</v>
      </c>
      <c r="E170" s="159" t="s">
        <v>632</v>
      </c>
      <c r="F170" s="159" t="s">
        <v>1900</v>
      </c>
      <c r="G170" s="159">
        <v>3</v>
      </c>
      <c r="H170" s="159">
        <f t="shared" si="33"/>
        <v>3</v>
      </c>
      <c r="I170" s="159">
        <v>2</v>
      </c>
      <c r="J170" s="159">
        <v>10</v>
      </c>
      <c r="K170" s="159">
        <v>7</v>
      </c>
      <c r="L170" s="159">
        <v>702</v>
      </c>
      <c r="M170" s="206" t="str">
        <f t="shared" si="32"/>
        <v>3-2-702</v>
      </c>
      <c r="N170" s="159" t="s">
        <v>1525</v>
      </c>
      <c r="O170" s="206" t="str">
        <f>VLOOKUP(M170,'房源信息（实测）'!$C$2:$J$771,7,0)</f>
        <v>3-2-702</v>
      </c>
      <c r="P170" s="206">
        <f>VLOOKUP(M170,'房源信息（实测）'!$C$2:$K$771,8,0)</f>
        <v>89.06</v>
      </c>
      <c r="Q170" s="159">
        <v>88.98</v>
      </c>
      <c r="R170" s="159">
        <v>71.23</v>
      </c>
      <c r="S170" s="159" t="s">
        <v>1526</v>
      </c>
      <c r="T170" s="159" t="s">
        <v>93</v>
      </c>
      <c r="U170" s="159" t="s">
        <v>1527</v>
      </c>
      <c r="V170" s="159" t="s">
        <v>1528</v>
      </c>
      <c r="AE170" s="163">
        <v>45107</v>
      </c>
      <c r="AI170"/>
    </row>
    <row r="171" spans="1:35">
      <c r="A171" s="159">
        <f t="shared" si="31"/>
        <v>88.49</v>
      </c>
      <c r="B171" s="159">
        <v>169</v>
      </c>
      <c r="C171" s="159" t="s">
        <v>1523</v>
      </c>
      <c r="D171" s="159" t="s">
        <v>155</v>
      </c>
      <c r="E171" s="159" t="s">
        <v>632</v>
      </c>
      <c r="F171" s="159" t="s">
        <v>1901</v>
      </c>
      <c r="G171" s="159">
        <v>3</v>
      </c>
      <c r="H171" s="159">
        <f t="shared" si="33"/>
        <v>3</v>
      </c>
      <c r="I171" s="159">
        <v>2</v>
      </c>
      <c r="J171" s="159">
        <v>10</v>
      </c>
      <c r="K171" s="159">
        <v>8</v>
      </c>
      <c r="L171" s="159">
        <v>801</v>
      </c>
      <c r="M171" s="206" t="str">
        <f t="shared" si="32"/>
        <v>3-2-801</v>
      </c>
      <c r="N171" s="159" t="s">
        <v>1525</v>
      </c>
      <c r="O171" s="206" t="str">
        <f>VLOOKUP(M171,'房源信息（实测）'!$C$2:$J$771,7,0)</f>
        <v>3-2-801</v>
      </c>
      <c r="P171" s="206">
        <f>VLOOKUP(M171,'房源信息（实测）'!$C$2:$K$771,8,0)</f>
        <v>88.49</v>
      </c>
      <c r="Q171" s="159">
        <v>88.41</v>
      </c>
      <c r="R171" s="159">
        <v>70.77</v>
      </c>
      <c r="S171" s="159" t="s">
        <v>1526</v>
      </c>
      <c r="T171" s="159" t="s">
        <v>93</v>
      </c>
      <c r="U171" s="159" t="s">
        <v>1527</v>
      </c>
      <c r="V171" s="159" t="s">
        <v>1528</v>
      </c>
      <c r="AE171" s="163">
        <v>45107</v>
      </c>
      <c r="AI171"/>
    </row>
    <row r="172" spans="1:35">
      <c r="A172" s="159">
        <f t="shared" si="31"/>
        <v>89.06</v>
      </c>
      <c r="B172" s="159">
        <v>170</v>
      </c>
      <c r="C172" s="159" t="s">
        <v>1523</v>
      </c>
      <c r="D172" s="159" t="s">
        <v>155</v>
      </c>
      <c r="E172" s="159" t="s">
        <v>632</v>
      </c>
      <c r="F172" s="159" t="s">
        <v>1902</v>
      </c>
      <c r="G172" s="159">
        <v>3</v>
      </c>
      <c r="H172" s="159">
        <f t="shared" si="33"/>
        <v>3</v>
      </c>
      <c r="I172" s="159">
        <v>2</v>
      </c>
      <c r="J172" s="159">
        <v>10</v>
      </c>
      <c r="K172" s="159">
        <v>8</v>
      </c>
      <c r="L172" s="159">
        <v>802</v>
      </c>
      <c r="M172" s="206" t="str">
        <f t="shared" si="32"/>
        <v>3-2-802</v>
      </c>
      <c r="N172" s="159" t="s">
        <v>1525</v>
      </c>
      <c r="O172" s="206" t="str">
        <f>VLOOKUP(M172,'房源信息（实测）'!$C$2:$J$771,7,0)</f>
        <v>3-2-802</v>
      </c>
      <c r="P172" s="206">
        <f>VLOOKUP(M172,'房源信息（实测）'!$C$2:$K$771,8,0)</f>
        <v>89.06</v>
      </c>
      <c r="Q172" s="159">
        <v>88.98</v>
      </c>
      <c r="R172" s="159">
        <v>71.23</v>
      </c>
      <c r="S172" s="159" t="s">
        <v>1526</v>
      </c>
      <c r="T172" s="159" t="s">
        <v>93</v>
      </c>
      <c r="U172" s="159" t="s">
        <v>1527</v>
      </c>
      <c r="V172" s="159" t="s">
        <v>1528</v>
      </c>
      <c r="AE172" s="163">
        <v>45107</v>
      </c>
      <c r="AI172"/>
    </row>
    <row r="173" spans="1:35">
      <c r="A173" s="159">
        <f t="shared" si="31"/>
        <v>88.49</v>
      </c>
      <c r="B173" s="159">
        <v>171</v>
      </c>
      <c r="C173" s="159" t="s">
        <v>1523</v>
      </c>
      <c r="D173" s="159" t="s">
        <v>155</v>
      </c>
      <c r="E173" s="159" t="s">
        <v>632</v>
      </c>
      <c r="F173" s="159" t="s">
        <v>1903</v>
      </c>
      <c r="G173" s="159">
        <v>3</v>
      </c>
      <c r="H173" s="159">
        <f t="shared" si="33"/>
        <v>3</v>
      </c>
      <c r="I173" s="159">
        <v>2</v>
      </c>
      <c r="J173" s="159">
        <v>10</v>
      </c>
      <c r="K173" s="159">
        <v>9</v>
      </c>
      <c r="L173" s="159">
        <v>901</v>
      </c>
      <c r="M173" s="206" t="str">
        <f t="shared" si="32"/>
        <v>3-2-901</v>
      </c>
      <c r="N173" s="159" t="s">
        <v>1525</v>
      </c>
      <c r="O173" s="206" t="str">
        <f>VLOOKUP(M173,'房源信息（实测）'!$C$2:$J$771,7,0)</f>
        <v>3-2-901</v>
      </c>
      <c r="P173" s="206">
        <f>VLOOKUP(M173,'房源信息（实测）'!$C$2:$K$771,8,0)</f>
        <v>88.49</v>
      </c>
      <c r="Q173" s="159">
        <v>88.41</v>
      </c>
      <c r="R173" s="159">
        <v>70.77</v>
      </c>
      <c r="S173" s="159" t="s">
        <v>1526</v>
      </c>
      <c r="T173" s="159" t="s">
        <v>93</v>
      </c>
      <c r="U173" s="159" t="s">
        <v>1527</v>
      </c>
      <c r="V173" s="159" t="s">
        <v>1528</v>
      </c>
      <c r="AE173" s="163">
        <v>45107</v>
      </c>
      <c r="AI173"/>
    </row>
    <row r="174" spans="1:35">
      <c r="A174" s="159">
        <f t="shared" si="31"/>
        <v>89.06</v>
      </c>
      <c r="B174" s="159">
        <v>172</v>
      </c>
      <c r="C174" s="159" t="s">
        <v>1523</v>
      </c>
      <c r="D174" s="159" t="s">
        <v>155</v>
      </c>
      <c r="E174" s="159" t="s">
        <v>632</v>
      </c>
      <c r="F174" s="159" t="s">
        <v>1904</v>
      </c>
      <c r="G174" s="159">
        <v>3</v>
      </c>
      <c r="H174" s="159">
        <f t="shared" si="33"/>
        <v>3</v>
      </c>
      <c r="I174" s="159">
        <v>2</v>
      </c>
      <c r="J174" s="159">
        <v>10</v>
      </c>
      <c r="K174" s="159">
        <v>9</v>
      </c>
      <c r="L174" s="159">
        <v>902</v>
      </c>
      <c r="M174" s="206" t="str">
        <f t="shared" si="32"/>
        <v>3-2-902</v>
      </c>
      <c r="N174" s="159" t="s">
        <v>1525</v>
      </c>
      <c r="O174" s="206" t="str">
        <f>VLOOKUP(M174,'房源信息（实测）'!$C$2:$J$771,7,0)</f>
        <v>3-2-902</v>
      </c>
      <c r="P174" s="206">
        <f>VLOOKUP(M174,'房源信息（实测）'!$C$2:$K$771,8,0)</f>
        <v>89.06</v>
      </c>
      <c r="Q174" s="159">
        <v>88.98</v>
      </c>
      <c r="R174" s="159">
        <v>71.23</v>
      </c>
      <c r="S174" s="159" t="s">
        <v>1526</v>
      </c>
      <c r="T174" s="159" t="s">
        <v>93</v>
      </c>
      <c r="U174" s="159" t="s">
        <v>1527</v>
      </c>
      <c r="V174" s="159" t="s">
        <v>1528</v>
      </c>
      <c r="AE174" s="163">
        <v>45107</v>
      </c>
      <c r="AI174"/>
    </row>
    <row r="175" spans="1:35">
      <c r="A175" s="159">
        <f t="shared" si="31"/>
        <v>88.49</v>
      </c>
      <c r="B175" s="159">
        <v>173</v>
      </c>
      <c r="C175" s="159" t="s">
        <v>1523</v>
      </c>
      <c r="D175" s="159" t="s">
        <v>155</v>
      </c>
      <c r="E175" s="159" t="s">
        <v>632</v>
      </c>
      <c r="F175" s="159" t="s">
        <v>1905</v>
      </c>
      <c r="G175" s="159">
        <v>3</v>
      </c>
      <c r="H175" s="159">
        <f t="shared" si="33"/>
        <v>3</v>
      </c>
      <c r="I175" s="159">
        <v>2</v>
      </c>
      <c r="J175" s="159">
        <v>10</v>
      </c>
      <c r="K175" s="159">
        <v>10</v>
      </c>
      <c r="L175" s="159">
        <v>1001</v>
      </c>
      <c r="M175" s="206" t="str">
        <f t="shared" si="32"/>
        <v>3-2-1001</v>
      </c>
      <c r="N175" s="159" t="s">
        <v>1525</v>
      </c>
      <c r="O175" s="206" t="str">
        <f>VLOOKUP(M175,'房源信息（实测）'!$C$2:$J$771,7,0)</f>
        <v>3-2-1001</v>
      </c>
      <c r="P175" s="206">
        <f>VLOOKUP(M175,'房源信息（实测）'!$C$2:$K$771,8,0)</f>
        <v>88.49</v>
      </c>
      <c r="Q175" s="159">
        <v>88.41</v>
      </c>
      <c r="R175" s="159">
        <v>70.77</v>
      </c>
      <c r="S175" s="159" t="s">
        <v>1526</v>
      </c>
      <c r="T175" s="159" t="s">
        <v>93</v>
      </c>
      <c r="U175" s="159" t="s">
        <v>1527</v>
      </c>
      <c r="V175" s="159" t="s">
        <v>1528</v>
      </c>
      <c r="AE175" s="163">
        <v>45107</v>
      </c>
      <c r="AI175"/>
    </row>
    <row r="176" spans="1:35">
      <c r="A176" s="159">
        <f t="shared" si="31"/>
        <v>89.06</v>
      </c>
      <c r="B176" s="159">
        <v>174</v>
      </c>
      <c r="C176" s="159" t="s">
        <v>1523</v>
      </c>
      <c r="D176" s="159" t="s">
        <v>155</v>
      </c>
      <c r="E176" s="159" t="s">
        <v>632</v>
      </c>
      <c r="F176" s="159" t="s">
        <v>1906</v>
      </c>
      <c r="G176" s="159">
        <v>3</v>
      </c>
      <c r="H176" s="159">
        <f t="shared" si="33"/>
        <v>3</v>
      </c>
      <c r="I176" s="159">
        <v>2</v>
      </c>
      <c r="J176" s="159">
        <v>10</v>
      </c>
      <c r="K176" s="159">
        <v>10</v>
      </c>
      <c r="L176" s="159">
        <v>1002</v>
      </c>
      <c r="M176" s="206" t="str">
        <f t="shared" si="32"/>
        <v>3-2-1002</v>
      </c>
      <c r="N176" s="159" t="s">
        <v>1525</v>
      </c>
      <c r="O176" s="206" t="str">
        <f>VLOOKUP(M176,'房源信息（实测）'!$C$2:$J$771,7,0)</f>
        <v>3-2-1002</v>
      </c>
      <c r="P176" s="206">
        <f>VLOOKUP(M176,'房源信息（实测）'!$C$2:$K$771,8,0)</f>
        <v>89.06</v>
      </c>
      <c r="Q176" s="159">
        <v>88.98</v>
      </c>
      <c r="R176" s="159">
        <v>71.23</v>
      </c>
      <c r="S176" s="159" t="s">
        <v>1526</v>
      </c>
      <c r="T176" s="159" t="s">
        <v>93</v>
      </c>
      <c r="U176" s="159" t="s">
        <v>1527</v>
      </c>
      <c r="V176" s="159" t="s">
        <v>1528</v>
      </c>
      <c r="AE176" s="163">
        <v>45107</v>
      </c>
      <c r="AI176"/>
    </row>
    <row r="177" spans="1:35">
      <c r="A177" s="159">
        <f t="shared" si="31"/>
        <v>89.55</v>
      </c>
      <c r="B177" s="159">
        <v>175</v>
      </c>
      <c r="C177" s="159" t="s">
        <v>1523</v>
      </c>
      <c r="D177" s="159" t="s">
        <v>155</v>
      </c>
      <c r="E177" s="159" t="s">
        <v>632</v>
      </c>
      <c r="F177" s="159" t="s">
        <v>1907</v>
      </c>
      <c r="G177" s="159">
        <v>4</v>
      </c>
      <c r="H177" s="159">
        <f t="shared" si="33"/>
        <v>4</v>
      </c>
      <c r="I177" s="159">
        <v>1</v>
      </c>
      <c r="J177" s="159">
        <v>10</v>
      </c>
      <c r="K177" s="159">
        <v>1</v>
      </c>
      <c r="L177" s="159">
        <v>101</v>
      </c>
      <c r="M177" s="206" t="str">
        <f t="shared" si="32"/>
        <v>4-1-101</v>
      </c>
      <c r="N177" s="159" t="s">
        <v>1525</v>
      </c>
      <c r="O177" s="206" t="str">
        <f>VLOOKUP(M177,'房源信息（实测）'!$C$2:$J$771,7,0)</f>
        <v>4-1-101</v>
      </c>
      <c r="P177" s="206">
        <f>VLOOKUP(M177,'房源信息（实测）'!$C$2:$K$771,8,0)</f>
        <v>89.55</v>
      </c>
      <c r="Q177" s="159">
        <v>89.47</v>
      </c>
      <c r="R177" s="159">
        <v>71.23</v>
      </c>
      <c r="S177" s="159" t="s">
        <v>1526</v>
      </c>
      <c r="T177" s="159" t="s">
        <v>93</v>
      </c>
      <c r="U177" s="159" t="s">
        <v>1527</v>
      </c>
      <c r="V177" s="159" t="s">
        <v>1528</v>
      </c>
      <c r="AE177" s="163">
        <v>45107</v>
      </c>
      <c r="AI177"/>
    </row>
    <row r="178" spans="1:35">
      <c r="A178" s="159">
        <f t="shared" si="31"/>
        <v>78.83</v>
      </c>
      <c r="B178" s="159">
        <v>176</v>
      </c>
      <c r="C178" s="159" t="s">
        <v>1523</v>
      </c>
      <c r="D178" s="159" t="s">
        <v>155</v>
      </c>
      <c r="E178" s="159" t="s">
        <v>632</v>
      </c>
      <c r="F178" s="159" t="s">
        <v>1908</v>
      </c>
      <c r="G178" s="159">
        <v>4</v>
      </c>
      <c r="H178" s="159">
        <f t="shared" si="33"/>
        <v>4</v>
      </c>
      <c r="I178" s="159">
        <v>1</v>
      </c>
      <c r="J178" s="159">
        <v>10</v>
      </c>
      <c r="K178" s="159">
        <v>1</v>
      </c>
      <c r="L178" s="159">
        <v>102</v>
      </c>
      <c r="M178" s="206" t="str">
        <f t="shared" si="32"/>
        <v>4-1-102</v>
      </c>
      <c r="N178" s="159" t="s">
        <v>1525</v>
      </c>
      <c r="O178" s="206" t="str">
        <f>VLOOKUP(M178,'房源信息（实测）'!$C$2:$J$771,7,0)</f>
        <v>4-1-102</v>
      </c>
      <c r="P178" s="206">
        <f>VLOOKUP(M178,'房源信息（实测）'!$C$2:$K$771,8,0)</f>
        <v>78.83</v>
      </c>
      <c r="Q178" s="159">
        <v>78.760000000000005</v>
      </c>
      <c r="R178" s="159">
        <v>62.7</v>
      </c>
      <c r="S178" s="159" t="s">
        <v>1909</v>
      </c>
      <c r="T178" s="159" t="s">
        <v>93</v>
      </c>
      <c r="U178" s="159" t="s">
        <v>1910</v>
      </c>
      <c r="V178" s="159" t="s">
        <v>1545</v>
      </c>
      <c r="W178" s="159" t="s">
        <v>1911</v>
      </c>
      <c r="X178" s="163">
        <v>44310</v>
      </c>
      <c r="Y178" s="159" t="s">
        <v>1912</v>
      </c>
      <c r="Z178" s="159" t="s">
        <v>1548</v>
      </c>
      <c r="AA178" s="159" t="s">
        <v>1913</v>
      </c>
      <c r="AE178" s="163">
        <v>45107</v>
      </c>
      <c r="AI178"/>
    </row>
    <row r="179" spans="1:35">
      <c r="A179" s="159">
        <f t="shared" si="31"/>
        <v>89.55</v>
      </c>
      <c r="B179" s="159">
        <v>177</v>
      </c>
      <c r="C179" s="159" t="s">
        <v>1523</v>
      </c>
      <c r="D179" s="159" t="s">
        <v>155</v>
      </c>
      <c r="E179" s="159" t="s">
        <v>632</v>
      </c>
      <c r="F179" s="159" t="s">
        <v>1914</v>
      </c>
      <c r="G179" s="159">
        <v>4</v>
      </c>
      <c r="H179" s="159">
        <f t="shared" si="33"/>
        <v>4</v>
      </c>
      <c r="I179" s="159">
        <v>1</v>
      </c>
      <c r="J179" s="159">
        <v>10</v>
      </c>
      <c r="K179" s="159">
        <v>2</v>
      </c>
      <c r="L179" s="159">
        <v>201</v>
      </c>
      <c r="M179" s="206" t="str">
        <f t="shared" si="32"/>
        <v>4-1-201</v>
      </c>
      <c r="N179" s="159" t="s">
        <v>1525</v>
      </c>
      <c r="O179" s="206" t="str">
        <f>VLOOKUP(M179,'房源信息（实测）'!$C$2:$J$771,7,0)</f>
        <v>4-1-201</v>
      </c>
      <c r="P179" s="206">
        <f>VLOOKUP(M179,'房源信息（实测）'!$C$2:$K$771,8,0)</f>
        <v>89.55</v>
      </c>
      <c r="Q179" s="159">
        <v>89.47</v>
      </c>
      <c r="R179" s="159">
        <v>71.23</v>
      </c>
      <c r="S179" s="159" t="s">
        <v>1526</v>
      </c>
      <c r="T179" s="159" t="s">
        <v>93</v>
      </c>
      <c r="U179" s="159" t="s">
        <v>1527</v>
      </c>
      <c r="V179" s="159" t="s">
        <v>1528</v>
      </c>
      <c r="AE179" s="163">
        <v>45107</v>
      </c>
      <c r="AI179"/>
    </row>
    <row r="180" spans="1:35">
      <c r="A180" s="159">
        <f t="shared" si="31"/>
        <v>78.83</v>
      </c>
      <c r="B180" s="159">
        <v>178</v>
      </c>
      <c r="C180" s="159" t="s">
        <v>1523</v>
      </c>
      <c r="D180" s="159" t="s">
        <v>155</v>
      </c>
      <c r="E180" s="159" t="s">
        <v>632</v>
      </c>
      <c r="F180" s="159" t="s">
        <v>1915</v>
      </c>
      <c r="G180" s="159">
        <v>4</v>
      </c>
      <c r="H180" s="159">
        <f t="shared" si="33"/>
        <v>4</v>
      </c>
      <c r="I180" s="159">
        <v>1</v>
      </c>
      <c r="J180" s="159">
        <v>10</v>
      </c>
      <c r="K180" s="159">
        <v>2</v>
      </c>
      <c r="L180" s="159">
        <v>202</v>
      </c>
      <c r="M180" s="206" t="str">
        <f t="shared" si="32"/>
        <v>4-1-202</v>
      </c>
      <c r="N180" s="159" t="s">
        <v>1525</v>
      </c>
      <c r="O180" s="206" t="str">
        <f>VLOOKUP(M180,'房源信息（实测）'!$C$2:$J$771,7,0)</f>
        <v>4-1-202</v>
      </c>
      <c r="P180" s="206">
        <f>VLOOKUP(M180,'房源信息（实测）'!$C$2:$K$771,8,0)</f>
        <v>78.83</v>
      </c>
      <c r="Q180" s="159">
        <v>78.760000000000005</v>
      </c>
      <c r="R180" s="159">
        <v>62.7</v>
      </c>
      <c r="S180" s="159" t="s">
        <v>1909</v>
      </c>
      <c r="T180" s="159" t="s">
        <v>93</v>
      </c>
      <c r="U180" s="159" t="s">
        <v>1910</v>
      </c>
      <c r="V180" s="159" t="s">
        <v>1528</v>
      </c>
      <c r="AE180" s="163">
        <v>45107</v>
      </c>
      <c r="AI180"/>
    </row>
    <row r="181" spans="1:35">
      <c r="A181" s="159">
        <f t="shared" si="31"/>
        <v>89.55</v>
      </c>
      <c r="B181" s="159">
        <v>179</v>
      </c>
      <c r="C181" s="159" t="s">
        <v>1523</v>
      </c>
      <c r="D181" s="159" t="s">
        <v>155</v>
      </c>
      <c r="E181" s="159" t="s">
        <v>632</v>
      </c>
      <c r="F181" s="159" t="s">
        <v>1916</v>
      </c>
      <c r="G181" s="159">
        <v>4</v>
      </c>
      <c r="H181" s="159">
        <f t="shared" si="33"/>
        <v>4</v>
      </c>
      <c r="I181" s="159">
        <v>1</v>
      </c>
      <c r="J181" s="159">
        <v>10</v>
      </c>
      <c r="K181" s="159">
        <v>3</v>
      </c>
      <c r="L181" s="159">
        <v>301</v>
      </c>
      <c r="M181" s="206" t="str">
        <f t="shared" si="32"/>
        <v>4-1-301</v>
      </c>
      <c r="N181" s="159" t="s">
        <v>1525</v>
      </c>
      <c r="O181" s="206" t="str">
        <f>VLOOKUP(M181,'房源信息（实测）'!$C$2:$J$771,7,0)</f>
        <v>4-1-301</v>
      </c>
      <c r="P181" s="206">
        <f>VLOOKUP(M181,'房源信息（实测）'!$C$2:$K$771,8,0)</f>
        <v>89.55</v>
      </c>
      <c r="Q181" s="159">
        <v>89.47</v>
      </c>
      <c r="R181" s="159">
        <v>71.23</v>
      </c>
      <c r="S181" s="159" t="s">
        <v>1526</v>
      </c>
      <c r="T181" s="159" t="s">
        <v>93</v>
      </c>
      <c r="U181" s="159" t="s">
        <v>1527</v>
      </c>
      <c r="V181" s="159" t="s">
        <v>1545</v>
      </c>
      <c r="W181" s="159" t="s">
        <v>1917</v>
      </c>
      <c r="X181" s="163">
        <v>44338</v>
      </c>
      <c r="Y181" s="159" t="s">
        <v>1918</v>
      </c>
      <c r="Z181" s="159" t="s">
        <v>1548</v>
      </c>
      <c r="AA181" s="159" t="s">
        <v>1919</v>
      </c>
      <c r="AB181" s="159" t="s">
        <v>1920</v>
      </c>
      <c r="AC181" s="159" t="s">
        <v>1548</v>
      </c>
      <c r="AD181" s="159" t="s">
        <v>1921</v>
      </c>
      <c r="AE181" s="163">
        <v>45107</v>
      </c>
      <c r="AI181"/>
    </row>
    <row r="182" spans="1:35">
      <c r="A182" s="159">
        <f t="shared" si="31"/>
        <v>78.83</v>
      </c>
      <c r="B182" s="159">
        <v>180</v>
      </c>
      <c r="C182" s="159" t="s">
        <v>1523</v>
      </c>
      <c r="D182" s="159" t="s">
        <v>155</v>
      </c>
      <c r="E182" s="159" t="s">
        <v>632</v>
      </c>
      <c r="F182" s="159" t="s">
        <v>1922</v>
      </c>
      <c r="G182" s="159">
        <v>4</v>
      </c>
      <c r="H182" s="159">
        <f t="shared" si="33"/>
        <v>4</v>
      </c>
      <c r="I182" s="159">
        <v>1</v>
      </c>
      <c r="J182" s="159">
        <v>10</v>
      </c>
      <c r="K182" s="159">
        <v>3</v>
      </c>
      <c r="L182" s="159">
        <v>302</v>
      </c>
      <c r="M182" s="206" t="str">
        <f t="shared" si="32"/>
        <v>4-1-302</v>
      </c>
      <c r="N182" s="159" t="s">
        <v>1525</v>
      </c>
      <c r="O182" s="206" t="str">
        <f>VLOOKUP(M182,'房源信息（实测）'!$C$2:$J$771,7,0)</f>
        <v>4-1-302</v>
      </c>
      <c r="P182" s="206">
        <f>VLOOKUP(M182,'房源信息（实测）'!$C$2:$K$771,8,0)</f>
        <v>78.83</v>
      </c>
      <c r="Q182" s="159">
        <v>78.760000000000005</v>
      </c>
      <c r="R182" s="159">
        <v>62.7</v>
      </c>
      <c r="S182" s="159" t="s">
        <v>1909</v>
      </c>
      <c r="T182" s="159" t="s">
        <v>93</v>
      </c>
      <c r="U182" s="159" t="s">
        <v>1910</v>
      </c>
      <c r="V182" s="159" t="s">
        <v>1545</v>
      </c>
      <c r="W182" s="159" t="s">
        <v>1923</v>
      </c>
      <c r="X182" s="163">
        <v>44313</v>
      </c>
      <c r="Y182" s="159" t="s">
        <v>1924</v>
      </c>
      <c r="Z182" s="159" t="s">
        <v>1548</v>
      </c>
      <c r="AA182" s="159" t="s">
        <v>1925</v>
      </c>
      <c r="AB182" s="159" t="s">
        <v>1926</v>
      </c>
      <c r="AC182" s="159" t="s">
        <v>1548</v>
      </c>
      <c r="AD182" s="159" t="s">
        <v>1927</v>
      </c>
      <c r="AE182" s="163">
        <v>45107</v>
      </c>
      <c r="AI182"/>
    </row>
    <row r="183" spans="1:35">
      <c r="A183" s="159">
        <f t="shared" si="31"/>
        <v>89.55</v>
      </c>
      <c r="B183" s="159">
        <v>181</v>
      </c>
      <c r="C183" s="159" t="s">
        <v>1523</v>
      </c>
      <c r="D183" s="159" t="s">
        <v>155</v>
      </c>
      <c r="E183" s="159" t="s">
        <v>632</v>
      </c>
      <c r="F183" s="159" t="s">
        <v>1928</v>
      </c>
      <c r="G183" s="159">
        <v>4</v>
      </c>
      <c r="H183" s="159">
        <f t="shared" si="33"/>
        <v>4</v>
      </c>
      <c r="I183" s="159">
        <v>1</v>
      </c>
      <c r="J183" s="159">
        <v>10</v>
      </c>
      <c r="K183" s="159">
        <v>4</v>
      </c>
      <c r="L183" s="159">
        <v>401</v>
      </c>
      <c r="M183" s="206" t="str">
        <f t="shared" si="32"/>
        <v>4-1-401</v>
      </c>
      <c r="N183" s="159" t="s">
        <v>1525</v>
      </c>
      <c r="O183" s="206" t="str">
        <f>VLOOKUP(M183,'房源信息（实测）'!$C$2:$J$771,7,0)</f>
        <v>4-1-401</v>
      </c>
      <c r="P183" s="206">
        <f>VLOOKUP(M183,'房源信息（实测）'!$C$2:$K$771,8,0)</f>
        <v>89.55</v>
      </c>
      <c r="Q183" s="159">
        <v>89.47</v>
      </c>
      <c r="R183" s="159">
        <v>71.23</v>
      </c>
      <c r="S183" s="159" t="s">
        <v>1526</v>
      </c>
      <c r="T183" s="159" t="s">
        <v>93</v>
      </c>
      <c r="U183" s="159" t="s">
        <v>1527</v>
      </c>
      <c r="V183" s="159" t="s">
        <v>1545</v>
      </c>
      <c r="W183" s="159" t="s">
        <v>1929</v>
      </c>
      <c r="X183" s="163">
        <v>44305</v>
      </c>
      <c r="Y183" s="159" t="s">
        <v>1930</v>
      </c>
      <c r="Z183" s="159" t="s">
        <v>1548</v>
      </c>
      <c r="AA183" s="159" t="s">
        <v>1931</v>
      </c>
      <c r="AB183" s="159" t="s">
        <v>1932</v>
      </c>
      <c r="AC183" s="159" t="s">
        <v>1548</v>
      </c>
      <c r="AD183" s="159" t="s">
        <v>1933</v>
      </c>
      <c r="AE183" s="163">
        <v>45107</v>
      </c>
      <c r="AI183"/>
    </row>
    <row r="184" spans="1:35">
      <c r="A184" s="159">
        <f t="shared" si="31"/>
        <v>78.83</v>
      </c>
      <c r="B184" s="159">
        <v>182</v>
      </c>
      <c r="C184" s="159" t="s">
        <v>1523</v>
      </c>
      <c r="D184" s="159" t="s">
        <v>155</v>
      </c>
      <c r="E184" s="159" t="s">
        <v>632</v>
      </c>
      <c r="F184" s="159" t="s">
        <v>1934</v>
      </c>
      <c r="G184" s="159">
        <v>4</v>
      </c>
      <c r="H184" s="159">
        <f t="shared" si="33"/>
        <v>4</v>
      </c>
      <c r="I184" s="159">
        <v>1</v>
      </c>
      <c r="J184" s="159">
        <v>10</v>
      </c>
      <c r="K184" s="159">
        <v>4</v>
      </c>
      <c r="L184" s="159">
        <v>402</v>
      </c>
      <c r="M184" s="206" t="str">
        <f t="shared" si="32"/>
        <v>4-1-402</v>
      </c>
      <c r="N184" s="159" t="s">
        <v>1525</v>
      </c>
      <c r="O184" s="206" t="str">
        <f>VLOOKUP(M184,'房源信息（实测）'!$C$2:$J$771,7,0)</f>
        <v>4-1-402</v>
      </c>
      <c r="P184" s="206">
        <f>VLOOKUP(M184,'房源信息（实测）'!$C$2:$K$771,8,0)</f>
        <v>78.83</v>
      </c>
      <c r="Q184" s="159">
        <v>78.760000000000005</v>
      </c>
      <c r="R184" s="159">
        <v>62.7</v>
      </c>
      <c r="S184" s="159" t="s">
        <v>1909</v>
      </c>
      <c r="T184" s="159" t="s">
        <v>93</v>
      </c>
      <c r="U184" s="159" t="s">
        <v>1910</v>
      </c>
      <c r="V184" s="159" t="s">
        <v>1528</v>
      </c>
      <c r="AE184" s="163">
        <v>45107</v>
      </c>
      <c r="AI184"/>
    </row>
    <row r="185" spans="1:35">
      <c r="A185" s="159">
        <f t="shared" si="31"/>
        <v>89.55</v>
      </c>
      <c r="B185" s="159">
        <v>183</v>
      </c>
      <c r="C185" s="159" t="s">
        <v>1523</v>
      </c>
      <c r="D185" s="159" t="s">
        <v>155</v>
      </c>
      <c r="E185" s="159" t="s">
        <v>632</v>
      </c>
      <c r="F185" s="159" t="s">
        <v>1935</v>
      </c>
      <c r="G185" s="159">
        <v>4</v>
      </c>
      <c r="H185" s="159">
        <f t="shared" si="33"/>
        <v>4</v>
      </c>
      <c r="I185" s="159">
        <v>1</v>
      </c>
      <c r="J185" s="159">
        <v>10</v>
      </c>
      <c r="K185" s="159">
        <v>5</v>
      </c>
      <c r="L185" s="159">
        <v>501</v>
      </c>
      <c r="M185" s="206" t="str">
        <f t="shared" si="32"/>
        <v>4-1-501</v>
      </c>
      <c r="N185" s="159" t="s">
        <v>1525</v>
      </c>
      <c r="O185" s="206" t="str">
        <f>VLOOKUP(M185,'房源信息（实测）'!$C$2:$J$771,7,0)</f>
        <v>4-1-501</v>
      </c>
      <c r="P185" s="206">
        <f>VLOOKUP(M185,'房源信息（实测）'!$C$2:$K$771,8,0)</f>
        <v>89.55</v>
      </c>
      <c r="Q185" s="159">
        <v>89.47</v>
      </c>
      <c r="R185" s="159">
        <v>71.23</v>
      </c>
      <c r="S185" s="159" t="s">
        <v>1526</v>
      </c>
      <c r="T185" s="159" t="s">
        <v>93</v>
      </c>
      <c r="U185" s="159" t="s">
        <v>1527</v>
      </c>
      <c r="V185" s="159" t="s">
        <v>1545</v>
      </c>
      <c r="W185" s="159" t="s">
        <v>1936</v>
      </c>
      <c r="X185" s="163">
        <v>44309</v>
      </c>
      <c r="Y185" s="159" t="s">
        <v>1937</v>
      </c>
      <c r="Z185" s="159" t="s">
        <v>1548</v>
      </c>
      <c r="AA185" s="159" t="s">
        <v>1938</v>
      </c>
      <c r="AB185" s="159" t="s">
        <v>1939</v>
      </c>
      <c r="AC185" s="159" t="s">
        <v>1548</v>
      </c>
      <c r="AD185" s="159" t="s">
        <v>1940</v>
      </c>
      <c r="AE185" s="163">
        <v>45107</v>
      </c>
      <c r="AI185"/>
    </row>
    <row r="186" spans="1:35">
      <c r="A186" s="159">
        <f t="shared" si="31"/>
        <v>78.83</v>
      </c>
      <c r="B186" s="159">
        <v>184</v>
      </c>
      <c r="C186" s="159" t="s">
        <v>1523</v>
      </c>
      <c r="D186" s="159" t="s">
        <v>155</v>
      </c>
      <c r="E186" s="159" t="s">
        <v>632</v>
      </c>
      <c r="F186" s="159" t="s">
        <v>1941</v>
      </c>
      <c r="G186" s="159">
        <v>4</v>
      </c>
      <c r="H186" s="159">
        <f t="shared" si="33"/>
        <v>4</v>
      </c>
      <c r="I186" s="159">
        <v>1</v>
      </c>
      <c r="J186" s="159">
        <v>10</v>
      </c>
      <c r="K186" s="159">
        <v>5</v>
      </c>
      <c r="L186" s="159">
        <v>502</v>
      </c>
      <c r="M186" s="206" t="str">
        <f t="shared" si="32"/>
        <v>4-1-502</v>
      </c>
      <c r="N186" s="159" t="s">
        <v>1525</v>
      </c>
      <c r="O186" s="206" t="str">
        <f>VLOOKUP(M186,'房源信息（实测）'!$C$2:$J$771,7,0)</f>
        <v>4-1-502</v>
      </c>
      <c r="P186" s="206">
        <f>VLOOKUP(M186,'房源信息（实测）'!$C$2:$K$771,8,0)</f>
        <v>78.83</v>
      </c>
      <c r="Q186" s="159">
        <v>78.760000000000005</v>
      </c>
      <c r="R186" s="159">
        <v>62.7</v>
      </c>
      <c r="S186" s="159" t="s">
        <v>1909</v>
      </c>
      <c r="T186" s="159" t="s">
        <v>93</v>
      </c>
      <c r="U186" s="159" t="s">
        <v>1910</v>
      </c>
      <c r="V186" s="159" t="s">
        <v>1545</v>
      </c>
      <c r="W186" s="159" t="s">
        <v>1942</v>
      </c>
      <c r="X186" s="163">
        <v>44310</v>
      </c>
      <c r="Y186" s="159" t="s">
        <v>1943</v>
      </c>
      <c r="Z186" s="159" t="s">
        <v>1548</v>
      </c>
      <c r="AA186" s="159" t="s">
        <v>1944</v>
      </c>
      <c r="AB186" s="159" t="s">
        <v>1945</v>
      </c>
      <c r="AC186" s="159" t="s">
        <v>1548</v>
      </c>
      <c r="AD186" s="159" t="s">
        <v>1946</v>
      </c>
      <c r="AE186" s="163">
        <v>45107</v>
      </c>
      <c r="AI186"/>
    </row>
    <row r="187" spans="1:35">
      <c r="A187" s="159">
        <f t="shared" si="31"/>
        <v>89.55</v>
      </c>
      <c r="B187" s="159">
        <v>185</v>
      </c>
      <c r="C187" s="159" t="s">
        <v>1523</v>
      </c>
      <c r="D187" s="159" t="s">
        <v>155</v>
      </c>
      <c r="E187" s="159" t="s">
        <v>632</v>
      </c>
      <c r="F187" s="159" t="s">
        <v>1947</v>
      </c>
      <c r="G187" s="159">
        <v>4</v>
      </c>
      <c r="H187" s="159">
        <f t="shared" si="33"/>
        <v>4</v>
      </c>
      <c r="I187" s="159">
        <v>1</v>
      </c>
      <c r="J187" s="159">
        <v>10</v>
      </c>
      <c r="K187" s="159">
        <v>6</v>
      </c>
      <c r="L187" s="159">
        <v>601</v>
      </c>
      <c r="M187" s="206" t="str">
        <f t="shared" si="32"/>
        <v>4-1-601</v>
      </c>
      <c r="N187" s="159" t="s">
        <v>1525</v>
      </c>
      <c r="O187" s="206" t="str">
        <f>VLOOKUP(M187,'房源信息（实测）'!$C$2:$J$771,7,0)</f>
        <v>4-1-601</v>
      </c>
      <c r="P187" s="206">
        <f>VLOOKUP(M187,'房源信息（实测）'!$C$2:$K$771,8,0)</f>
        <v>89.55</v>
      </c>
      <c r="Q187" s="159">
        <v>89.47</v>
      </c>
      <c r="R187" s="159">
        <v>71.23</v>
      </c>
      <c r="S187" s="159" t="s">
        <v>1526</v>
      </c>
      <c r="T187" s="159" t="s">
        <v>93</v>
      </c>
      <c r="U187" s="159" t="s">
        <v>1527</v>
      </c>
      <c r="V187" s="159" t="s">
        <v>1545</v>
      </c>
      <c r="W187" s="159" t="s">
        <v>1948</v>
      </c>
      <c r="X187" s="163">
        <v>44310</v>
      </c>
      <c r="Y187" s="159" t="s">
        <v>1949</v>
      </c>
      <c r="Z187" s="159" t="s">
        <v>1548</v>
      </c>
      <c r="AA187" s="159" t="s">
        <v>1950</v>
      </c>
      <c r="AB187" s="159" t="s">
        <v>1951</v>
      </c>
      <c r="AC187" s="159" t="s">
        <v>1548</v>
      </c>
      <c r="AD187" s="159" t="s">
        <v>1952</v>
      </c>
      <c r="AE187" s="163">
        <v>45107</v>
      </c>
      <c r="AI187"/>
    </row>
    <row r="188" spans="1:35">
      <c r="A188" s="159">
        <f t="shared" si="31"/>
        <v>78.83</v>
      </c>
      <c r="B188" s="159">
        <v>186</v>
      </c>
      <c r="C188" s="159" t="s">
        <v>1523</v>
      </c>
      <c r="D188" s="159" t="s">
        <v>155</v>
      </c>
      <c r="E188" s="159" t="s">
        <v>632</v>
      </c>
      <c r="F188" s="159" t="s">
        <v>1953</v>
      </c>
      <c r="G188" s="159">
        <v>4</v>
      </c>
      <c r="H188" s="159">
        <f t="shared" si="33"/>
        <v>4</v>
      </c>
      <c r="I188" s="159">
        <v>1</v>
      </c>
      <c r="J188" s="159">
        <v>10</v>
      </c>
      <c r="K188" s="159">
        <v>6</v>
      </c>
      <c r="L188" s="159">
        <v>602</v>
      </c>
      <c r="M188" s="206" t="str">
        <f t="shared" si="32"/>
        <v>4-1-602</v>
      </c>
      <c r="N188" s="159" t="s">
        <v>1525</v>
      </c>
      <c r="O188" s="206" t="str">
        <f>VLOOKUP(M188,'房源信息（实测）'!$C$2:$J$771,7,0)</f>
        <v>4-1-602</v>
      </c>
      <c r="P188" s="206">
        <f>VLOOKUP(M188,'房源信息（实测）'!$C$2:$K$771,8,0)</f>
        <v>78.83</v>
      </c>
      <c r="Q188" s="159">
        <v>78.760000000000005</v>
      </c>
      <c r="R188" s="159">
        <v>62.7</v>
      </c>
      <c r="S188" s="159" t="s">
        <v>1909</v>
      </c>
      <c r="T188" s="159" t="s">
        <v>93</v>
      </c>
      <c r="U188" s="159" t="s">
        <v>1910</v>
      </c>
      <c r="V188" s="159" t="s">
        <v>1545</v>
      </c>
      <c r="W188" s="159" t="s">
        <v>1954</v>
      </c>
      <c r="X188" s="163">
        <v>44311</v>
      </c>
      <c r="Y188" s="159" t="s">
        <v>1955</v>
      </c>
      <c r="Z188" s="159" t="s">
        <v>1548</v>
      </c>
      <c r="AA188" s="159" t="s">
        <v>1956</v>
      </c>
      <c r="AE188" s="163">
        <v>45107</v>
      </c>
      <c r="AI188"/>
    </row>
    <row r="189" spans="1:35">
      <c r="A189" s="159">
        <f t="shared" si="31"/>
        <v>89.55</v>
      </c>
      <c r="B189" s="159">
        <v>187</v>
      </c>
      <c r="C189" s="159" t="s">
        <v>1523</v>
      </c>
      <c r="D189" s="159" t="s">
        <v>155</v>
      </c>
      <c r="E189" s="159" t="s">
        <v>632</v>
      </c>
      <c r="F189" s="159" t="s">
        <v>1957</v>
      </c>
      <c r="G189" s="159">
        <v>4</v>
      </c>
      <c r="H189" s="159">
        <f t="shared" si="33"/>
        <v>4</v>
      </c>
      <c r="I189" s="159">
        <v>1</v>
      </c>
      <c r="J189" s="159">
        <v>10</v>
      </c>
      <c r="K189" s="159">
        <v>7</v>
      </c>
      <c r="L189" s="159">
        <v>701</v>
      </c>
      <c r="M189" s="206" t="str">
        <f t="shared" si="32"/>
        <v>4-1-701</v>
      </c>
      <c r="N189" s="159" t="s">
        <v>1525</v>
      </c>
      <c r="O189" s="206" t="str">
        <f>VLOOKUP(M189,'房源信息（实测）'!$C$2:$J$771,7,0)</f>
        <v>4-1-701</v>
      </c>
      <c r="P189" s="206">
        <f>VLOOKUP(M189,'房源信息（实测）'!$C$2:$K$771,8,0)</f>
        <v>89.55</v>
      </c>
      <c r="Q189" s="159">
        <v>89.47</v>
      </c>
      <c r="R189" s="159">
        <v>71.23</v>
      </c>
      <c r="S189" s="159" t="s">
        <v>1526</v>
      </c>
      <c r="T189" s="159" t="s">
        <v>93</v>
      </c>
      <c r="U189" s="159" t="s">
        <v>1527</v>
      </c>
      <c r="V189" s="159" t="s">
        <v>1545</v>
      </c>
      <c r="W189" s="159" t="s">
        <v>1958</v>
      </c>
      <c r="X189" s="163">
        <v>44314</v>
      </c>
      <c r="Y189" s="159" t="s">
        <v>1959</v>
      </c>
      <c r="Z189" s="159" t="s">
        <v>1548</v>
      </c>
      <c r="AA189" s="159" t="s">
        <v>1960</v>
      </c>
      <c r="AB189" s="159" t="s">
        <v>1961</v>
      </c>
      <c r="AC189" s="159" t="s">
        <v>1548</v>
      </c>
      <c r="AD189" s="159" t="s">
        <v>1962</v>
      </c>
      <c r="AE189" s="163">
        <v>45107</v>
      </c>
      <c r="AI189"/>
    </row>
    <row r="190" spans="1:35">
      <c r="A190" s="159">
        <f t="shared" si="31"/>
        <v>78.83</v>
      </c>
      <c r="B190" s="159">
        <v>188</v>
      </c>
      <c r="C190" s="159" t="s">
        <v>1523</v>
      </c>
      <c r="D190" s="159" t="s">
        <v>155</v>
      </c>
      <c r="E190" s="159" t="s">
        <v>632</v>
      </c>
      <c r="F190" s="159" t="s">
        <v>1963</v>
      </c>
      <c r="G190" s="159">
        <v>4</v>
      </c>
      <c r="H190" s="159">
        <f t="shared" si="33"/>
        <v>4</v>
      </c>
      <c r="I190" s="159">
        <v>1</v>
      </c>
      <c r="J190" s="159">
        <v>10</v>
      </c>
      <c r="K190" s="159">
        <v>7</v>
      </c>
      <c r="L190" s="159">
        <v>702</v>
      </c>
      <c r="M190" s="206" t="str">
        <f t="shared" si="32"/>
        <v>4-1-702</v>
      </c>
      <c r="N190" s="159" t="s">
        <v>1525</v>
      </c>
      <c r="O190" s="206" t="str">
        <f>VLOOKUP(M190,'房源信息（实测）'!$C$2:$J$771,7,0)</f>
        <v>4-1-702</v>
      </c>
      <c r="P190" s="206">
        <f>VLOOKUP(M190,'房源信息（实测）'!$C$2:$K$771,8,0)</f>
        <v>78.83</v>
      </c>
      <c r="Q190" s="159">
        <v>78.760000000000005</v>
      </c>
      <c r="R190" s="159">
        <v>62.7</v>
      </c>
      <c r="S190" s="159" t="s">
        <v>1909</v>
      </c>
      <c r="T190" s="159" t="s">
        <v>93</v>
      </c>
      <c r="U190" s="159" t="s">
        <v>1910</v>
      </c>
      <c r="V190" s="159" t="s">
        <v>1545</v>
      </c>
      <c r="W190" s="159" t="s">
        <v>1964</v>
      </c>
      <c r="X190" s="163">
        <v>44341</v>
      </c>
      <c r="Y190" s="159" t="s">
        <v>1965</v>
      </c>
      <c r="Z190" s="159" t="s">
        <v>1548</v>
      </c>
      <c r="AA190" s="159" t="s">
        <v>1966</v>
      </c>
      <c r="AE190" s="163">
        <v>45107</v>
      </c>
      <c r="AI190"/>
    </row>
    <row r="191" spans="1:35">
      <c r="A191" s="159">
        <f t="shared" si="31"/>
        <v>89.55</v>
      </c>
      <c r="B191" s="159">
        <v>189</v>
      </c>
      <c r="C191" s="159" t="s">
        <v>1523</v>
      </c>
      <c r="D191" s="159" t="s">
        <v>155</v>
      </c>
      <c r="E191" s="159" t="s">
        <v>632</v>
      </c>
      <c r="F191" s="159" t="s">
        <v>1967</v>
      </c>
      <c r="G191" s="159">
        <v>4</v>
      </c>
      <c r="H191" s="159">
        <f t="shared" si="33"/>
        <v>4</v>
      </c>
      <c r="I191" s="159">
        <v>1</v>
      </c>
      <c r="J191" s="159">
        <v>10</v>
      </c>
      <c r="K191" s="159">
        <v>8</v>
      </c>
      <c r="L191" s="159">
        <v>801</v>
      </c>
      <c r="M191" s="206" t="str">
        <f t="shared" si="32"/>
        <v>4-1-801</v>
      </c>
      <c r="N191" s="159" t="s">
        <v>1525</v>
      </c>
      <c r="O191" s="206" t="str">
        <f>VLOOKUP(M191,'房源信息（实测）'!$C$2:$J$771,7,0)</f>
        <v>4-1-801</v>
      </c>
      <c r="P191" s="206">
        <f>VLOOKUP(M191,'房源信息（实测）'!$C$2:$K$771,8,0)</f>
        <v>89.55</v>
      </c>
      <c r="Q191" s="159">
        <v>89.47</v>
      </c>
      <c r="R191" s="159">
        <v>71.23</v>
      </c>
      <c r="S191" s="159" t="s">
        <v>1526</v>
      </c>
      <c r="T191" s="159" t="s">
        <v>93</v>
      </c>
      <c r="U191" s="159" t="s">
        <v>1527</v>
      </c>
      <c r="V191" s="159" t="s">
        <v>1545</v>
      </c>
      <c r="W191" s="159" t="s">
        <v>1968</v>
      </c>
      <c r="X191" s="163">
        <v>44312</v>
      </c>
      <c r="Y191" s="159" t="s">
        <v>1969</v>
      </c>
      <c r="Z191" s="159" t="s">
        <v>1548</v>
      </c>
      <c r="AA191" s="159" t="s">
        <v>1970</v>
      </c>
      <c r="AB191" s="159" t="s">
        <v>1971</v>
      </c>
      <c r="AC191" s="159" t="s">
        <v>1548</v>
      </c>
      <c r="AD191" s="159" t="s">
        <v>1972</v>
      </c>
      <c r="AE191" s="163">
        <v>45107</v>
      </c>
      <c r="AI191"/>
    </row>
    <row r="192" spans="1:35">
      <c r="A192" s="159">
        <f t="shared" si="31"/>
        <v>78.83</v>
      </c>
      <c r="B192" s="159">
        <v>190</v>
      </c>
      <c r="C192" s="159" t="s">
        <v>1523</v>
      </c>
      <c r="D192" s="159" t="s">
        <v>155</v>
      </c>
      <c r="E192" s="159" t="s">
        <v>632</v>
      </c>
      <c r="F192" s="159" t="s">
        <v>1973</v>
      </c>
      <c r="G192" s="159">
        <v>4</v>
      </c>
      <c r="H192" s="159">
        <f t="shared" si="33"/>
        <v>4</v>
      </c>
      <c r="I192" s="159">
        <v>1</v>
      </c>
      <c r="J192" s="159">
        <v>10</v>
      </c>
      <c r="K192" s="159">
        <v>8</v>
      </c>
      <c r="L192" s="159">
        <v>802</v>
      </c>
      <c r="M192" s="206" t="str">
        <f t="shared" si="32"/>
        <v>4-1-802</v>
      </c>
      <c r="N192" s="159" t="s">
        <v>1525</v>
      </c>
      <c r="O192" s="206" t="str">
        <f>VLOOKUP(M192,'房源信息（实测）'!$C$2:$J$771,7,0)</f>
        <v>4-1-802</v>
      </c>
      <c r="P192" s="206">
        <f>VLOOKUP(M192,'房源信息（实测）'!$C$2:$K$771,8,0)</f>
        <v>78.83</v>
      </c>
      <c r="Q192" s="159">
        <v>78.760000000000005</v>
      </c>
      <c r="R192" s="159">
        <v>62.7</v>
      </c>
      <c r="S192" s="159" t="s">
        <v>1909</v>
      </c>
      <c r="T192" s="159" t="s">
        <v>93</v>
      </c>
      <c r="U192" s="159" t="s">
        <v>1910</v>
      </c>
      <c r="V192" s="159" t="s">
        <v>1545</v>
      </c>
      <c r="W192" s="159" t="s">
        <v>1974</v>
      </c>
      <c r="X192" s="163">
        <v>44325</v>
      </c>
      <c r="Y192" s="159" t="s">
        <v>1975</v>
      </c>
      <c r="Z192" s="159" t="s">
        <v>1548</v>
      </c>
      <c r="AA192" s="159" t="s">
        <v>1976</v>
      </c>
      <c r="AE192" s="163">
        <v>45107</v>
      </c>
      <c r="AI192"/>
    </row>
    <row r="193" spans="1:35">
      <c r="A193" s="159">
        <f t="shared" si="31"/>
        <v>89.55</v>
      </c>
      <c r="B193" s="159">
        <v>191</v>
      </c>
      <c r="C193" s="159" t="s">
        <v>1523</v>
      </c>
      <c r="D193" s="159" t="s">
        <v>155</v>
      </c>
      <c r="E193" s="159" t="s">
        <v>632</v>
      </c>
      <c r="F193" s="159" t="s">
        <v>1977</v>
      </c>
      <c r="G193" s="159">
        <v>4</v>
      </c>
      <c r="H193" s="159">
        <f t="shared" si="33"/>
        <v>4</v>
      </c>
      <c r="I193" s="159">
        <v>1</v>
      </c>
      <c r="J193" s="159">
        <v>10</v>
      </c>
      <c r="K193" s="159">
        <v>9</v>
      </c>
      <c r="L193" s="159">
        <v>901</v>
      </c>
      <c r="M193" s="206" t="str">
        <f t="shared" si="32"/>
        <v>4-1-901</v>
      </c>
      <c r="N193" s="159" t="s">
        <v>1525</v>
      </c>
      <c r="O193" s="206" t="str">
        <f>VLOOKUP(M193,'房源信息（实测）'!$C$2:$J$771,7,0)</f>
        <v>4-1-901</v>
      </c>
      <c r="P193" s="206">
        <f>VLOOKUP(M193,'房源信息（实测）'!$C$2:$K$771,8,0)</f>
        <v>89.55</v>
      </c>
      <c r="Q193" s="159">
        <v>89.47</v>
      </c>
      <c r="R193" s="159">
        <v>71.23</v>
      </c>
      <c r="S193" s="159" t="s">
        <v>1526</v>
      </c>
      <c r="T193" s="159" t="s">
        <v>93</v>
      </c>
      <c r="U193" s="159" t="s">
        <v>1527</v>
      </c>
      <c r="V193" s="159" t="s">
        <v>1545</v>
      </c>
      <c r="W193" s="159" t="s">
        <v>1978</v>
      </c>
      <c r="X193" s="163">
        <v>44304</v>
      </c>
      <c r="Y193" s="159" t="s">
        <v>1979</v>
      </c>
      <c r="Z193" s="159" t="s">
        <v>1548</v>
      </c>
      <c r="AA193" s="159" t="s">
        <v>1980</v>
      </c>
      <c r="AB193" s="159" t="s">
        <v>1981</v>
      </c>
      <c r="AC193" s="159" t="s">
        <v>1548</v>
      </c>
      <c r="AD193" s="159" t="s">
        <v>1982</v>
      </c>
      <c r="AE193" s="163">
        <v>45107</v>
      </c>
      <c r="AI193"/>
    </row>
    <row r="194" spans="1:35">
      <c r="A194" s="159">
        <f t="shared" si="31"/>
        <v>78.83</v>
      </c>
      <c r="B194" s="159">
        <v>192</v>
      </c>
      <c r="C194" s="159" t="s">
        <v>1523</v>
      </c>
      <c r="D194" s="159" t="s">
        <v>155</v>
      </c>
      <c r="E194" s="159" t="s">
        <v>632</v>
      </c>
      <c r="F194" s="159" t="s">
        <v>1983</v>
      </c>
      <c r="G194" s="159">
        <v>4</v>
      </c>
      <c r="H194" s="159">
        <f t="shared" si="33"/>
        <v>4</v>
      </c>
      <c r="I194" s="159">
        <v>1</v>
      </c>
      <c r="J194" s="159">
        <v>10</v>
      </c>
      <c r="K194" s="159">
        <v>9</v>
      </c>
      <c r="L194" s="159">
        <v>902</v>
      </c>
      <c r="M194" s="206" t="str">
        <f t="shared" si="32"/>
        <v>4-1-902</v>
      </c>
      <c r="N194" s="159" t="s">
        <v>1525</v>
      </c>
      <c r="O194" s="206" t="str">
        <f>VLOOKUP(M194,'房源信息（实测）'!$C$2:$J$771,7,0)</f>
        <v>4-1-902</v>
      </c>
      <c r="P194" s="206">
        <f>VLOOKUP(M194,'房源信息（实测）'!$C$2:$K$771,8,0)</f>
        <v>78.83</v>
      </c>
      <c r="Q194" s="159">
        <v>78.760000000000005</v>
      </c>
      <c r="R194" s="159">
        <v>62.7</v>
      </c>
      <c r="S194" s="159" t="s">
        <v>1909</v>
      </c>
      <c r="T194" s="159" t="s">
        <v>93</v>
      </c>
      <c r="U194" s="159" t="s">
        <v>1910</v>
      </c>
      <c r="V194" s="159" t="s">
        <v>1545</v>
      </c>
      <c r="W194" s="159" t="s">
        <v>1984</v>
      </c>
      <c r="X194" s="163">
        <v>44310</v>
      </c>
      <c r="Y194" s="159" t="s">
        <v>1985</v>
      </c>
      <c r="Z194" s="159" t="s">
        <v>1548</v>
      </c>
      <c r="AA194" s="159" t="s">
        <v>1986</v>
      </c>
      <c r="AB194" s="159" t="s">
        <v>1987</v>
      </c>
      <c r="AC194" s="159" t="s">
        <v>1548</v>
      </c>
      <c r="AD194" s="159" t="s">
        <v>1988</v>
      </c>
      <c r="AE194" s="163">
        <v>45107</v>
      </c>
      <c r="AI194"/>
    </row>
    <row r="195" spans="1:35">
      <c r="A195" s="159">
        <f t="shared" si="31"/>
        <v>89.55</v>
      </c>
      <c r="B195" s="159">
        <v>193</v>
      </c>
      <c r="C195" s="159" t="s">
        <v>1523</v>
      </c>
      <c r="D195" s="159" t="s">
        <v>155</v>
      </c>
      <c r="E195" s="159" t="s">
        <v>632</v>
      </c>
      <c r="F195" s="159" t="s">
        <v>1989</v>
      </c>
      <c r="G195" s="159">
        <v>4</v>
      </c>
      <c r="H195" s="159">
        <f t="shared" si="33"/>
        <v>4</v>
      </c>
      <c r="I195" s="159">
        <v>1</v>
      </c>
      <c r="J195" s="159">
        <v>10</v>
      </c>
      <c r="K195" s="159">
        <v>10</v>
      </c>
      <c r="L195" s="159">
        <v>1001</v>
      </c>
      <c r="M195" s="206" t="str">
        <f t="shared" si="32"/>
        <v>4-1-1001</v>
      </c>
      <c r="N195" s="159" t="s">
        <v>1525</v>
      </c>
      <c r="O195" s="206" t="str">
        <f>VLOOKUP(M195,'房源信息（实测）'!$C$2:$J$771,7,0)</f>
        <v>4-1-1001</v>
      </c>
      <c r="P195" s="206">
        <f>VLOOKUP(M195,'房源信息（实测）'!$C$2:$K$771,8,0)</f>
        <v>89.55</v>
      </c>
      <c r="Q195" s="159">
        <v>89.47</v>
      </c>
      <c r="R195" s="159">
        <v>71.23</v>
      </c>
      <c r="S195" s="159" t="s">
        <v>1526</v>
      </c>
      <c r="T195" s="159" t="s">
        <v>93</v>
      </c>
      <c r="U195" s="159" t="s">
        <v>1527</v>
      </c>
      <c r="V195" s="159" t="s">
        <v>1545</v>
      </c>
      <c r="W195" s="159" t="s">
        <v>1990</v>
      </c>
      <c r="X195" s="163">
        <v>44303</v>
      </c>
      <c r="Y195" s="159" t="s">
        <v>1991</v>
      </c>
      <c r="Z195" s="159" t="s">
        <v>1548</v>
      </c>
      <c r="AA195" s="159" t="s">
        <v>1992</v>
      </c>
      <c r="AB195" s="159" t="s">
        <v>1993</v>
      </c>
      <c r="AC195" s="159" t="s">
        <v>1548</v>
      </c>
      <c r="AD195" s="159" t="s">
        <v>1994</v>
      </c>
      <c r="AE195" s="163">
        <v>45107</v>
      </c>
      <c r="AI195"/>
    </row>
    <row r="196" spans="1:35">
      <c r="A196" s="159">
        <f t="shared" ref="A196:A259" si="34">P196</f>
        <v>78.83</v>
      </c>
      <c r="B196" s="159">
        <v>194</v>
      </c>
      <c r="C196" s="159" t="s">
        <v>1523</v>
      </c>
      <c r="D196" s="159" t="s">
        <v>155</v>
      </c>
      <c r="E196" s="159" t="s">
        <v>632</v>
      </c>
      <c r="F196" s="159" t="s">
        <v>1995</v>
      </c>
      <c r="G196" s="159">
        <v>4</v>
      </c>
      <c r="H196" s="159">
        <f t="shared" si="33"/>
        <v>4</v>
      </c>
      <c r="I196" s="159">
        <v>1</v>
      </c>
      <c r="J196" s="159">
        <v>10</v>
      </c>
      <c r="K196" s="159">
        <v>10</v>
      </c>
      <c r="L196" s="159">
        <v>1002</v>
      </c>
      <c r="M196" s="206" t="str">
        <f t="shared" ref="M196:M259" si="35">G196&amp;$M$2&amp;I196&amp;$M$2&amp;L196</f>
        <v>4-1-1002</v>
      </c>
      <c r="N196" s="159" t="s">
        <v>1525</v>
      </c>
      <c r="O196" s="206" t="str">
        <f>VLOOKUP(M196,'房源信息（实测）'!$C$2:$J$771,7,0)</f>
        <v>4-1-1002</v>
      </c>
      <c r="P196" s="206">
        <f>VLOOKUP(M196,'房源信息（实测）'!$C$2:$K$771,8,0)</f>
        <v>78.83</v>
      </c>
      <c r="Q196" s="159">
        <v>78.760000000000005</v>
      </c>
      <c r="R196" s="159">
        <v>62.7</v>
      </c>
      <c r="S196" s="159" t="s">
        <v>1909</v>
      </c>
      <c r="T196" s="159" t="s">
        <v>93</v>
      </c>
      <c r="U196" s="159" t="s">
        <v>1910</v>
      </c>
      <c r="V196" s="159" t="s">
        <v>1545</v>
      </c>
      <c r="W196" s="159" t="s">
        <v>1996</v>
      </c>
      <c r="X196" s="163">
        <v>44310</v>
      </c>
      <c r="Y196" s="159" t="s">
        <v>1997</v>
      </c>
      <c r="Z196" s="159" t="s">
        <v>1548</v>
      </c>
      <c r="AA196" s="159" t="s">
        <v>1998</v>
      </c>
      <c r="AB196" s="159" t="s">
        <v>1999</v>
      </c>
      <c r="AC196" s="159" t="s">
        <v>1548</v>
      </c>
      <c r="AD196" s="159" t="s">
        <v>2000</v>
      </c>
      <c r="AE196" s="163">
        <v>45107</v>
      </c>
      <c r="AI196"/>
    </row>
    <row r="197" spans="1:35">
      <c r="A197" s="159">
        <f t="shared" si="34"/>
        <v>78.83</v>
      </c>
      <c r="B197" s="159">
        <v>195</v>
      </c>
      <c r="C197" s="159" t="s">
        <v>1523</v>
      </c>
      <c r="D197" s="159" t="s">
        <v>155</v>
      </c>
      <c r="E197" s="159" t="s">
        <v>632</v>
      </c>
      <c r="F197" s="159" t="s">
        <v>2001</v>
      </c>
      <c r="G197" s="159">
        <v>4</v>
      </c>
      <c r="H197" s="159">
        <f t="shared" si="33"/>
        <v>4</v>
      </c>
      <c r="I197" s="159">
        <v>2</v>
      </c>
      <c r="J197" s="159">
        <v>10</v>
      </c>
      <c r="K197" s="159">
        <v>1</v>
      </c>
      <c r="L197" s="159">
        <v>101</v>
      </c>
      <c r="M197" s="206" t="str">
        <f t="shared" si="35"/>
        <v>4-2-101</v>
      </c>
      <c r="N197" s="159" t="s">
        <v>1525</v>
      </c>
      <c r="O197" s="206" t="str">
        <f>VLOOKUP(M197,'房源信息（实测）'!$C$2:$J$771,7,0)</f>
        <v>4-2-101</v>
      </c>
      <c r="P197" s="206">
        <f>VLOOKUP(M197,'房源信息（实测）'!$C$2:$K$771,8,0)</f>
        <v>78.83</v>
      </c>
      <c r="Q197" s="159">
        <v>78.760000000000005</v>
      </c>
      <c r="R197" s="159">
        <v>62.7</v>
      </c>
      <c r="S197" s="159" t="s">
        <v>1909</v>
      </c>
      <c r="T197" s="159" t="s">
        <v>93</v>
      </c>
      <c r="U197" s="159" t="s">
        <v>1910</v>
      </c>
      <c r="V197" s="159" t="s">
        <v>1545</v>
      </c>
      <c r="W197" s="159" t="s">
        <v>2002</v>
      </c>
      <c r="X197" s="163">
        <v>44310</v>
      </c>
      <c r="Y197" s="159" t="s">
        <v>2003</v>
      </c>
      <c r="Z197" s="159" t="s">
        <v>1548</v>
      </c>
      <c r="AA197" s="159" t="s">
        <v>2004</v>
      </c>
      <c r="AE197" s="163">
        <v>45107</v>
      </c>
      <c r="AI197"/>
    </row>
    <row r="198" spans="1:35">
      <c r="A198" s="159">
        <f t="shared" si="34"/>
        <v>89.55</v>
      </c>
      <c r="B198" s="159">
        <v>196</v>
      </c>
      <c r="C198" s="159" t="s">
        <v>1523</v>
      </c>
      <c r="D198" s="159" t="s">
        <v>155</v>
      </c>
      <c r="E198" s="159" t="s">
        <v>632</v>
      </c>
      <c r="F198" s="159" t="s">
        <v>2005</v>
      </c>
      <c r="G198" s="159">
        <v>4</v>
      </c>
      <c r="H198" s="159">
        <f t="shared" si="33"/>
        <v>4</v>
      </c>
      <c r="I198" s="159">
        <v>2</v>
      </c>
      <c r="J198" s="159">
        <v>10</v>
      </c>
      <c r="K198" s="159">
        <v>1</v>
      </c>
      <c r="L198" s="159">
        <v>102</v>
      </c>
      <c r="M198" s="206" t="str">
        <f t="shared" si="35"/>
        <v>4-2-102</v>
      </c>
      <c r="N198" s="159" t="s">
        <v>1525</v>
      </c>
      <c r="O198" s="206" t="str">
        <f>VLOOKUP(M198,'房源信息（实测）'!$C$2:$J$771,7,0)</f>
        <v>4-2-102</v>
      </c>
      <c r="P198" s="206">
        <f>VLOOKUP(M198,'房源信息（实测）'!$C$2:$K$771,8,0)</f>
        <v>89.55</v>
      </c>
      <c r="Q198" s="159">
        <v>89.47</v>
      </c>
      <c r="R198" s="159">
        <v>71.23</v>
      </c>
      <c r="S198" s="159" t="s">
        <v>1526</v>
      </c>
      <c r="T198" s="159" t="s">
        <v>93</v>
      </c>
      <c r="U198" s="159" t="s">
        <v>1527</v>
      </c>
      <c r="V198" s="159" t="s">
        <v>1528</v>
      </c>
      <c r="AE198" s="163">
        <v>45107</v>
      </c>
      <c r="AI198"/>
    </row>
    <row r="199" spans="1:35">
      <c r="A199" s="159">
        <f t="shared" si="34"/>
        <v>78.83</v>
      </c>
      <c r="B199" s="159">
        <v>197</v>
      </c>
      <c r="C199" s="159" t="s">
        <v>1523</v>
      </c>
      <c r="D199" s="159" t="s">
        <v>155</v>
      </c>
      <c r="E199" s="159" t="s">
        <v>632</v>
      </c>
      <c r="F199" s="159" t="s">
        <v>2006</v>
      </c>
      <c r="G199" s="159">
        <v>4</v>
      </c>
      <c r="H199" s="159">
        <f t="shared" si="33"/>
        <v>4</v>
      </c>
      <c r="I199" s="159">
        <v>2</v>
      </c>
      <c r="J199" s="159">
        <v>10</v>
      </c>
      <c r="K199" s="159">
        <v>2</v>
      </c>
      <c r="L199" s="159">
        <v>201</v>
      </c>
      <c r="M199" s="206" t="str">
        <f t="shared" si="35"/>
        <v>4-2-201</v>
      </c>
      <c r="N199" s="159" t="s">
        <v>1525</v>
      </c>
      <c r="O199" s="206" t="str">
        <f>VLOOKUP(M199,'房源信息（实测）'!$C$2:$J$771,7,0)</f>
        <v>4-2-201</v>
      </c>
      <c r="P199" s="206">
        <f>VLOOKUP(M199,'房源信息（实测）'!$C$2:$K$771,8,0)</f>
        <v>78.83</v>
      </c>
      <c r="Q199" s="159">
        <v>78.760000000000005</v>
      </c>
      <c r="R199" s="159">
        <v>62.7</v>
      </c>
      <c r="S199" s="159" t="s">
        <v>1909</v>
      </c>
      <c r="T199" s="159" t="s">
        <v>93</v>
      </c>
      <c r="U199" s="159" t="s">
        <v>1910</v>
      </c>
      <c r="V199" s="159" t="s">
        <v>1545</v>
      </c>
      <c r="W199" s="159" t="s">
        <v>2007</v>
      </c>
      <c r="X199" s="163">
        <v>44306</v>
      </c>
      <c r="Y199" s="159" t="s">
        <v>2008</v>
      </c>
      <c r="Z199" s="159" t="s">
        <v>1548</v>
      </c>
      <c r="AA199" s="159" t="s">
        <v>2009</v>
      </c>
      <c r="AE199" s="163">
        <v>45107</v>
      </c>
      <c r="AI199"/>
    </row>
    <row r="200" spans="1:35">
      <c r="A200" s="159">
        <f t="shared" si="34"/>
        <v>89.55</v>
      </c>
      <c r="B200" s="159">
        <v>198</v>
      </c>
      <c r="C200" s="159" t="s">
        <v>1523</v>
      </c>
      <c r="D200" s="159" t="s">
        <v>155</v>
      </c>
      <c r="E200" s="159" t="s">
        <v>632</v>
      </c>
      <c r="F200" s="159" t="s">
        <v>2010</v>
      </c>
      <c r="G200" s="159">
        <v>4</v>
      </c>
      <c r="H200" s="159">
        <f t="shared" si="33"/>
        <v>4</v>
      </c>
      <c r="I200" s="159">
        <v>2</v>
      </c>
      <c r="J200" s="159">
        <v>10</v>
      </c>
      <c r="K200" s="159">
        <v>2</v>
      </c>
      <c r="L200" s="159">
        <v>202</v>
      </c>
      <c r="M200" s="206" t="str">
        <f t="shared" si="35"/>
        <v>4-2-202</v>
      </c>
      <c r="N200" s="159" t="s">
        <v>1525</v>
      </c>
      <c r="O200" s="206" t="str">
        <f>VLOOKUP(M200,'房源信息（实测）'!$C$2:$J$771,7,0)</f>
        <v>4-2-202</v>
      </c>
      <c r="P200" s="206">
        <f>VLOOKUP(M200,'房源信息（实测）'!$C$2:$K$771,8,0)</f>
        <v>89.55</v>
      </c>
      <c r="Q200" s="159">
        <v>89.47</v>
      </c>
      <c r="R200" s="159">
        <v>71.23</v>
      </c>
      <c r="S200" s="159" t="s">
        <v>1526</v>
      </c>
      <c r="T200" s="159" t="s">
        <v>93</v>
      </c>
      <c r="U200" s="159" t="s">
        <v>1527</v>
      </c>
      <c r="V200" s="159" t="s">
        <v>1528</v>
      </c>
      <c r="AE200" s="163">
        <v>45107</v>
      </c>
      <c r="AI200"/>
    </row>
    <row r="201" spans="1:35">
      <c r="A201" s="159">
        <f t="shared" si="34"/>
        <v>78.83</v>
      </c>
      <c r="B201" s="159">
        <v>199</v>
      </c>
      <c r="C201" s="159" t="s">
        <v>1523</v>
      </c>
      <c r="D201" s="159" t="s">
        <v>155</v>
      </c>
      <c r="E201" s="159" t="s">
        <v>632</v>
      </c>
      <c r="F201" s="159" t="s">
        <v>2011</v>
      </c>
      <c r="G201" s="159">
        <v>4</v>
      </c>
      <c r="H201" s="159">
        <f t="shared" si="33"/>
        <v>4</v>
      </c>
      <c r="I201" s="159">
        <v>2</v>
      </c>
      <c r="J201" s="159">
        <v>10</v>
      </c>
      <c r="K201" s="159">
        <v>3</v>
      </c>
      <c r="L201" s="159">
        <v>301</v>
      </c>
      <c r="M201" s="206" t="str">
        <f t="shared" si="35"/>
        <v>4-2-301</v>
      </c>
      <c r="N201" s="159" t="s">
        <v>1525</v>
      </c>
      <c r="O201" s="206" t="str">
        <f>VLOOKUP(M201,'房源信息（实测）'!$C$2:$J$771,7,0)</f>
        <v>4-2-301</v>
      </c>
      <c r="P201" s="206">
        <f>VLOOKUP(M201,'房源信息（实测）'!$C$2:$K$771,8,0)</f>
        <v>78.83</v>
      </c>
      <c r="Q201" s="159">
        <v>78.760000000000005</v>
      </c>
      <c r="R201" s="159">
        <v>62.7</v>
      </c>
      <c r="S201" s="159" t="s">
        <v>1909</v>
      </c>
      <c r="T201" s="159" t="s">
        <v>93</v>
      </c>
      <c r="U201" s="159" t="s">
        <v>1910</v>
      </c>
      <c r="V201" s="159" t="s">
        <v>1545</v>
      </c>
      <c r="W201" s="159" t="s">
        <v>2012</v>
      </c>
      <c r="X201" s="163">
        <v>44331</v>
      </c>
      <c r="Y201" s="159" t="s">
        <v>2013</v>
      </c>
      <c r="Z201" s="159" t="s">
        <v>1548</v>
      </c>
      <c r="AA201" s="159" t="s">
        <v>2014</v>
      </c>
      <c r="AB201" s="159" t="s">
        <v>2015</v>
      </c>
      <c r="AC201" s="159" t="s">
        <v>1548</v>
      </c>
      <c r="AD201" s="159" t="s">
        <v>2016</v>
      </c>
      <c r="AE201" s="163">
        <v>45107</v>
      </c>
      <c r="AI201"/>
    </row>
    <row r="202" spans="1:35">
      <c r="A202" s="159">
        <f t="shared" si="34"/>
        <v>89.55</v>
      </c>
      <c r="B202" s="159">
        <v>200</v>
      </c>
      <c r="C202" s="159" t="s">
        <v>1523</v>
      </c>
      <c r="D202" s="159" t="s">
        <v>155</v>
      </c>
      <c r="E202" s="159" t="s">
        <v>632</v>
      </c>
      <c r="F202" s="159" t="s">
        <v>2017</v>
      </c>
      <c r="G202" s="159">
        <v>4</v>
      </c>
      <c r="H202" s="159">
        <f t="shared" ref="H202:H265" si="36">G202</f>
        <v>4</v>
      </c>
      <c r="I202" s="159">
        <v>2</v>
      </c>
      <c r="J202" s="159">
        <v>10</v>
      </c>
      <c r="K202" s="159">
        <v>3</v>
      </c>
      <c r="L202" s="159">
        <v>302</v>
      </c>
      <c r="M202" s="206" t="str">
        <f t="shared" si="35"/>
        <v>4-2-302</v>
      </c>
      <c r="N202" s="159" t="s">
        <v>1525</v>
      </c>
      <c r="O202" s="206" t="str">
        <f>VLOOKUP(M202,'房源信息（实测）'!$C$2:$J$771,7,0)</f>
        <v>4-2-302</v>
      </c>
      <c r="P202" s="206">
        <f>VLOOKUP(M202,'房源信息（实测）'!$C$2:$K$771,8,0)</f>
        <v>89.55</v>
      </c>
      <c r="Q202" s="159">
        <v>89.47</v>
      </c>
      <c r="R202" s="159">
        <v>71.23</v>
      </c>
      <c r="S202" s="159" t="s">
        <v>1526</v>
      </c>
      <c r="T202" s="159" t="s">
        <v>93</v>
      </c>
      <c r="U202" s="159" t="s">
        <v>1527</v>
      </c>
      <c r="V202" s="159" t="s">
        <v>1528</v>
      </c>
      <c r="AE202" s="163">
        <v>45107</v>
      </c>
      <c r="AI202"/>
    </row>
    <row r="203" spans="1:35">
      <c r="A203" s="159">
        <f t="shared" si="34"/>
        <v>78.83</v>
      </c>
      <c r="B203" s="159">
        <v>201</v>
      </c>
      <c r="C203" s="159" t="s">
        <v>1523</v>
      </c>
      <c r="D203" s="159" t="s">
        <v>155</v>
      </c>
      <c r="E203" s="159" t="s">
        <v>632</v>
      </c>
      <c r="F203" s="159" t="s">
        <v>2018</v>
      </c>
      <c r="G203" s="159">
        <v>4</v>
      </c>
      <c r="H203" s="159">
        <f t="shared" si="36"/>
        <v>4</v>
      </c>
      <c r="I203" s="159">
        <v>2</v>
      </c>
      <c r="J203" s="159">
        <v>10</v>
      </c>
      <c r="K203" s="159">
        <v>4</v>
      </c>
      <c r="L203" s="159">
        <v>401</v>
      </c>
      <c r="M203" s="206" t="str">
        <f t="shared" si="35"/>
        <v>4-2-401</v>
      </c>
      <c r="N203" s="159" t="s">
        <v>1525</v>
      </c>
      <c r="O203" s="206" t="str">
        <f>VLOOKUP(M203,'房源信息（实测）'!$C$2:$J$771,7,0)</f>
        <v>4-2-401</v>
      </c>
      <c r="P203" s="206">
        <f>VLOOKUP(M203,'房源信息（实测）'!$C$2:$K$771,8,0)</f>
        <v>78.83</v>
      </c>
      <c r="Q203" s="159">
        <v>78.760000000000005</v>
      </c>
      <c r="R203" s="159">
        <v>62.7</v>
      </c>
      <c r="S203" s="159" t="s">
        <v>1909</v>
      </c>
      <c r="T203" s="159" t="s">
        <v>93</v>
      </c>
      <c r="U203" s="159" t="s">
        <v>1910</v>
      </c>
      <c r="V203" s="159" t="s">
        <v>1545</v>
      </c>
      <c r="W203" s="159" t="s">
        <v>2019</v>
      </c>
      <c r="X203" s="163">
        <v>44315</v>
      </c>
      <c r="Y203" s="159" t="s">
        <v>2020</v>
      </c>
      <c r="Z203" s="159" t="s">
        <v>1548</v>
      </c>
      <c r="AA203" s="159" t="s">
        <v>2021</v>
      </c>
      <c r="AB203" s="159" t="s">
        <v>2022</v>
      </c>
      <c r="AC203" s="159" t="s">
        <v>1548</v>
      </c>
      <c r="AD203" s="159" t="s">
        <v>2023</v>
      </c>
      <c r="AE203" s="163">
        <v>45107</v>
      </c>
      <c r="AI203"/>
    </row>
    <row r="204" spans="1:35">
      <c r="A204" s="159">
        <f t="shared" si="34"/>
        <v>89.55</v>
      </c>
      <c r="B204" s="159">
        <v>202</v>
      </c>
      <c r="C204" s="159" t="s">
        <v>1523</v>
      </c>
      <c r="D204" s="159" t="s">
        <v>155</v>
      </c>
      <c r="E204" s="159" t="s">
        <v>632</v>
      </c>
      <c r="F204" s="159" t="s">
        <v>2024</v>
      </c>
      <c r="G204" s="159">
        <v>4</v>
      </c>
      <c r="H204" s="159">
        <f t="shared" si="36"/>
        <v>4</v>
      </c>
      <c r="I204" s="159">
        <v>2</v>
      </c>
      <c r="J204" s="159">
        <v>10</v>
      </c>
      <c r="K204" s="159">
        <v>4</v>
      </c>
      <c r="L204" s="159">
        <v>402</v>
      </c>
      <c r="M204" s="206" t="str">
        <f t="shared" si="35"/>
        <v>4-2-402</v>
      </c>
      <c r="N204" s="159" t="s">
        <v>1525</v>
      </c>
      <c r="O204" s="206" t="str">
        <f>VLOOKUP(M204,'房源信息（实测）'!$C$2:$J$771,7,0)</f>
        <v>4-2-402</v>
      </c>
      <c r="P204" s="206">
        <f>VLOOKUP(M204,'房源信息（实测）'!$C$2:$K$771,8,0)</f>
        <v>89.55</v>
      </c>
      <c r="Q204" s="159">
        <v>89.47</v>
      </c>
      <c r="R204" s="159">
        <v>71.23</v>
      </c>
      <c r="S204" s="159" t="s">
        <v>1526</v>
      </c>
      <c r="T204" s="159" t="s">
        <v>93</v>
      </c>
      <c r="U204" s="159" t="s">
        <v>1527</v>
      </c>
      <c r="V204" s="159" t="s">
        <v>1545</v>
      </c>
      <c r="W204" s="159" t="s">
        <v>2025</v>
      </c>
      <c r="X204" s="163">
        <v>44310</v>
      </c>
      <c r="Y204" s="159" t="s">
        <v>2026</v>
      </c>
      <c r="Z204" s="159" t="s">
        <v>1548</v>
      </c>
      <c r="AA204" s="159" t="s">
        <v>2027</v>
      </c>
      <c r="AB204" s="159" t="s">
        <v>2028</v>
      </c>
      <c r="AC204" s="159" t="s">
        <v>1548</v>
      </c>
      <c r="AD204" s="159" t="s">
        <v>2029</v>
      </c>
      <c r="AE204" s="163">
        <v>45107</v>
      </c>
      <c r="AI204"/>
    </row>
    <row r="205" spans="1:35">
      <c r="A205" s="159">
        <f t="shared" si="34"/>
        <v>78.83</v>
      </c>
      <c r="B205" s="159">
        <v>203</v>
      </c>
      <c r="C205" s="159" t="s">
        <v>1523</v>
      </c>
      <c r="D205" s="159" t="s">
        <v>155</v>
      </c>
      <c r="E205" s="159" t="s">
        <v>632</v>
      </c>
      <c r="F205" s="159" t="s">
        <v>2030</v>
      </c>
      <c r="G205" s="159">
        <v>4</v>
      </c>
      <c r="H205" s="159">
        <f t="shared" si="36"/>
        <v>4</v>
      </c>
      <c r="I205" s="159">
        <v>2</v>
      </c>
      <c r="J205" s="159">
        <v>10</v>
      </c>
      <c r="K205" s="159">
        <v>5</v>
      </c>
      <c r="L205" s="159">
        <v>501</v>
      </c>
      <c r="M205" s="206" t="str">
        <f t="shared" si="35"/>
        <v>4-2-501</v>
      </c>
      <c r="N205" s="159" t="s">
        <v>1525</v>
      </c>
      <c r="O205" s="206" t="str">
        <f>VLOOKUP(M205,'房源信息（实测）'!$C$2:$J$771,7,0)</f>
        <v>4-2-501</v>
      </c>
      <c r="P205" s="206">
        <f>VLOOKUP(M205,'房源信息（实测）'!$C$2:$K$771,8,0)</f>
        <v>78.83</v>
      </c>
      <c r="Q205" s="159">
        <v>78.760000000000005</v>
      </c>
      <c r="R205" s="159">
        <v>62.7</v>
      </c>
      <c r="S205" s="159" t="s">
        <v>1909</v>
      </c>
      <c r="T205" s="159" t="s">
        <v>93</v>
      </c>
      <c r="U205" s="159" t="s">
        <v>1910</v>
      </c>
      <c r="V205" s="159" t="s">
        <v>1545</v>
      </c>
      <c r="W205" s="159" t="s">
        <v>2031</v>
      </c>
      <c r="X205" s="163">
        <v>44310</v>
      </c>
      <c r="Y205" s="159" t="s">
        <v>2032</v>
      </c>
      <c r="Z205" s="159" t="s">
        <v>1548</v>
      </c>
      <c r="AA205" s="159" t="s">
        <v>2033</v>
      </c>
      <c r="AB205" s="159" t="s">
        <v>2034</v>
      </c>
      <c r="AC205" s="159" t="s">
        <v>1548</v>
      </c>
      <c r="AD205" s="159" t="s">
        <v>2035</v>
      </c>
      <c r="AE205" s="163">
        <v>45107</v>
      </c>
      <c r="AI205"/>
    </row>
    <row r="206" spans="1:35">
      <c r="A206" s="159">
        <f t="shared" si="34"/>
        <v>89.55</v>
      </c>
      <c r="B206" s="159">
        <v>204</v>
      </c>
      <c r="C206" s="159" t="s">
        <v>1523</v>
      </c>
      <c r="D206" s="159" t="s">
        <v>155</v>
      </c>
      <c r="E206" s="159" t="s">
        <v>632</v>
      </c>
      <c r="F206" s="159" t="s">
        <v>2036</v>
      </c>
      <c r="G206" s="159">
        <v>4</v>
      </c>
      <c r="H206" s="159">
        <f t="shared" si="36"/>
        <v>4</v>
      </c>
      <c r="I206" s="159">
        <v>2</v>
      </c>
      <c r="J206" s="159">
        <v>10</v>
      </c>
      <c r="K206" s="159">
        <v>5</v>
      </c>
      <c r="L206" s="159">
        <v>502</v>
      </c>
      <c r="M206" s="206" t="str">
        <f t="shared" si="35"/>
        <v>4-2-502</v>
      </c>
      <c r="N206" s="159" t="s">
        <v>1525</v>
      </c>
      <c r="O206" s="206" t="str">
        <f>VLOOKUP(M206,'房源信息（实测）'!$C$2:$J$771,7,0)</f>
        <v>4-2-502</v>
      </c>
      <c r="P206" s="206">
        <f>VLOOKUP(M206,'房源信息（实测）'!$C$2:$K$771,8,0)</f>
        <v>89.55</v>
      </c>
      <c r="Q206" s="159">
        <v>89.47</v>
      </c>
      <c r="R206" s="159">
        <v>71.23</v>
      </c>
      <c r="S206" s="159" t="s">
        <v>1526</v>
      </c>
      <c r="T206" s="159" t="s">
        <v>93</v>
      </c>
      <c r="U206" s="159" t="s">
        <v>1527</v>
      </c>
      <c r="V206" s="159" t="s">
        <v>1545</v>
      </c>
      <c r="W206" s="159" t="s">
        <v>2037</v>
      </c>
      <c r="X206" s="163">
        <v>44312</v>
      </c>
      <c r="Y206" s="159" t="s">
        <v>2038</v>
      </c>
      <c r="Z206" s="159" t="s">
        <v>1548</v>
      </c>
      <c r="AA206" s="159" t="s">
        <v>2039</v>
      </c>
      <c r="AB206" s="159" t="s">
        <v>2040</v>
      </c>
      <c r="AC206" s="159" t="s">
        <v>1548</v>
      </c>
      <c r="AD206" s="159" t="s">
        <v>2041</v>
      </c>
      <c r="AE206" s="163">
        <v>45107</v>
      </c>
      <c r="AI206"/>
    </row>
    <row r="207" spans="1:35">
      <c r="A207" s="159">
        <f t="shared" si="34"/>
        <v>78.83</v>
      </c>
      <c r="B207" s="159">
        <v>205</v>
      </c>
      <c r="C207" s="159" t="s">
        <v>1523</v>
      </c>
      <c r="D207" s="159" t="s">
        <v>155</v>
      </c>
      <c r="E207" s="159" t="s">
        <v>632</v>
      </c>
      <c r="F207" s="159" t="s">
        <v>2042</v>
      </c>
      <c r="G207" s="159">
        <v>4</v>
      </c>
      <c r="H207" s="159">
        <f t="shared" si="36"/>
        <v>4</v>
      </c>
      <c r="I207" s="159">
        <v>2</v>
      </c>
      <c r="J207" s="159">
        <v>10</v>
      </c>
      <c r="K207" s="159">
        <v>6</v>
      </c>
      <c r="L207" s="159">
        <v>601</v>
      </c>
      <c r="M207" s="206" t="str">
        <f t="shared" si="35"/>
        <v>4-2-601</v>
      </c>
      <c r="N207" s="159" t="s">
        <v>1525</v>
      </c>
      <c r="O207" s="206" t="str">
        <f>VLOOKUP(M207,'房源信息（实测）'!$C$2:$J$771,7,0)</f>
        <v>4-2-601</v>
      </c>
      <c r="P207" s="206">
        <f>VLOOKUP(M207,'房源信息（实测）'!$C$2:$K$771,8,0)</f>
        <v>78.83</v>
      </c>
      <c r="Q207" s="159">
        <v>78.760000000000005</v>
      </c>
      <c r="R207" s="159">
        <v>62.7</v>
      </c>
      <c r="S207" s="159" t="s">
        <v>1909</v>
      </c>
      <c r="T207" s="159" t="s">
        <v>93</v>
      </c>
      <c r="U207" s="159" t="s">
        <v>1910</v>
      </c>
      <c r="V207" s="159" t="s">
        <v>1545</v>
      </c>
      <c r="W207" s="159" t="s">
        <v>2043</v>
      </c>
      <c r="X207" s="163">
        <v>44312</v>
      </c>
      <c r="Y207" s="159" t="s">
        <v>2044</v>
      </c>
      <c r="Z207" s="159" t="s">
        <v>1548</v>
      </c>
      <c r="AA207" s="159" t="s">
        <v>2045</v>
      </c>
      <c r="AE207" s="163">
        <v>45107</v>
      </c>
      <c r="AI207"/>
    </row>
    <row r="208" spans="1:35">
      <c r="A208" s="159">
        <f t="shared" si="34"/>
        <v>89.55</v>
      </c>
      <c r="B208" s="159">
        <v>206</v>
      </c>
      <c r="C208" s="159" t="s">
        <v>1523</v>
      </c>
      <c r="D208" s="159" t="s">
        <v>155</v>
      </c>
      <c r="E208" s="159" t="s">
        <v>632</v>
      </c>
      <c r="F208" s="159" t="s">
        <v>2046</v>
      </c>
      <c r="G208" s="159">
        <v>4</v>
      </c>
      <c r="H208" s="159">
        <f t="shared" si="36"/>
        <v>4</v>
      </c>
      <c r="I208" s="159">
        <v>2</v>
      </c>
      <c r="J208" s="159">
        <v>10</v>
      </c>
      <c r="K208" s="159">
        <v>6</v>
      </c>
      <c r="L208" s="159">
        <v>602</v>
      </c>
      <c r="M208" s="206" t="str">
        <f t="shared" si="35"/>
        <v>4-2-602</v>
      </c>
      <c r="N208" s="159" t="s">
        <v>1525</v>
      </c>
      <c r="O208" s="206" t="str">
        <f>VLOOKUP(M208,'房源信息（实测）'!$C$2:$J$771,7,0)</f>
        <v>4-2-602</v>
      </c>
      <c r="P208" s="206">
        <f>VLOOKUP(M208,'房源信息（实测）'!$C$2:$K$771,8,0)</f>
        <v>89.55</v>
      </c>
      <c r="Q208" s="159">
        <v>89.47</v>
      </c>
      <c r="R208" s="159">
        <v>71.23</v>
      </c>
      <c r="S208" s="159" t="s">
        <v>1526</v>
      </c>
      <c r="T208" s="159" t="s">
        <v>93</v>
      </c>
      <c r="U208" s="159" t="s">
        <v>1527</v>
      </c>
      <c r="V208" s="159" t="s">
        <v>1545</v>
      </c>
      <c r="W208" s="159" t="s">
        <v>2047</v>
      </c>
      <c r="X208" s="163">
        <v>44325</v>
      </c>
      <c r="Y208" s="159" t="s">
        <v>2048</v>
      </c>
      <c r="Z208" s="159" t="s">
        <v>1548</v>
      </c>
      <c r="AA208" s="159" t="s">
        <v>2049</v>
      </c>
      <c r="AB208" s="159" t="s">
        <v>2050</v>
      </c>
      <c r="AC208" s="159" t="s">
        <v>1548</v>
      </c>
      <c r="AD208" s="159" t="s">
        <v>2051</v>
      </c>
      <c r="AE208" s="163">
        <v>45107</v>
      </c>
      <c r="AI208"/>
    </row>
    <row r="209" spans="1:35">
      <c r="A209" s="159">
        <f t="shared" si="34"/>
        <v>78.83</v>
      </c>
      <c r="B209" s="159">
        <v>207</v>
      </c>
      <c r="C209" s="159" t="s">
        <v>1523</v>
      </c>
      <c r="D209" s="159" t="s">
        <v>155</v>
      </c>
      <c r="E209" s="159" t="s">
        <v>632</v>
      </c>
      <c r="F209" s="159" t="s">
        <v>2052</v>
      </c>
      <c r="G209" s="159">
        <v>4</v>
      </c>
      <c r="H209" s="159">
        <f t="shared" si="36"/>
        <v>4</v>
      </c>
      <c r="I209" s="159">
        <v>2</v>
      </c>
      <c r="J209" s="159">
        <v>10</v>
      </c>
      <c r="K209" s="159">
        <v>7</v>
      </c>
      <c r="L209" s="159">
        <v>701</v>
      </c>
      <c r="M209" s="206" t="str">
        <f t="shared" si="35"/>
        <v>4-2-701</v>
      </c>
      <c r="N209" s="159" t="s">
        <v>1525</v>
      </c>
      <c r="O209" s="206" t="str">
        <f>VLOOKUP(M209,'房源信息（实测）'!$C$2:$J$771,7,0)</f>
        <v>4-2-701</v>
      </c>
      <c r="P209" s="206">
        <f>VLOOKUP(M209,'房源信息（实测）'!$C$2:$K$771,8,0)</f>
        <v>78.83</v>
      </c>
      <c r="Q209" s="159">
        <v>78.760000000000005</v>
      </c>
      <c r="R209" s="159">
        <v>62.7</v>
      </c>
      <c r="S209" s="159" t="s">
        <v>1909</v>
      </c>
      <c r="T209" s="159" t="s">
        <v>93</v>
      </c>
      <c r="U209" s="159" t="s">
        <v>1910</v>
      </c>
      <c r="V209" s="159" t="s">
        <v>1545</v>
      </c>
      <c r="W209" s="159" t="s">
        <v>2053</v>
      </c>
      <c r="X209" s="163">
        <v>44306</v>
      </c>
      <c r="Y209" s="159" t="s">
        <v>2054</v>
      </c>
      <c r="Z209" s="159" t="s">
        <v>1548</v>
      </c>
      <c r="AA209" s="159" t="s">
        <v>2055</v>
      </c>
      <c r="AE209" s="163">
        <v>45107</v>
      </c>
      <c r="AI209"/>
    </row>
    <row r="210" spans="1:35">
      <c r="A210" s="159">
        <f t="shared" si="34"/>
        <v>89.55</v>
      </c>
      <c r="B210" s="159">
        <v>208</v>
      </c>
      <c r="C210" s="159" t="s">
        <v>1523</v>
      </c>
      <c r="D210" s="159" t="s">
        <v>155</v>
      </c>
      <c r="E210" s="159" t="s">
        <v>632</v>
      </c>
      <c r="F210" s="159" t="s">
        <v>2056</v>
      </c>
      <c r="G210" s="159">
        <v>4</v>
      </c>
      <c r="H210" s="159">
        <f t="shared" si="36"/>
        <v>4</v>
      </c>
      <c r="I210" s="159">
        <v>2</v>
      </c>
      <c r="J210" s="159">
        <v>10</v>
      </c>
      <c r="K210" s="159">
        <v>7</v>
      </c>
      <c r="L210" s="159">
        <v>702</v>
      </c>
      <c r="M210" s="206" t="str">
        <f t="shared" si="35"/>
        <v>4-2-702</v>
      </c>
      <c r="N210" s="159" t="s">
        <v>1525</v>
      </c>
      <c r="O210" s="206" t="str">
        <f>VLOOKUP(M210,'房源信息（实测）'!$C$2:$J$771,7,0)</f>
        <v>4-2-702</v>
      </c>
      <c r="P210" s="206">
        <f>VLOOKUP(M210,'房源信息（实测）'!$C$2:$K$771,8,0)</f>
        <v>89.55</v>
      </c>
      <c r="Q210" s="159">
        <v>89.47</v>
      </c>
      <c r="R210" s="159">
        <v>71.23</v>
      </c>
      <c r="S210" s="159" t="s">
        <v>1526</v>
      </c>
      <c r="T210" s="159" t="s">
        <v>93</v>
      </c>
      <c r="U210" s="159" t="s">
        <v>1527</v>
      </c>
      <c r="V210" s="159" t="s">
        <v>1545</v>
      </c>
      <c r="W210" s="159" t="s">
        <v>2057</v>
      </c>
      <c r="X210" s="163">
        <v>44315</v>
      </c>
      <c r="Y210" s="159" t="s">
        <v>2058</v>
      </c>
      <c r="Z210" s="159" t="s">
        <v>1548</v>
      </c>
      <c r="AA210" s="159" t="s">
        <v>2059</v>
      </c>
      <c r="AB210" s="159" t="s">
        <v>2060</v>
      </c>
      <c r="AC210" s="159" t="s">
        <v>1548</v>
      </c>
      <c r="AD210" s="159" t="s">
        <v>2061</v>
      </c>
      <c r="AE210" s="163">
        <v>45107</v>
      </c>
      <c r="AI210"/>
    </row>
    <row r="211" spans="1:35">
      <c r="A211" s="159">
        <f t="shared" si="34"/>
        <v>78.83</v>
      </c>
      <c r="B211" s="159">
        <v>209</v>
      </c>
      <c r="C211" s="159" t="s">
        <v>1523</v>
      </c>
      <c r="D211" s="159" t="s">
        <v>155</v>
      </c>
      <c r="E211" s="159" t="s">
        <v>632</v>
      </c>
      <c r="F211" s="159" t="s">
        <v>2062</v>
      </c>
      <c r="G211" s="159">
        <v>4</v>
      </c>
      <c r="H211" s="159">
        <f t="shared" si="36"/>
        <v>4</v>
      </c>
      <c r="I211" s="159">
        <v>2</v>
      </c>
      <c r="J211" s="159">
        <v>10</v>
      </c>
      <c r="K211" s="159">
        <v>8</v>
      </c>
      <c r="L211" s="159">
        <v>801</v>
      </c>
      <c r="M211" s="206" t="str">
        <f t="shared" si="35"/>
        <v>4-2-801</v>
      </c>
      <c r="N211" s="159" t="s">
        <v>1525</v>
      </c>
      <c r="O211" s="206" t="str">
        <f>VLOOKUP(M211,'房源信息（实测）'!$C$2:$J$771,7,0)</f>
        <v>4-2-801</v>
      </c>
      <c r="P211" s="206">
        <f>VLOOKUP(M211,'房源信息（实测）'!$C$2:$K$771,8,0)</f>
        <v>78.83</v>
      </c>
      <c r="Q211" s="159">
        <v>78.760000000000005</v>
      </c>
      <c r="R211" s="159">
        <v>62.7</v>
      </c>
      <c r="S211" s="159" t="s">
        <v>1909</v>
      </c>
      <c r="T211" s="159" t="s">
        <v>93</v>
      </c>
      <c r="U211" s="159" t="s">
        <v>1910</v>
      </c>
      <c r="V211" s="159" t="s">
        <v>1545</v>
      </c>
      <c r="W211" s="159" t="s">
        <v>2063</v>
      </c>
      <c r="X211" s="163">
        <v>44310</v>
      </c>
      <c r="Y211" s="159" t="s">
        <v>2064</v>
      </c>
      <c r="Z211" s="159" t="s">
        <v>1548</v>
      </c>
      <c r="AA211" s="159" t="s">
        <v>2065</v>
      </c>
      <c r="AB211" s="159" t="s">
        <v>2066</v>
      </c>
      <c r="AC211" s="159" t="s">
        <v>1548</v>
      </c>
      <c r="AD211" s="159" t="s">
        <v>2067</v>
      </c>
      <c r="AE211" s="163">
        <v>45107</v>
      </c>
      <c r="AI211"/>
    </row>
    <row r="212" spans="1:35">
      <c r="A212" s="159">
        <f t="shared" si="34"/>
        <v>89.55</v>
      </c>
      <c r="B212" s="159">
        <v>210</v>
      </c>
      <c r="C212" s="159" t="s">
        <v>1523</v>
      </c>
      <c r="D212" s="159" t="s">
        <v>155</v>
      </c>
      <c r="E212" s="159" t="s">
        <v>632</v>
      </c>
      <c r="F212" s="159" t="s">
        <v>2068</v>
      </c>
      <c r="G212" s="159">
        <v>4</v>
      </c>
      <c r="H212" s="159">
        <f t="shared" si="36"/>
        <v>4</v>
      </c>
      <c r="I212" s="159">
        <v>2</v>
      </c>
      <c r="J212" s="159">
        <v>10</v>
      </c>
      <c r="K212" s="159">
        <v>8</v>
      </c>
      <c r="L212" s="159">
        <v>802</v>
      </c>
      <c r="M212" s="206" t="str">
        <f t="shared" si="35"/>
        <v>4-2-802</v>
      </c>
      <c r="N212" s="159" t="s">
        <v>1525</v>
      </c>
      <c r="O212" s="206" t="str">
        <f>VLOOKUP(M212,'房源信息（实测）'!$C$2:$J$771,7,0)</f>
        <v>4-2-802</v>
      </c>
      <c r="P212" s="206">
        <f>VLOOKUP(M212,'房源信息（实测）'!$C$2:$K$771,8,0)</f>
        <v>89.55</v>
      </c>
      <c r="Q212" s="159">
        <v>89.47</v>
      </c>
      <c r="R212" s="159">
        <v>71.23</v>
      </c>
      <c r="S212" s="159" t="s">
        <v>1526</v>
      </c>
      <c r="T212" s="159" t="s">
        <v>93</v>
      </c>
      <c r="U212" s="159" t="s">
        <v>1527</v>
      </c>
      <c r="V212" s="159" t="s">
        <v>1545</v>
      </c>
      <c r="W212" s="159" t="s">
        <v>2069</v>
      </c>
      <c r="X212" s="163">
        <v>44312</v>
      </c>
      <c r="Y212" s="159" t="s">
        <v>2070</v>
      </c>
      <c r="Z212" s="159" t="s">
        <v>1548</v>
      </c>
      <c r="AA212" s="159" t="s">
        <v>2071</v>
      </c>
      <c r="AE212" s="163">
        <v>45107</v>
      </c>
      <c r="AI212"/>
    </row>
    <row r="213" spans="1:35">
      <c r="A213" s="159">
        <f t="shared" si="34"/>
        <v>78.83</v>
      </c>
      <c r="B213" s="159">
        <v>211</v>
      </c>
      <c r="C213" s="159" t="s">
        <v>1523</v>
      </c>
      <c r="D213" s="159" t="s">
        <v>155</v>
      </c>
      <c r="E213" s="159" t="s">
        <v>632</v>
      </c>
      <c r="F213" s="159" t="s">
        <v>2072</v>
      </c>
      <c r="G213" s="159">
        <v>4</v>
      </c>
      <c r="H213" s="159">
        <f t="shared" si="36"/>
        <v>4</v>
      </c>
      <c r="I213" s="159">
        <v>2</v>
      </c>
      <c r="J213" s="159">
        <v>10</v>
      </c>
      <c r="K213" s="159">
        <v>9</v>
      </c>
      <c r="L213" s="159">
        <v>901</v>
      </c>
      <c r="M213" s="206" t="str">
        <f t="shared" si="35"/>
        <v>4-2-901</v>
      </c>
      <c r="N213" s="159" t="s">
        <v>1525</v>
      </c>
      <c r="O213" s="206" t="str">
        <f>VLOOKUP(M213,'房源信息（实测）'!$C$2:$J$771,7,0)</f>
        <v>4-2-901</v>
      </c>
      <c r="P213" s="206">
        <f>VLOOKUP(M213,'房源信息（实测）'!$C$2:$K$771,8,0)</f>
        <v>78.83</v>
      </c>
      <c r="Q213" s="159">
        <v>78.760000000000005</v>
      </c>
      <c r="R213" s="159">
        <v>62.7</v>
      </c>
      <c r="S213" s="159" t="s">
        <v>1909</v>
      </c>
      <c r="T213" s="159" t="s">
        <v>93</v>
      </c>
      <c r="U213" s="159" t="s">
        <v>1910</v>
      </c>
      <c r="V213" s="159" t="s">
        <v>1545</v>
      </c>
      <c r="W213" s="159" t="s">
        <v>2073</v>
      </c>
      <c r="X213" s="163">
        <v>44311</v>
      </c>
      <c r="Y213" s="159" t="s">
        <v>2074</v>
      </c>
      <c r="Z213" s="159" t="s">
        <v>1548</v>
      </c>
      <c r="AA213" s="159" t="s">
        <v>2075</v>
      </c>
      <c r="AB213" s="159" t="s">
        <v>2076</v>
      </c>
      <c r="AC213" s="159" t="s">
        <v>1548</v>
      </c>
      <c r="AD213" s="159" t="s">
        <v>2077</v>
      </c>
      <c r="AE213" s="163">
        <v>45107</v>
      </c>
      <c r="AI213"/>
    </row>
    <row r="214" spans="1:35">
      <c r="A214" s="159">
        <f t="shared" si="34"/>
        <v>89.55</v>
      </c>
      <c r="B214" s="159">
        <v>212</v>
      </c>
      <c r="C214" s="159" t="s">
        <v>1523</v>
      </c>
      <c r="D214" s="159" t="s">
        <v>155</v>
      </c>
      <c r="E214" s="159" t="s">
        <v>632</v>
      </c>
      <c r="F214" s="159" t="s">
        <v>2078</v>
      </c>
      <c r="G214" s="159">
        <v>4</v>
      </c>
      <c r="H214" s="159">
        <f t="shared" si="36"/>
        <v>4</v>
      </c>
      <c r="I214" s="159">
        <v>2</v>
      </c>
      <c r="J214" s="159">
        <v>10</v>
      </c>
      <c r="K214" s="159">
        <v>9</v>
      </c>
      <c r="L214" s="159">
        <v>902</v>
      </c>
      <c r="M214" s="206" t="str">
        <f t="shared" si="35"/>
        <v>4-2-902</v>
      </c>
      <c r="N214" s="159" t="s">
        <v>1525</v>
      </c>
      <c r="O214" s="206" t="str">
        <f>VLOOKUP(M214,'房源信息（实测）'!$C$2:$J$771,7,0)</f>
        <v>4-2-902</v>
      </c>
      <c r="P214" s="206">
        <f>VLOOKUP(M214,'房源信息（实测）'!$C$2:$K$771,8,0)</f>
        <v>89.55</v>
      </c>
      <c r="Q214" s="159">
        <v>89.47</v>
      </c>
      <c r="R214" s="159">
        <v>71.23</v>
      </c>
      <c r="S214" s="159" t="s">
        <v>1526</v>
      </c>
      <c r="T214" s="159" t="s">
        <v>93</v>
      </c>
      <c r="U214" s="159" t="s">
        <v>1527</v>
      </c>
      <c r="V214" s="159" t="s">
        <v>1545</v>
      </c>
      <c r="W214" s="159" t="s">
        <v>2079</v>
      </c>
      <c r="X214" s="163">
        <v>44310</v>
      </c>
      <c r="Y214" s="159" t="s">
        <v>2080</v>
      </c>
      <c r="Z214" s="159" t="s">
        <v>1548</v>
      </c>
      <c r="AA214" s="159" t="s">
        <v>2081</v>
      </c>
      <c r="AB214" s="159" t="s">
        <v>2082</v>
      </c>
      <c r="AC214" s="159" t="s">
        <v>1548</v>
      </c>
      <c r="AD214" s="159" t="s">
        <v>2083</v>
      </c>
      <c r="AE214" s="163">
        <v>45107</v>
      </c>
      <c r="AI214"/>
    </row>
    <row r="215" spans="1:35">
      <c r="A215" s="159">
        <f t="shared" si="34"/>
        <v>78.83</v>
      </c>
      <c r="B215" s="159">
        <v>213</v>
      </c>
      <c r="C215" s="159" t="s">
        <v>1523</v>
      </c>
      <c r="D215" s="159" t="s">
        <v>155</v>
      </c>
      <c r="E215" s="159" t="s">
        <v>632</v>
      </c>
      <c r="F215" s="159" t="s">
        <v>2084</v>
      </c>
      <c r="G215" s="159">
        <v>4</v>
      </c>
      <c r="H215" s="159">
        <f t="shared" si="36"/>
        <v>4</v>
      </c>
      <c r="I215" s="159">
        <v>2</v>
      </c>
      <c r="J215" s="159">
        <v>10</v>
      </c>
      <c r="K215" s="159">
        <v>10</v>
      </c>
      <c r="L215" s="159">
        <v>1001</v>
      </c>
      <c r="M215" s="206" t="str">
        <f t="shared" si="35"/>
        <v>4-2-1001</v>
      </c>
      <c r="N215" s="159" t="s">
        <v>1525</v>
      </c>
      <c r="O215" s="206" t="str">
        <f>VLOOKUP(M215,'房源信息（实测）'!$C$2:$J$771,7,0)</f>
        <v>4-2-1001</v>
      </c>
      <c r="P215" s="206">
        <f>VLOOKUP(M215,'房源信息（实测）'!$C$2:$K$771,8,0)</f>
        <v>78.83</v>
      </c>
      <c r="Q215" s="159">
        <v>78.760000000000005</v>
      </c>
      <c r="R215" s="159">
        <v>62.7</v>
      </c>
      <c r="S215" s="159" t="s">
        <v>1909</v>
      </c>
      <c r="T215" s="159" t="s">
        <v>93</v>
      </c>
      <c r="U215" s="159" t="s">
        <v>1910</v>
      </c>
      <c r="V215" s="159" t="s">
        <v>1545</v>
      </c>
      <c r="W215" s="159" t="s">
        <v>2085</v>
      </c>
      <c r="X215" s="163">
        <v>44310</v>
      </c>
      <c r="Y215" s="159" t="s">
        <v>2086</v>
      </c>
      <c r="Z215" s="159" t="s">
        <v>1548</v>
      </c>
      <c r="AA215" s="159" t="s">
        <v>2087</v>
      </c>
      <c r="AB215" s="159" t="s">
        <v>2088</v>
      </c>
      <c r="AC215" s="159" t="s">
        <v>1548</v>
      </c>
      <c r="AD215" s="159" t="s">
        <v>2089</v>
      </c>
      <c r="AE215" s="163">
        <v>45107</v>
      </c>
      <c r="AI215"/>
    </row>
    <row r="216" spans="1:35">
      <c r="A216" s="159">
        <f t="shared" si="34"/>
        <v>89.55</v>
      </c>
      <c r="B216" s="159">
        <v>214</v>
      </c>
      <c r="C216" s="159" t="s">
        <v>1523</v>
      </c>
      <c r="D216" s="159" t="s">
        <v>155</v>
      </c>
      <c r="E216" s="159" t="s">
        <v>632</v>
      </c>
      <c r="F216" s="159" t="s">
        <v>2090</v>
      </c>
      <c r="G216" s="159">
        <v>4</v>
      </c>
      <c r="H216" s="159">
        <f t="shared" si="36"/>
        <v>4</v>
      </c>
      <c r="I216" s="159">
        <v>2</v>
      </c>
      <c r="J216" s="159">
        <v>10</v>
      </c>
      <c r="K216" s="159">
        <v>10</v>
      </c>
      <c r="L216" s="159">
        <v>1002</v>
      </c>
      <c r="M216" s="206" t="str">
        <f t="shared" si="35"/>
        <v>4-2-1002</v>
      </c>
      <c r="N216" s="159" t="s">
        <v>1525</v>
      </c>
      <c r="O216" s="206" t="str">
        <f>VLOOKUP(M216,'房源信息（实测）'!$C$2:$J$771,7,0)</f>
        <v>4-2-1002</v>
      </c>
      <c r="P216" s="206">
        <f>VLOOKUP(M216,'房源信息（实测）'!$C$2:$K$771,8,0)</f>
        <v>89.55</v>
      </c>
      <c r="Q216" s="159">
        <v>89.47</v>
      </c>
      <c r="R216" s="159">
        <v>71.23</v>
      </c>
      <c r="S216" s="159" t="s">
        <v>1526</v>
      </c>
      <c r="T216" s="159" t="s">
        <v>93</v>
      </c>
      <c r="U216" s="159" t="s">
        <v>1527</v>
      </c>
      <c r="V216" s="159" t="s">
        <v>1528</v>
      </c>
      <c r="AE216" s="163">
        <v>45107</v>
      </c>
      <c r="AI216"/>
    </row>
    <row r="217" spans="1:35">
      <c r="A217" s="159">
        <f t="shared" si="34"/>
        <v>107.65</v>
      </c>
      <c r="B217" s="159">
        <v>215</v>
      </c>
      <c r="C217" s="159" t="s">
        <v>1523</v>
      </c>
      <c r="D217" s="159" t="s">
        <v>155</v>
      </c>
      <c r="E217" s="159" t="s">
        <v>632</v>
      </c>
      <c r="F217" s="159" t="s">
        <v>2091</v>
      </c>
      <c r="G217" s="159">
        <v>5</v>
      </c>
      <c r="H217" s="159">
        <f t="shared" si="36"/>
        <v>5</v>
      </c>
      <c r="I217" s="159">
        <v>1</v>
      </c>
      <c r="J217" s="159">
        <v>10</v>
      </c>
      <c r="K217" s="159">
        <v>1</v>
      </c>
      <c r="L217" s="159">
        <v>101</v>
      </c>
      <c r="M217" s="206" t="str">
        <f t="shared" si="35"/>
        <v>5-1-101</v>
      </c>
      <c r="N217" s="159" t="s">
        <v>1525</v>
      </c>
      <c r="O217" s="206" t="str">
        <f>VLOOKUP(M217,'房源信息（实测）'!$C$2:$J$771,7,0)</f>
        <v>5-1-101</v>
      </c>
      <c r="P217" s="206">
        <f>VLOOKUP(M217,'房源信息（实测）'!$C$2:$K$771,8,0)</f>
        <v>107.65</v>
      </c>
      <c r="Q217" s="159">
        <v>107.56</v>
      </c>
      <c r="R217" s="159">
        <v>89.49</v>
      </c>
      <c r="S217" s="159" t="s">
        <v>2092</v>
      </c>
      <c r="T217" s="159" t="s">
        <v>93</v>
      </c>
      <c r="U217" s="159" t="s">
        <v>1165</v>
      </c>
      <c r="V217" s="159" t="s">
        <v>1545</v>
      </c>
      <c r="W217" s="159" t="s">
        <v>2093</v>
      </c>
      <c r="X217" s="163">
        <v>44312</v>
      </c>
      <c r="Y217" s="159" t="s">
        <v>2094</v>
      </c>
      <c r="Z217" s="159" t="s">
        <v>1548</v>
      </c>
      <c r="AA217" s="159" t="s">
        <v>2095</v>
      </c>
      <c r="AB217" s="159" t="s">
        <v>2096</v>
      </c>
      <c r="AC217" s="159" t="s">
        <v>1548</v>
      </c>
      <c r="AD217" s="159" t="s">
        <v>2097</v>
      </c>
      <c r="AE217" s="163">
        <v>45107</v>
      </c>
      <c r="AI217"/>
    </row>
    <row r="218" spans="1:35">
      <c r="A218" s="159">
        <f t="shared" si="34"/>
        <v>107.05</v>
      </c>
      <c r="B218" s="159">
        <v>216</v>
      </c>
      <c r="C218" s="159" t="s">
        <v>1523</v>
      </c>
      <c r="D218" s="159" t="s">
        <v>155</v>
      </c>
      <c r="E218" s="159" t="s">
        <v>632</v>
      </c>
      <c r="F218" s="159" t="s">
        <v>2098</v>
      </c>
      <c r="G218" s="159">
        <v>5</v>
      </c>
      <c r="H218" s="159">
        <f t="shared" si="36"/>
        <v>5</v>
      </c>
      <c r="I218" s="159">
        <v>1</v>
      </c>
      <c r="J218" s="159">
        <v>10</v>
      </c>
      <c r="K218" s="159">
        <v>1</v>
      </c>
      <c r="L218" s="159">
        <v>102</v>
      </c>
      <c r="M218" s="206" t="str">
        <f t="shared" si="35"/>
        <v>5-1-102</v>
      </c>
      <c r="N218" s="159" t="s">
        <v>1525</v>
      </c>
      <c r="O218" s="206" t="str">
        <f>VLOOKUP(M218,'房源信息（实测）'!$C$2:$J$771,7,0)</f>
        <v>5-1-102</v>
      </c>
      <c r="P218" s="206">
        <f>VLOOKUP(M218,'房源信息（实测）'!$C$2:$K$771,8,0)</f>
        <v>107.05</v>
      </c>
      <c r="Q218" s="159">
        <v>106.96</v>
      </c>
      <c r="R218" s="159">
        <v>88.99</v>
      </c>
      <c r="S218" s="159" t="s">
        <v>2092</v>
      </c>
      <c r="T218" s="159" t="s">
        <v>93</v>
      </c>
      <c r="U218" s="159" t="s">
        <v>1165</v>
      </c>
      <c r="V218" s="159" t="s">
        <v>1545</v>
      </c>
      <c r="W218" s="159" t="s">
        <v>2099</v>
      </c>
      <c r="X218" s="163">
        <v>44311</v>
      </c>
      <c r="Y218" s="159" t="s">
        <v>2100</v>
      </c>
      <c r="Z218" s="159" t="s">
        <v>1548</v>
      </c>
      <c r="AA218" s="159" t="s">
        <v>2101</v>
      </c>
      <c r="AB218" s="159" t="s">
        <v>2102</v>
      </c>
      <c r="AC218" s="159" t="s">
        <v>1548</v>
      </c>
      <c r="AD218" s="159" t="s">
        <v>2103</v>
      </c>
      <c r="AE218" s="163">
        <v>45107</v>
      </c>
      <c r="AI218"/>
    </row>
    <row r="219" spans="1:35">
      <c r="A219" s="159">
        <f t="shared" si="34"/>
        <v>107.65</v>
      </c>
      <c r="B219" s="159">
        <v>217</v>
      </c>
      <c r="C219" s="159" t="s">
        <v>1523</v>
      </c>
      <c r="D219" s="159" t="s">
        <v>155</v>
      </c>
      <c r="E219" s="159" t="s">
        <v>632</v>
      </c>
      <c r="F219" s="159" t="s">
        <v>2104</v>
      </c>
      <c r="G219" s="159">
        <v>5</v>
      </c>
      <c r="H219" s="159">
        <f t="shared" si="36"/>
        <v>5</v>
      </c>
      <c r="I219" s="159">
        <v>1</v>
      </c>
      <c r="J219" s="159">
        <v>10</v>
      </c>
      <c r="K219" s="159">
        <v>2</v>
      </c>
      <c r="L219" s="159">
        <v>201</v>
      </c>
      <c r="M219" s="206" t="str">
        <f t="shared" si="35"/>
        <v>5-1-201</v>
      </c>
      <c r="N219" s="159" t="s">
        <v>1525</v>
      </c>
      <c r="O219" s="206" t="str">
        <f>VLOOKUP(M219,'房源信息（实测）'!$C$2:$J$771,7,0)</f>
        <v>5-1-201</v>
      </c>
      <c r="P219" s="206">
        <f>VLOOKUP(M219,'房源信息（实测）'!$C$2:$K$771,8,0)</f>
        <v>107.65</v>
      </c>
      <c r="Q219" s="159">
        <v>107.56</v>
      </c>
      <c r="R219" s="159">
        <v>89.49</v>
      </c>
      <c r="S219" s="159" t="s">
        <v>2092</v>
      </c>
      <c r="T219" s="159" t="s">
        <v>93</v>
      </c>
      <c r="U219" s="159" t="s">
        <v>1165</v>
      </c>
      <c r="V219" s="159" t="s">
        <v>1545</v>
      </c>
      <c r="W219" s="159" t="s">
        <v>2105</v>
      </c>
      <c r="X219" s="163">
        <v>44310</v>
      </c>
      <c r="Y219" s="159" t="s">
        <v>2106</v>
      </c>
      <c r="Z219" s="159" t="s">
        <v>1548</v>
      </c>
      <c r="AA219" s="159" t="s">
        <v>2107</v>
      </c>
      <c r="AB219" s="159" t="s">
        <v>2108</v>
      </c>
      <c r="AC219" s="159" t="s">
        <v>1548</v>
      </c>
      <c r="AD219" s="159" t="s">
        <v>2109</v>
      </c>
      <c r="AE219" s="163">
        <v>45107</v>
      </c>
      <c r="AI219"/>
    </row>
    <row r="220" spans="1:35">
      <c r="A220" s="159">
        <f t="shared" si="34"/>
        <v>107.05</v>
      </c>
      <c r="B220" s="159">
        <v>218</v>
      </c>
      <c r="C220" s="159" t="s">
        <v>1523</v>
      </c>
      <c r="D220" s="159" t="s">
        <v>155</v>
      </c>
      <c r="E220" s="159" t="s">
        <v>632</v>
      </c>
      <c r="F220" s="159" t="s">
        <v>2110</v>
      </c>
      <c r="G220" s="159">
        <v>5</v>
      </c>
      <c r="H220" s="159">
        <f t="shared" si="36"/>
        <v>5</v>
      </c>
      <c r="I220" s="159">
        <v>1</v>
      </c>
      <c r="J220" s="159">
        <v>10</v>
      </c>
      <c r="K220" s="159">
        <v>2</v>
      </c>
      <c r="L220" s="159">
        <v>202</v>
      </c>
      <c r="M220" s="206" t="str">
        <f t="shared" si="35"/>
        <v>5-1-202</v>
      </c>
      <c r="N220" s="159" t="s">
        <v>1525</v>
      </c>
      <c r="O220" s="206" t="str">
        <f>VLOOKUP(M220,'房源信息（实测）'!$C$2:$J$771,7,0)</f>
        <v>5-1-202</v>
      </c>
      <c r="P220" s="206">
        <f>VLOOKUP(M220,'房源信息（实测）'!$C$2:$K$771,8,0)</f>
        <v>107.05</v>
      </c>
      <c r="Q220" s="159">
        <v>106.96</v>
      </c>
      <c r="R220" s="159">
        <v>88.99</v>
      </c>
      <c r="S220" s="159" t="s">
        <v>2092</v>
      </c>
      <c r="T220" s="159" t="s">
        <v>93</v>
      </c>
      <c r="U220" s="159" t="s">
        <v>1165</v>
      </c>
      <c r="V220" s="159" t="s">
        <v>1545</v>
      </c>
      <c r="W220" s="159" t="s">
        <v>2111</v>
      </c>
      <c r="X220" s="163">
        <v>44334</v>
      </c>
      <c r="Y220" s="159" t="s">
        <v>2112</v>
      </c>
      <c r="Z220" s="159" t="s">
        <v>1548</v>
      </c>
      <c r="AA220" s="159" t="s">
        <v>2113</v>
      </c>
      <c r="AB220" s="159" t="s">
        <v>2114</v>
      </c>
      <c r="AC220" s="159" t="s">
        <v>1548</v>
      </c>
      <c r="AD220" s="159" t="s">
        <v>2115</v>
      </c>
      <c r="AE220" s="163">
        <v>45107</v>
      </c>
      <c r="AI220"/>
    </row>
    <row r="221" spans="1:35">
      <c r="A221" s="159">
        <f t="shared" si="34"/>
        <v>107.65</v>
      </c>
      <c r="B221" s="159">
        <v>219</v>
      </c>
      <c r="C221" s="159" t="s">
        <v>1523</v>
      </c>
      <c r="D221" s="159" t="s">
        <v>155</v>
      </c>
      <c r="E221" s="159" t="s">
        <v>632</v>
      </c>
      <c r="F221" s="159" t="s">
        <v>2116</v>
      </c>
      <c r="G221" s="159">
        <v>5</v>
      </c>
      <c r="H221" s="159">
        <f t="shared" si="36"/>
        <v>5</v>
      </c>
      <c r="I221" s="159">
        <v>1</v>
      </c>
      <c r="J221" s="159">
        <v>10</v>
      </c>
      <c r="K221" s="159">
        <v>3</v>
      </c>
      <c r="L221" s="159">
        <v>301</v>
      </c>
      <c r="M221" s="206" t="str">
        <f t="shared" si="35"/>
        <v>5-1-301</v>
      </c>
      <c r="N221" s="159" t="s">
        <v>1525</v>
      </c>
      <c r="O221" s="206" t="str">
        <f>VLOOKUP(M221,'房源信息（实测）'!$C$2:$J$771,7,0)</f>
        <v>5-1-301</v>
      </c>
      <c r="P221" s="206">
        <f>VLOOKUP(M221,'房源信息（实测）'!$C$2:$K$771,8,0)</f>
        <v>107.65</v>
      </c>
      <c r="Q221" s="159">
        <v>107.56</v>
      </c>
      <c r="R221" s="159">
        <v>89.49</v>
      </c>
      <c r="S221" s="159" t="s">
        <v>2092</v>
      </c>
      <c r="T221" s="159" t="s">
        <v>93</v>
      </c>
      <c r="U221" s="159" t="s">
        <v>1165</v>
      </c>
      <c r="V221" s="159" t="s">
        <v>1545</v>
      </c>
      <c r="W221" s="159" t="s">
        <v>2117</v>
      </c>
      <c r="X221" s="163">
        <v>44312</v>
      </c>
      <c r="Y221" s="159" t="s">
        <v>2118</v>
      </c>
      <c r="Z221" s="159" t="s">
        <v>1548</v>
      </c>
      <c r="AA221" s="159" t="s">
        <v>2119</v>
      </c>
      <c r="AB221" s="159" t="s">
        <v>2120</v>
      </c>
      <c r="AC221" s="159" t="s">
        <v>1548</v>
      </c>
      <c r="AD221" s="159" t="s">
        <v>2121</v>
      </c>
      <c r="AE221" s="163">
        <v>45107</v>
      </c>
      <c r="AI221"/>
    </row>
    <row r="222" spans="1:35">
      <c r="A222" s="159">
        <f t="shared" si="34"/>
        <v>107.05</v>
      </c>
      <c r="B222" s="159">
        <v>220</v>
      </c>
      <c r="C222" s="159" t="s">
        <v>1523</v>
      </c>
      <c r="D222" s="159" t="s">
        <v>155</v>
      </c>
      <c r="E222" s="159" t="s">
        <v>632</v>
      </c>
      <c r="F222" s="159" t="s">
        <v>2122</v>
      </c>
      <c r="G222" s="159">
        <v>5</v>
      </c>
      <c r="H222" s="159">
        <f t="shared" si="36"/>
        <v>5</v>
      </c>
      <c r="I222" s="159">
        <v>1</v>
      </c>
      <c r="J222" s="159">
        <v>10</v>
      </c>
      <c r="K222" s="159">
        <v>3</v>
      </c>
      <c r="L222" s="159">
        <v>302</v>
      </c>
      <c r="M222" s="206" t="str">
        <f t="shared" si="35"/>
        <v>5-1-302</v>
      </c>
      <c r="N222" s="159" t="s">
        <v>1525</v>
      </c>
      <c r="O222" s="206" t="str">
        <f>VLOOKUP(M222,'房源信息（实测）'!$C$2:$J$771,7,0)</f>
        <v>5-1-302</v>
      </c>
      <c r="P222" s="206">
        <f>VLOOKUP(M222,'房源信息（实测）'!$C$2:$K$771,8,0)</f>
        <v>107.05</v>
      </c>
      <c r="Q222" s="159">
        <v>106.96</v>
      </c>
      <c r="R222" s="159">
        <v>88.99</v>
      </c>
      <c r="S222" s="159" t="s">
        <v>2092</v>
      </c>
      <c r="T222" s="159" t="s">
        <v>93</v>
      </c>
      <c r="U222" s="159" t="s">
        <v>1165</v>
      </c>
      <c r="V222" s="159" t="s">
        <v>1545</v>
      </c>
      <c r="W222" s="159" t="s">
        <v>2123</v>
      </c>
      <c r="X222" s="163">
        <v>44324</v>
      </c>
      <c r="Y222" s="159" t="s">
        <v>2124</v>
      </c>
      <c r="Z222" s="159" t="s">
        <v>1548</v>
      </c>
      <c r="AA222" s="159" t="s">
        <v>2125</v>
      </c>
      <c r="AE222" s="163">
        <v>45107</v>
      </c>
      <c r="AI222"/>
    </row>
    <row r="223" spans="1:35">
      <c r="A223" s="159">
        <f t="shared" si="34"/>
        <v>107.65</v>
      </c>
      <c r="B223" s="159">
        <v>221</v>
      </c>
      <c r="C223" s="159" t="s">
        <v>1523</v>
      </c>
      <c r="D223" s="159" t="s">
        <v>155</v>
      </c>
      <c r="E223" s="159" t="s">
        <v>632</v>
      </c>
      <c r="F223" s="159" t="s">
        <v>2126</v>
      </c>
      <c r="G223" s="159">
        <v>5</v>
      </c>
      <c r="H223" s="159">
        <f t="shared" si="36"/>
        <v>5</v>
      </c>
      <c r="I223" s="159">
        <v>1</v>
      </c>
      <c r="J223" s="159">
        <v>10</v>
      </c>
      <c r="K223" s="159">
        <v>4</v>
      </c>
      <c r="L223" s="159">
        <v>401</v>
      </c>
      <c r="M223" s="206" t="str">
        <f t="shared" si="35"/>
        <v>5-1-401</v>
      </c>
      <c r="N223" s="159" t="s">
        <v>1525</v>
      </c>
      <c r="O223" s="206" t="str">
        <f>VLOOKUP(M223,'房源信息（实测）'!$C$2:$J$771,7,0)</f>
        <v>5-1-401</v>
      </c>
      <c r="P223" s="206">
        <f>VLOOKUP(M223,'房源信息（实测）'!$C$2:$K$771,8,0)</f>
        <v>107.65</v>
      </c>
      <c r="Q223" s="159">
        <v>107.56</v>
      </c>
      <c r="R223" s="159">
        <v>89.49</v>
      </c>
      <c r="S223" s="159" t="s">
        <v>2092</v>
      </c>
      <c r="T223" s="159" t="s">
        <v>93</v>
      </c>
      <c r="U223" s="159" t="s">
        <v>1165</v>
      </c>
      <c r="V223" s="159" t="s">
        <v>1545</v>
      </c>
      <c r="W223" s="159" t="s">
        <v>2127</v>
      </c>
      <c r="X223" s="163">
        <v>44315</v>
      </c>
      <c r="Y223" s="159" t="s">
        <v>2128</v>
      </c>
      <c r="Z223" s="159" t="s">
        <v>1548</v>
      </c>
      <c r="AA223" s="159" t="s">
        <v>2129</v>
      </c>
      <c r="AE223" s="163">
        <v>45107</v>
      </c>
      <c r="AI223"/>
    </row>
    <row r="224" spans="1:35">
      <c r="A224" s="159">
        <f t="shared" si="34"/>
        <v>107.05</v>
      </c>
      <c r="B224" s="159">
        <v>222</v>
      </c>
      <c r="C224" s="159" t="s">
        <v>1523</v>
      </c>
      <c r="D224" s="159" t="s">
        <v>155</v>
      </c>
      <c r="E224" s="159" t="s">
        <v>632</v>
      </c>
      <c r="F224" s="159" t="s">
        <v>2130</v>
      </c>
      <c r="G224" s="159">
        <v>5</v>
      </c>
      <c r="H224" s="159">
        <f t="shared" si="36"/>
        <v>5</v>
      </c>
      <c r="I224" s="159">
        <v>1</v>
      </c>
      <c r="J224" s="159">
        <v>10</v>
      </c>
      <c r="K224" s="159">
        <v>4</v>
      </c>
      <c r="L224" s="159">
        <v>402</v>
      </c>
      <c r="M224" s="206" t="str">
        <f t="shared" si="35"/>
        <v>5-1-402</v>
      </c>
      <c r="N224" s="159" t="s">
        <v>1525</v>
      </c>
      <c r="O224" s="206" t="str">
        <f>VLOOKUP(M224,'房源信息（实测）'!$C$2:$J$771,7,0)</f>
        <v>5-1-402</v>
      </c>
      <c r="P224" s="206">
        <f>VLOOKUP(M224,'房源信息（实测）'!$C$2:$K$771,8,0)</f>
        <v>107.05</v>
      </c>
      <c r="Q224" s="159">
        <v>106.96</v>
      </c>
      <c r="R224" s="159">
        <v>88.99</v>
      </c>
      <c r="S224" s="159" t="s">
        <v>2092</v>
      </c>
      <c r="T224" s="159" t="s">
        <v>93</v>
      </c>
      <c r="U224" s="159" t="s">
        <v>1165</v>
      </c>
      <c r="V224" s="159" t="s">
        <v>1545</v>
      </c>
      <c r="W224" s="159" t="s">
        <v>2131</v>
      </c>
      <c r="X224" s="163">
        <v>44303</v>
      </c>
      <c r="Y224" s="159" t="s">
        <v>2132</v>
      </c>
      <c r="Z224" s="159" t="s">
        <v>1548</v>
      </c>
      <c r="AA224" s="159" t="s">
        <v>2133</v>
      </c>
      <c r="AE224" s="163">
        <v>45107</v>
      </c>
      <c r="AI224"/>
    </row>
    <row r="225" spans="1:35">
      <c r="A225" s="159">
        <f t="shared" si="34"/>
        <v>107.65</v>
      </c>
      <c r="B225" s="159">
        <v>223</v>
      </c>
      <c r="C225" s="159" t="s">
        <v>1523</v>
      </c>
      <c r="D225" s="159" t="s">
        <v>155</v>
      </c>
      <c r="E225" s="159" t="s">
        <v>632</v>
      </c>
      <c r="F225" s="159" t="s">
        <v>2134</v>
      </c>
      <c r="G225" s="159">
        <v>5</v>
      </c>
      <c r="H225" s="159">
        <f t="shared" si="36"/>
        <v>5</v>
      </c>
      <c r="I225" s="159">
        <v>1</v>
      </c>
      <c r="J225" s="159">
        <v>10</v>
      </c>
      <c r="K225" s="159">
        <v>5</v>
      </c>
      <c r="L225" s="159">
        <v>501</v>
      </c>
      <c r="M225" s="206" t="str">
        <f t="shared" si="35"/>
        <v>5-1-501</v>
      </c>
      <c r="N225" s="159" t="s">
        <v>1525</v>
      </c>
      <c r="O225" s="206" t="str">
        <f>VLOOKUP(M225,'房源信息（实测）'!$C$2:$J$771,7,0)</f>
        <v>5-1-501</v>
      </c>
      <c r="P225" s="206">
        <f>VLOOKUP(M225,'房源信息（实测）'!$C$2:$K$771,8,0)</f>
        <v>107.65</v>
      </c>
      <c r="Q225" s="159">
        <v>107.56</v>
      </c>
      <c r="R225" s="159">
        <v>89.49</v>
      </c>
      <c r="S225" s="159" t="s">
        <v>2092</v>
      </c>
      <c r="T225" s="159" t="s">
        <v>93</v>
      </c>
      <c r="U225" s="159" t="s">
        <v>1165</v>
      </c>
      <c r="V225" s="159" t="s">
        <v>1545</v>
      </c>
      <c r="W225" s="159" t="s">
        <v>2135</v>
      </c>
      <c r="X225" s="163">
        <v>44303</v>
      </c>
      <c r="Y225" s="159" t="s">
        <v>2136</v>
      </c>
      <c r="Z225" s="159" t="s">
        <v>1548</v>
      </c>
      <c r="AA225" s="159" t="s">
        <v>2137</v>
      </c>
      <c r="AB225" s="159" t="s">
        <v>2138</v>
      </c>
      <c r="AC225" s="159" t="s">
        <v>1548</v>
      </c>
      <c r="AD225" s="159" t="s">
        <v>2139</v>
      </c>
      <c r="AE225" s="163">
        <v>45107</v>
      </c>
      <c r="AI225"/>
    </row>
    <row r="226" spans="1:35">
      <c r="A226" s="159">
        <f t="shared" si="34"/>
        <v>107.05</v>
      </c>
      <c r="B226" s="159">
        <v>224</v>
      </c>
      <c r="C226" s="159" t="s">
        <v>1523</v>
      </c>
      <c r="D226" s="159" t="s">
        <v>155</v>
      </c>
      <c r="E226" s="159" t="s">
        <v>632</v>
      </c>
      <c r="F226" s="159" t="s">
        <v>2140</v>
      </c>
      <c r="G226" s="159">
        <v>5</v>
      </c>
      <c r="H226" s="159">
        <f t="shared" si="36"/>
        <v>5</v>
      </c>
      <c r="I226" s="159">
        <v>1</v>
      </c>
      <c r="J226" s="159">
        <v>10</v>
      </c>
      <c r="K226" s="159">
        <v>5</v>
      </c>
      <c r="L226" s="159">
        <v>502</v>
      </c>
      <c r="M226" s="206" t="str">
        <f t="shared" si="35"/>
        <v>5-1-502</v>
      </c>
      <c r="N226" s="159" t="s">
        <v>1525</v>
      </c>
      <c r="O226" s="206" t="str">
        <f>VLOOKUP(M226,'房源信息（实测）'!$C$2:$J$771,7,0)</f>
        <v>5-1-502</v>
      </c>
      <c r="P226" s="206">
        <f>VLOOKUP(M226,'房源信息（实测）'!$C$2:$K$771,8,0)</f>
        <v>107.05</v>
      </c>
      <c r="Q226" s="159">
        <v>106.96</v>
      </c>
      <c r="R226" s="159">
        <v>88.99</v>
      </c>
      <c r="S226" s="159" t="s">
        <v>2092</v>
      </c>
      <c r="T226" s="159" t="s">
        <v>93</v>
      </c>
      <c r="U226" s="159" t="s">
        <v>1165</v>
      </c>
      <c r="V226" s="159" t="s">
        <v>1545</v>
      </c>
      <c r="W226" s="159" t="s">
        <v>2141</v>
      </c>
      <c r="X226" s="163">
        <v>44311</v>
      </c>
      <c r="Y226" s="159" t="s">
        <v>2142</v>
      </c>
      <c r="Z226" s="159" t="s">
        <v>1548</v>
      </c>
      <c r="AA226" s="159" t="s">
        <v>2143</v>
      </c>
      <c r="AE226" s="163">
        <v>45107</v>
      </c>
      <c r="AI226"/>
    </row>
    <row r="227" spans="1:35">
      <c r="A227" s="159">
        <f t="shared" si="34"/>
        <v>107.65</v>
      </c>
      <c r="B227" s="159">
        <v>225</v>
      </c>
      <c r="C227" s="159" t="s">
        <v>1523</v>
      </c>
      <c r="D227" s="159" t="s">
        <v>155</v>
      </c>
      <c r="E227" s="159" t="s">
        <v>632</v>
      </c>
      <c r="F227" s="159" t="s">
        <v>2144</v>
      </c>
      <c r="G227" s="159">
        <v>5</v>
      </c>
      <c r="H227" s="159">
        <f t="shared" si="36"/>
        <v>5</v>
      </c>
      <c r="I227" s="159">
        <v>1</v>
      </c>
      <c r="J227" s="159">
        <v>10</v>
      </c>
      <c r="K227" s="159">
        <v>6</v>
      </c>
      <c r="L227" s="159">
        <v>601</v>
      </c>
      <c r="M227" s="206" t="str">
        <f t="shared" si="35"/>
        <v>5-1-601</v>
      </c>
      <c r="N227" s="159" t="s">
        <v>1525</v>
      </c>
      <c r="O227" s="206" t="str">
        <f>VLOOKUP(M227,'房源信息（实测）'!$C$2:$J$771,7,0)</f>
        <v>5-1-601</v>
      </c>
      <c r="P227" s="206">
        <f>VLOOKUP(M227,'房源信息（实测）'!$C$2:$K$771,8,0)</f>
        <v>107.65</v>
      </c>
      <c r="Q227" s="159">
        <v>107.56</v>
      </c>
      <c r="R227" s="159">
        <v>89.49</v>
      </c>
      <c r="S227" s="159" t="s">
        <v>2092</v>
      </c>
      <c r="T227" s="159" t="s">
        <v>93</v>
      </c>
      <c r="U227" s="159" t="s">
        <v>1165</v>
      </c>
      <c r="V227" s="159" t="s">
        <v>1545</v>
      </c>
      <c r="W227" s="159" t="s">
        <v>2145</v>
      </c>
      <c r="X227" s="163">
        <v>44304</v>
      </c>
      <c r="Y227" s="159" t="s">
        <v>2146</v>
      </c>
      <c r="Z227" s="159" t="s">
        <v>1548</v>
      </c>
      <c r="AA227" s="159" t="s">
        <v>2147</v>
      </c>
      <c r="AB227" s="159" t="s">
        <v>2148</v>
      </c>
      <c r="AC227" s="159" t="s">
        <v>1548</v>
      </c>
      <c r="AD227" s="159" t="s">
        <v>2149</v>
      </c>
      <c r="AE227" s="163">
        <v>45107</v>
      </c>
      <c r="AI227"/>
    </row>
    <row r="228" spans="1:35">
      <c r="A228" s="159">
        <f t="shared" si="34"/>
        <v>107.05</v>
      </c>
      <c r="B228" s="159">
        <v>226</v>
      </c>
      <c r="C228" s="159" t="s">
        <v>1523</v>
      </c>
      <c r="D228" s="159" t="s">
        <v>155</v>
      </c>
      <c r="E228" s="159" t="s">
        <v>632</v>
      </c>
      <c r="F228" s="159" t="s">
        <v>2150</v>
      </c>
      <c r="G228" s="159">
        <v>5</v>
      </c>
      <c r="H228" s="159">
        <f t="shared" si="36"/>
        <v>5</v>
      </c>
      <c r="I228" s="159">
        <v>1</v>
      </c>
      <c r="J228" s="159">
        <v>10</v>
      </c>
      <c r="K228" s="159">
        <v>6</v>
      </c>
      <c r="L228" s="159">
        <v>602</v>
      </c>
      <c r="M228" s="206" t="str">
        <f t="shared" si="35"/>
        <v>5-1-602</v>
      </c>
      <c r="N228" s="159" t="s">
        <v>1525</v>
      </c>
      <c r="O228" s="206" t="str">
        <f>VLOOKUP(M228,'房源信息（实测）'!$C$2:$J$771,7,0)</f>
        <v>5-1-602</v>
      </c>
      <c r="P228" s="206">
        <f>VLOOKUP(M228,'房源信息（实测）'!$C$2:$K$771,8,0)</f>
        <v>107.05</v>
      </c>
      <c r="Q228" s="159">
        <v>106.96</v>
      </c>
      <c r="R228" s="159">
        <v>88.99</v>
      </c>
      <c r="S228" s="159" t="s">
        <v>2092</v>
      </c>
      <c r="T228" s="159" t="s">
        <v>93</v>
      </c>
      <c r="U228" s="159" t="s">
        <v>1165</v>
      </c>
      <c r="V228" s="159" t="s">
        <v>1545</v>
      </c>
      <c r="W228" s="159" t="s">
        <v>2151</v>
      </c>
      <c r="X228" s="163">
        <v>44312</v>
      </c>
      <c r="Y228" s="159" t="s">
        <v>2152</v>
      </c>
      <c r="Z228" s="159" t="s">
        <v>1548</v>
      </c>
      <c r="AA228" s="159" t="s">
        <v>2153</v>
      </c>
      <c r="AB228" s="159" t="s">
        <v>2154</v>
      </c>
      <c r="AC228" s="159" t="s">
        <v>1548</v>
      </c>
      <c r="AD228" s="159" t="s">
        <v>2155</v>
      </c>
      <c r="AE228" s="163">
        <v>45107</v>
      </c>
      <c r="AI228"/>
    </row>
    <row r="229" spans="1:35">
      <c r="A229" s="159">
        <f t="shared" si="34"/>
        <v>107.65</v>
      </c>
      <c r="B229" s="159">
        <v>227</v>
      </c>
      <c r="C229" s="159" t="s">
        <v>1523</v>
      </c>
      <c r="D229" s="159" t="s">
        <v>155</v>
      </c>
      <c r="E229" s="159" t="s">
        <v>632</v>
      </c>
      <c r="F229" s="159" t="s">
        <v>2156</v>
      </c>
      <c r="G229" s="159">
        <v>5</v>
      </c>
      <c r="H229" s="159">
        <f t="shared" si="36"/>
        <v>5</v>
      </c>
      <c r="I229" s="159">
        <v>1</v>
      </c>
      <c r="J229" s="159">
        <v>10</v>
      </c>
      <c r="K229" s="159">
        <v>7</v>
      </c>
      <c r="L229" s="159">
        <v>701</v>
      </c>
      <c r="M229" s="206" t="str">
        <f t="shared" si="35"/>
        <v>5-1-701</v>
      </c>
      <c r="N229" s="159" t="s">
        <v>1525</v>
      </c>
      <c r="O229" s="206" t="str">
        <f>VLOOKUP(M229,'房源信息（实测）'!$C$2:$J$771,7,0)</f>
        <v>5-1-701</v>
      </c>
      <c r="P229" s="206">
        <f>VLOOKUP(M229,'房源信息（实测）'!$C$2:$K$771,8,0)</f>
        <v>107.65</v>
      </c>
      <c r="Q229" s="159">
        <v>107.56</v>
      </c>
      <c r="R229" s="159">
        <v>89.49</v>
      </c>
      <c r="S229" s="159" t="s">
        <v>2092</v>
      </c>
      <c r="T229" s="159" t="s">
        <v>93</v>
      </c>
      <c r="U229" s="159" t="s">
        <v>1165</v>
      </c>
      <c r="V229" s="159" t="s">
        <v>1545</v>
      </c>
      <c r="W229" s="159" t="s">
        <v>2157</v>
      </c>
      <c r="X229" s="163">
        <v>44306</v>
      </c>
      <c r="Y229" s="159" t="s">
        <v>2158</v>
      </c>
      <c r="Z229" s="159" t="s">
        <v>1548</v>
      </c>
      <c r="AA229" s="159" t="s">
        <v>2159</v>
      </c>
      <c r="AB229" s="159" t="s">
        <v>2160</v>
      </c>
      <c r="AC229" s="159" t="s">
        <v>1548</v>
      </c>
      <c r="AD229" s="159" t="s">
        <v>2161</v>
      </c>
      <c r="AE229" s="163">
        <v>45107</v>
      </c>
      <c r="AI229"/>
    </row>
    <row r="230" spans="1:35">
      <c r="A230" s="159">
        <f t="shared" si="34"/>
        <v>107.05</v>
      </c>
      <c r="B230" s="159">
        <v>228</v>
      </c>
      <c r="C230" s="159" t="s">
        <v>1523</v>
      </c>
      <c r="D230" s="159" t="s">
        <v>155</v>
      </c>
      <c r="E230" s="159" t="s">
        <v>632</v>
      </c>
      <c r="F230" s="159" t="s">
        <v>2162</v>
      </c>
      <c r="G230" s="159">
        <v>5</v>
      </c>
      <c r="H230" s="159">
        <f t="shared" si="36"/>
        <v>5</v>
      </c>
      <c r="I230" s="159">
        <v>1</v>
      </c>
      <c r="J230" s="159">
        <v>10</v>
      </c>
      <c r="K230" s="159">
        <v>7</v>
      </c>
      <c r="L230" s="159">
        <v>702</v>
      </c>
      <c r="M230" s="206" t="str">
        <f t="shared" si="35"/>
        <v>5-1-702</v>
      </c>
      <c r="N230" s="159" t="s">
        <v>1525</v>
      </c>
      <c r="O230" s="206" t="str">
        <f>VLOOKUP(M230,'房源信息（实测）'!$C$2:$J$771,7,0)</f>
        <v>5-1-702</v>
      </c>
      <c r="P230" s="206">
        <f>VLOOKUP(M230,'房源信息（实测）'!$C$2:$K$771,8,0)</f>
        <v>107.05</v>
      </c>
      <c r="Q230" s="159">
        <v>106.96</v>
      </c>
      <c r="R230" s="159">
        <v>88.99</v>
      </c>
      <c r="S230" s="159" t="s">
        <v>2092</v>
      </c>
      <c r="T230" s="159" t="s">
        <v>93</v>
      </c>
      <c r="U230" s="159" t="s">
        <v>1165</v>
      </c>
      <c r="V230" s="159" t="s">
        <v>1545</v>
      </c>
      <c r="W230" s="159" t="s">
        <v>2163</v>
      </c>
      <c r="X230" s="163">
        <v>44310</v>
      </c>
      <c r="Y230" s="159" t="s">
        <v>2164</v>
      </c>
      <c r="Z230" s="159" t="s">
        <v>1548</v>
      </c>
      <c r="AA230" s="159" t="s">
        <v>2165</v>
      </c>
      <c r="AB230" s="159" t="s">
        <v>2166</v>
      </c>
      <c r="AC230" s="159" t="s">
        <v>1548</v>
      </c>
      <c r="AD230" s="159" t="s">
        <v>2167</v>
      </c>
      <c r="AE230" s="163">
        <v>45107</v>
      </c>
      <c r="AI230"/>
    </row>
    <row r="231" spans="1:35">
      <c r="A231" s="159">
        <f t="shared" si="34"/>
        <v>107.65</v>
      </c>
      <c r="B231" s="159">
        <v>229</v>
      </c>
      <c r="C231" s="159" t="s">
        <v>1523</v>
      </c>
      <c r="D231" s="159" t="s">
        <v>155</v>
      </c>
      <c r="E231" s="159" t="s">
        <v>632</v>
      </c>
      <c r="F231" s="159" t="s">
        <v>2168</v>
      </c>
      <c r="G231" s="159">
        <v>5</v>
      </c>
      <c r="H231" s="159">
        <f t="shared" si="36"/>
        <v>5</v>
      </c>
      <c r="I231" s="159">
        <v>1</v>
      </c>
      <c r="J231" s="159">
        <v>10</v>
      </c>
      <c r="K231" s="159">
        <v>8</v>
      </c>
      <c r="L231" s="159">
        <v>801</v>
      </c>
      <c r="M231" s="206" t="str">
        <f t="shared" si="35"/>
        <v>5-1-801</v>
      </c>
      <c r="N231" s="159" t="s">
        <v>1525</v>
      </c>
      <c r="O231" s="206" t="str">
        <f>VLOOKUP(M231,'房源信息（实测）'!$C$2:$J$771,7,0)</f>
        <v>5-1-801</v>
      </c>
      <c r="P231" s="206">
        <f>VLOOKUP(M231,'房源信息（实测）'!$C$2:$K$771,8,0)</f>
        <v>107.65</v>
      </c>
      <c r="Q231" s="159">
        <v>107.56</v>
      </c>
      <c r="R231" s="159">
        <v>89.49</v>
      </c>
      <c r="S231" s="159" t="s">
        <v>2092</v>
      </c>
      <c r="T231" s="159" t="s">
        <v>93</v>
      </c>
      <c r="U231" s="159" t="s">
        <v>1165</v>
      </c>
      <c r="V231" s="159" t="s">
        <v>1545</v>
      </c>
      <c r="W231" s="159" t="s">
        <v>2169</v>
      </c>
      <c r="X231" s="163">
        <v>44305</v>
      </c>
      <c r="Y231" s="159" t="s">
        <v>2170</v>
      </c>
      <c r="Z231" s="159" t="s">
        <v>1548</v>
      </c>
      <c r="AA231" s="159" t="s">
        <v>2171</v>
      </c>
      <c r="AB231" s="159" t="s">
        <v>2172</v>
      </c>
      <c r="AC231" s="159" t="s">
        <v>1548</v>
      </c>
      <c r="AD231" s="159" t="s">
        <v>2173</v>
      </c>
      <c r="AE231" s="163">
        <v>45107</v>
      </c>
      <c r="AI231"/>
    </row>
    <row r="232" spans="1:35">
      <c r="A232" s="159">
        <f t="shared" si="34"/>
        <v>107.05</v>
      </c>
      <c r="B232" s="159">
        <v>230</v>
      </c>
      <c r="C232" s="159" t="s">
        <v>1523</v>
      </c>
      <c r="D232" s="159" t="s">
        <v>155</v>
      </c>
      <c r="E232" s="159" t="s">
        <v>632</v>
      </c>
      <c r="F232" s="159" t="s">
        <v>2174</v>
      </c>
      <c r="G232" s="159">
        <v>5</v>
      </c>
      <c r="H232" s="159">
        <f t="shared" si="36"/>
        <v>5</v>
      </c>
      <c r="I232" s="159">
        <v>1</v>
      </c>
      <c r="J232" s="159">
        <v>10</v>
      </c>
      <c r="K232" s="159">
        <v>8</v>
      </c>
      <c r="L232" s="159">
        <v>802</v>
      </c>
      <c r="M232" s="206" t="str">
        <f t="shared" si="35"/>
        <v>5-1-802</v>
      </c>
      <c r="N232" s="159" t="s">
        <v>1525</v>
      </c>
      <c r="O232" s="206" t="str">
        <f>VLOOKUP(M232,'房源信息（实测）'!$C$2:$J$771,7,0)</f>
        <v>5-1-802</v>
      </c>
      <c r="P232" s="206">
        <f>VLOOKUP(M232,'房源信息（实测）'!$C$2:$K$771,8,0)</f>
        <v>107.05</v>
      </c>
      <c r="Q232" s="159">
        <v>106.96</v>
      </c>
      <c r="R232" s="159">
        <v>88.99</v>
      </c>
      <c r="S232" s="159" t="s">
        <v>2092</v>
      </c>
      <c r="T232" s="159" t="s">
        <v>93</v>
      </c>
      <c r="U232" s="159" t="s">
        <v>1165</v>
      </c>
      <c r="V232" s="159" t="s">
        <v>1545</v>
      </c>
      <c r="W232" s="159" t="s">
        <v>2175</v>
      </c>
      <c r="X232" s="163">
        <v>44306</v>
      </c>
      <c r="Y232" s="159" t="s">
        <v>2176</v>
      </c>
      <c r="Z232" s="159" t="s">
        <v>1548</v>
      </c>
      <c r="AA232" s="159" t="s">
        <v>2177</v>
      </c>
      <c r="AE232" s="163">
        <v>45107</v>
      </c>
      <c r="AI232"/>
    </row>
    <row r="233" spans="1:35">
      <c r="A233" s="159">
        <f t="shared" si="34"/>
        <v>107.65</v>
      </c>
      <c r="B233" s="159">
        <v>231</v>
      </c>
      <c r="C233" s="159" t="s">
        <v>1523</v>
      </c>
      <c r="D233" s="159" t="s">
        <v>155</v>
      </c>
      <c r="E233" s="159" t="s">
        <v>632</v>
      </c>
      <c r="F233" s="159" t="s">
        <v>2178</v>
      </c>
      <c r="G233" s="159">
        <v>5</v>
      </c>
      <c r="H233" s="159">
        <f t="shared" si="36"/>
        <v>5</v>
      </c>
      <c r="I233" s="159">
        <v>1</v>
      </c>
      <c r="J233" s="159">
        <v>10</v>
      </c>
      <c r="K233" s="159">
        <v>9</v>
      </c>
      <c r="L233" s="159">
        <v>901</v>
      </c>
      <c r="M233" s="206" t="str">
        <f t="shared" si="35"/>
        <v>5-1-901</v>
      </c>
      <c r="N233" s="159" t="s">
        <v>1525</v>
      </c>
      <c r="O233" s="206" t="str">
        <f>VLOOKUP(M233,'房源信息（实测）'!$C$2:$J$771,7,0)</f>
        <v>5-1-901</v>
      </c>
      <c r="P233" s="206">
        <f>VLOOKUP(M233,'房源信息（实测）'!$C$2:$K$771,8,0)</f>
        <v>107.65</v>
      </c>
      <c r="Q233" s="159">
        <v>107.56</v>
      </c>
      <c r="R233" s="159">
        <v>89.49</v>
      </c>
      <c r="S233" s="159" t="s">
        <v>2092</v>
      </c>
      <c r="T233" s="159" t="s">
        <v>93</v>
      </c>
      <c r="U233" s="159" t="s">
        <v>1165</v>
      </c>
      <c r="V233" s="159" t="s">
        <v>1545</v>
      </c>
      <c r="W233" s="159" t="s">
        <v>2179</v>
      </c>
      <c r="X233" s="163">
        <v>44310</v>
      </c>
      <c r="Y233" s="159" t="s">
        <v>2180</v>
      </c>
      <c r="Z233" s="159" t="s">
        <v>1548</v>
      </c>
      <c r="AA233" s="159" t="s">
        <v>2181</v>
      </c>
      <c r="AB233" s="159" t="s">
        <v>2182</v>
      </c>
      <c r="AC233" s="159" t="s">
        <v>1548</v>
      </c>
      <c r="AD233" s="159" t="s">
        <v>2183</v>
      </c>
      <c r="AE233" s="163">
        <v>45107</v>
      </c>
      <c r="AI233"/>
    </row>
    <row r="234" spans="1:35">
      <c r="A234" s="159">
        <f t="shared" si="34"/>
        <v>107.05</v>
      </c>
      <c r="B234" s="159">
        <v>232</v>
      </c>
      <c r="C234" s="159" t="s">
        <v>1523</v>
      </c>
      <c r="D234" s="159" t="s">
        <v>155</v>
      </c>
      <c r="E234" s="159" t="s">
        <v>632</v>
      </c>
      <c r="F234" s="159" t="s">
        <v>2184</v>
      </c>
      <c r="G234" s="159">
        <v>5</v>
      </c>
      <c r="H234" s="159">
        <f t="shared" si="36"/>
        <v>5</v>
      </c>
      <c r="I234" s="159">
        <v>1</v>
      </c>
      <c r="J234" s="159">
        <v>10</v>
      </c>
      <c r="K234" s="159">
        <v>9</v>
      </c>
      <c r="L234" s="159">
        <v>902</v>
      </c>
      <c r="M234" s="206" t="str">
        <f t="shared" si="35"/>
        <v>5-1-902</v>
      </c>
      <c r="N234" s="159" t="s">
        <v>1525</v>
      </c>
      <c r="O234" s="206" t="str">
        <f>VLOOKUP(M234,'房源信息（实测）'!$C$2:$J$771,7,0)</f>
        <v>5-1-902</v>
      </c>
      <c r="P234" s="206">
        <f>VLOOKUP(M234,'房源信息（实测）'!$C$2:$K$771,8,0)</f>
        <v>107.05</v>
      </c>
      <c r="Q234" s="159">
        <v>106.96</v>
      </c>
      <c r="R234" s="159">
        <v>88.99</v>
      </c>
      <c r="S234" s="159" t="s">
        <v>2092</v>
      </c>
      <c r="T234" s="159" t="s">
        <v>93</v>
      </c>
      <c r="U234" s="159" t="s">
        <v>1165</v>
      </c>
      <c r="V234" s="159" t="s">
        <v>1545</v>
      </c>
      <c r="W234" s="159" t="s">
        <v>2185</v>
      </c>
      <c r="X234" s="163">
        <v>44304</v>
      </c>
      <c r="Y234" s="159" t="s">
        <v>2186</v>
      </c>
      <c r="Z234" s="159" t="s">
        <v>1548</v>
      </c>
      <c r="AA234" s="159" t="s">
        <v>2187</v>
      </c>
      <c r="AB234" s="159" t="s">
        <v>2188</v>
      </c>
      <c r="AC234" s="159" t="s">
        <v>1548</v>
      </c>
      <c r="AD234" s="159" t="s">
        <v>2189</v>
      </c>
      <c r="AE234" s="163">
        <v>45107</v>
      </c>
      <c r="AI234"/>
    </row>
    <row r="235" spans="1:35">
      <c r="A235" s="159">
        <f t="shared" si="34"/>
        <v>107.65</v>
      </c>
      <c r="B235" s="159">
        <v>233</v>
      </c>
      <c r="C235" s="159" t="s">
        <v>1523</v>
      </c>
      <c r="D235" s="159" t="s">
        <v>155</v>
      </c>
      <c r="E235" s="159" t="s">
        <v>632</v>
      </c>
      <c r="F235" s="159" t="s">
        <v>2190</v>
      </c>
      <c r="G235" s="159">
        <v>5</v>
      </c>
      <c r="H235" s="159">
        <f t="shared" si="36"/>
        <v>5</v>
      </c>
      <c r="I235" s="159">
        <v>1</v>
      </c>
      <c r="J235" s="159">
        <v>10</v>
      </c>
      <c r="K235" s="159">
        <v>10</v>
      </c>
      <c r="L235" s="159">
        <v>1001</v>
      </c>
      <c r="M235" s="206" t="str">
        <f t="shared" si="35"/>
        <v>5-1-1001</v>
      </c>
      <c r="N235" s="159" t="s">
        <v>1525</v>
      </c>
      <c r="O235" s="206" t="str">
        <f>VLOOKUP(M235,'房源信息（实测）'!$C$2:$J$771,7,0)</f>
        <v>5-1-1001</v>
      </c>
      <c r="P235" s="206">
        <f>VLOOKUP(M235,'房源信息（实测）'!$C$2:$K$771,8,0)</f>
        <v>107.65</v>
      </c>
      <c r="Q235" s="159">
        <v>107.56</v>
      </c>
      <c r="R235" s="159">
        <v>89.49</v>
      </c>
      <c r="S235" s="159" t="s">
        <v>2092</v>
      </c>
      <c r="T235" s="159" t="s">
        <v>93</v>
      </c>
      <c r="U235" s="159" t="s">
        <v>1165</v>
      </c>
      <c r="V235" s="159" t="s">
        <v>1545</v>
      </c>
      <c r="W235" s="159" t="s">
        <v>2191</v>
      </c>
      <c r="X235" s="163">
        <v>44303</v>
      </c>
      <c r="Y235" s="159" t="s">
        <v>2192</v>
      </c>
      <c r="Z235" s="159" t="s">
        <v>1548</v>
      </c>
      <c r="AA235" s="159" t="s">
        <v>2193</v>
      </c>
      <c r="AB235" s="159" t="s">
        <v>2194</v>
      </c>
      <c r="AC235" s="159" t="s">
        <v>1548</v>
      </c>
      <c r="AD235" s="159" t="s">
        <v>2195</v>
      </c>
      <c r="AE235" s="163">
        <v>45107</v>
      </c>
      <c r="AI235"/>
    </row>
    <row r="236" spans="1:35">
      <c r="A236" s="159">
        <f t="shared" si="34"/>
        <v>107.05</v>
      </c>
      <c r="B236" s="159">
        <v>234</v>
      </c>
      <c r="C236" s="159" t="s">
        <v>1523</v>
      </c>
      <c r="D236" s="159" t="s">
        <v>155</v>
      </c>
      <c r="E236" s="159" t="s">
        <v>632</v>
      </c>
      <c r="F236" s="159" t="s">
        <v>2196</v>
      </c>
      <c r="G236" s="159">
        <v>5</v>
      </c>
      <c r="H236" s="159">
        <f t="shared" si="36"/>
        <v>5</v>
      </c>
      <c r="I236" s="159">
        <v>1</v>
      </c>
      <c r="J236" s="159">
        <v>10</v>
      </c>
      <c r="K236" s="159">
        <v>10</v>
      </c>
      <c r="L236" s="159">
        <v>1002</v>
      </c>
      <c r="M236" s="206" t="str">
        <f t="shared" si="35"/>
        <v>5-1-1002</v>
      </c>
      <c r="N236" s="159" t="s">
        <v>1525</v>
      </c>
      <c r="O236" s="206" t="str">
        <f>VLOOKUP(M236,'房源信息（实测）'!$C$2:$J$771,7,0)</f>
        <v>5-1-1002</v>
      </c>
      <c r="P236" s="206">
        <f>VLOOKUP(M236,'房源信息（实测）'!$C$2:$K$771,8,0)</f>
        <v>107.05</v>
      </c>
      <c r="Q236" s="159">
        <v>106.96</v>
      </c>
      <c r="R236" s="159">
        <v>88.99</v>
      </c>
      <c r="S236" s="159" t="s">
        <v>2092</v>
      </c>
      <c r="T236" s="159" t="s">
        <v>93</v>
      </c>
      <c r="U236" s="159" t="s">
        <v>1165</v>
      </c>
      <c r="V236" s="159" t="s">
        <v>1545</v>
      </c>
      <c r="W236" s="159" t="s">
        <v>2197</v>
      </c>
      <c r="X236" s="163">
        <v>44310</v>
      </c>
      <c r="Y236" s="159" t="s">
        <v>2198</v>
      </c>
      <c r="Z236" s="159" t="s">
        <v>1548</v>
      </c>
      <c r="AA236" s="159" t="s">
        <v>2199</v>
      </c>
      <c r="AB236" s="159" t="s">
        <v>2200</v>
      </c>
      <c r="AC236" s="159" t="s">
        <v>1548</v>
      </c>
      <c r="AD236" s="159" t="s">
        <v>2201</v>
      </c>
      <c r="AE236" s="163">
        <v>45107</v>
      </c>
      <c r="AI236"/>
    </row>
    <row r="237" spans="1:35">
      <c r="A237" s="159">
        <f t="shared" si="34"/>
        <v>107.05</v>
      </c>
      <c r="B237" s="159">
        <v>235</v>
      </c>
      <c r="C237" s="159" t="s">
        <v>1523</v>
      </c>
      <c r="D237" s="159" t="s">
        <v>155</v>
      </c>
      <c r="E237" s="159" t="s">
        <v>632</v>
      </c>
      <c r="F237" s="159" t="s">
        <v>2202</v>
      </c>
      <c r="G237" s="159">
        <v>5</v>
      </c>
      <c r="H237" s="159">
        <f t="shared" si="36"/>
        <v>5</v>
      </c>
      <c r="I237" s="159">
        <v>2</v>
      </c>
      <c r="J237" s="159">
        <v>10</v>
      </c>
      <c r="K237" s="159">
        <v>1</v>
      </c>
      <c r="L237" s="159">
        <v>101</v>
      </c>
      <c r="M237" s="206" t="str">
        <f t="shared" si="35"/>
        <v>5-2-101</v>
      </c>
      <c r="N237" s="159" t="s">
        <v>1525</v>
      </c>
      <c r="O237" s="206" t="str">
        <f>VLOOKUP(M237,'房源信息（实测）'!$C$2:$J$771,7,0)</f>
        <v>5-2-101</v>
      </c>
      <c r="P237" s="206">
        <f>VLOOKUP(M237,'房源信息（实测）'!$C$2:$K$771,8,0)</f>
        <v>107.05</v>
      </c>
      <c r="Q237" s="159">
        <v>106.96</v>
      </c>
      <c r="R237" s="159">
        <v>88.99</v>
      </c>
      <c r="S237" s="159" t="s">
        <v>2092</v>
      </c>
      <c r="T237" s="159" t="s">
        <v>93</v>
      </c>
      <c r="U237" s="159" t="s">
        <v>1165</v>
      </c>
      <c r="V237" s="159" t="s">
        <v>1545</v>
      </c>
      <c r="W237" s="159" t="s">
        <v>2203</v>
      </c>
      <c r="X237" s="163">
        <v>44315</v>
      </c>
      <c r="Y237" s="159" t="s">
        <v>2204</v>
      </c>
      <c r="Z237" s="159" t="s">
        <v>1548</v>
      </c>
      <c r="AA237" s="159" t="s">
        <v>2205</v>
      </c>
      <c r="AB237" s="159" t="s">
        <v>2206</v>
      </c>
      <c r="AC237" s="159" t="s">
        <v>1548</v>
      </c>
      <c r="AD237" s="159" t="s">
        <v>2207</v>
      </c>
      <c r="AE237" s="163">
        <v>45107</v>
      </c>
      <c r="AI237"/>
    </row>
    <row r="238" spans="1:35">
      <c r="A238" s="159">
        <f t="shared" si="34"/>
        <v>107.05</v>
      </c>
      <c r="B238" s="159">
        <v>236</v>
      </c>
      <c r="C238" s="159" t="s">
        <v>1523</v>
      </c>
      <c r="D238" s="159" t="s">
        <v>155</v>
      </c>
      <c r="E238" s="159" t="s">
        <v>632</v>
      </c>
      <c r="F238" s="159" t="s">
        <v>2208</v>
      </c>
      <c r="G238" s="159">
        <v>5</v>
      </c>
      <c r="H238" s="159">
        <f t="shared" si="36"/>
        <v>5</v>
      </c>
      <c r="I238" s="159">
        <v>2</v>
      </c>
      <c r="J238" s="159">
        <v>10</v>
      </c>
      <c r="K238" s="159">
        <v>1</v>
      </c>
      <c r="L238" s="159">
        <v>102</v>
      </c>
      <c r="M238" s="206" t="str">
        <f t="shared" si="35"/>
        <v>5-2-102</v>
      </c>
      <c r="N238" s="159" t="s">
        <v>1525</v>
      </c>
      <c r="O238" s="206" t="str">
        <f>VLOOKUP(M238,'房源信息（实测）'!$C$2:$J$771,7,0)</f>
        <v>5-2-102</v>
      </c>
      <c r="P238" s="206">
        <f>VLOOKUP(M238,'房源信息（实测）'!$C$2:$K$771,8,0)</f>
        <v>107.05</v>
      </c>
      <c r="Q238" s="159">
        <v>106.96</v>
      </c>
      <c r="R238" s="159">
        <v>88.99</v>
      </c>
      <c r="S238" s="159" t="s">
        <v>2092</v>
      </c>
      <c r="T238" s="159" t="s">
        <v>93</v>
      </c>
      <c r="U238" s="159" t="s">
        <v>1165</v>
      </c>
      <c r="V238" s="159" t="s">
        <v>1545</v>
      </c>
      <c r="W238" s="159" t="s">
        <v>2209</v>
      </c>
      <c r="X238" s="163">
        <v>44311</v>
      </c>
      <c r="Y238" s="159" t="s">
        <v>2210</v>
      </c>
      <c r="Z238" s="159" t="s">
        <v>1548</v>
      </c>
      <c r="AA238" s="159" t="s">
        <v>2211</v>
      </c>
      <c r="AB238" s="159" t="s">
        <v>2212</v>
      </c>
      <c r="AC238" s="159" t="s">
        <v>1548</v>
      </c>
      <c r="AD238" s="159" t="s">
        <v>2213</v>
      </c>
      <c r="AE238" s="163">
        <v>45107</v>
      </c>
      <c r="AI238"/>
    </row>
    <row r="239" spans="1:35">
      <c r="A239" s="159">
        <f t="shared" si="34"/>
        <v>107.05</v>
      </c>
      <c r="B239" s="159">
        <v>237</v>
      </c>
      <c r="C239" s="159" t="s">
        <v>1523</v>
      </c>
      <c r="D239" s="159" t="s">
        <v>155</v>
      </c>
      <c r="E239" s="159" t="s">
        <v>632</v>
      </c>
      <c r="F239" s="159" t="s">
        <v>2214</v>
      </c>
      <c r="G239" s="159">
        <v>5</v>
      </c>
      <c r="H239" s="159">
        <f t="shared" si="36"/>
        <v>5</v>
      </c>
      <c r="I239" s="159">
        <v>2</v>
      </c>
      <c r="J239" s="159">
        <v>10</v>
      </c>
      <c r="K239" s="159">
        <v>2</v>
      </c>
      <c r="L239" s="159">
        <v>201</v>
      </c>
      <c r="M239" s="206" t="str">
        <f t="shared" si="35"/>
        <v>5-2-201</v>
      </c>
      <c r="N239" s="159" t="s">
        <v>1525</v>
      </c>
      <c r="O239" s="206" t="str">
        <f>VLOOKUP(M239,'房源信息（实测）'!$C$2:$J$771,7,0)</f>
        <v>5-2-201</v>
      </c>
      <c r="P239" s="206">
        <f>VLOOKUP(M239,'房源信息（实测）'!$C$2:$K$771,8,0)</f>
        <v>107.05</v>
      </c>
      <c r="Q239" s="159">
        <v>106.96</v>
      </c>
      <c r="R239" s="159">
        <v>88.99</v>
      </c>
      <c r="S239" s="159" t="s">
        <v>2092</v>
      </c>
      <c r="T239" s="159" t="s">
        <v>93</v>
      </c>
      <c r="U239" s="159" t="s">
        <v>1165</v>
      </c>
      <c r="V239" s="159" t="s">
        <v>1545</v>
      </c>
      <c r="W239" s="159" t="s">
        <v>2215</v>
      </c>
      <c r="X239" s="163">
        <v>44305</v>
      </c>
      <c r="Y239" s="159" t="s">
        <v>2216</v>
      </c>
      <c r="Z239" s="159" t="s">
        <v>1548</v>
      </c>
      <c r="AA239" s="159" t="s">
        <v>2217</v>
      </c>
      <c r="AB239" s="159" t="s">
        <v>2218</v>
      </c>
      <c r="AC239" s="159" t="s">
        <v>1548</v>
      </c>
      <c r="AD239" s="159" t="s">
        <v>2219</v>
      </c>
      <c r="AE239" s="163">
        <v>45107</v>
      </c>
      <c r="AI239"/>
    </row>
    <row r="240" spans="1:35">
      <c r="A240" s="159">
        <f t="shared" si="34"/>
        <v>107.05</v>
      </c>
      <c r="B240" s="159">
        <v>238</v>
      </c>
      <c r="C240" s="159" t="s">
        <v>1523</v>
      </c>
      <c r="D240" s="159" t="s">
        <v>155</v>
      </c>
      <c r="E240" s="159" t="s">
        <v>632</v>
      </c>
      <c r="F240" s="159" t="s">
        <v>2220</v>
      </c>
      <c r="G240" s="159">
        <v>5</v>
      </c>
      <c r="H240" s="159">
        <f t="shared" si="36"/>
        <v>5</v>
      </c>
      <c r="I240" s="159">
        <v>2</v>
      </c>
      <c r="J240" s="159">
        <v>10</v>
      </c>
      <c r="K240" s="159">
        <v>2</v>
      </c>
      <c r="L240" s="159">
        <v>202</v>
      </c>
      <c r="M240" s="206" t="str">
        <f t="shared" si="35"/>
        <v>5-2-202</v>
      </c>
      <c r="N240" s="159" t="s">
        <v>1525</v>
      </c>
      <c r="O240" s="206" t="str">
        <f>VLOOKUP(M240,'房源信息（实测）'!$C$2:$J$771,7,0)</f>
        <v>5-2-202</v>
      </c>
      <c r="P240" s="206">
        <f>VLOOKUP(M240,'房源信息（实测）'!$C$2:$K$771,8,0)</f>
        <v>107.05</v>
      </c>
      <c r="Q240" s="159">
        <v>106.96</v>
      </c>
      <c r="R240" s="159">
        <v>88.99</v>
      </c>
      <c r="S240" s="159" t="s">
        <v>2092</v>
      </c>
      <c r="T240" s="159" t="s">
        <v>93</v>
      </c>
      <c r="U240" s="159" t="s">
        <v>1165</v>
      </c>
      <c r="V240" s="159" t="s">
        <v>1545</v>
      </c>
      <c r="W240" s="159" t="s">
        <v>2221</v>
      </c>
      <c r="X240" s="163">
        <v>44310</v>
      </c>
      <c r="Y240" s="159" t="s">
        <v>2222</v>
      </c>
      <c r="Z240" s="159" t="s">
        <v>1548</v>
      </c>
      <c r="AA240" s="159" t="s">
        <v>2223</v>
      </c>
      <c r="AB240" s="159" t="s">
        <v>2224</v>
      </c>
      <c r="AC240" s="159" t="s">
        <v>1548</v>
      </c>
      <c r="AD240" s="159" t="s">
        <v>2225</v>
      </c>
      <c r="AE240" s="163">
        <v>45107</v>
      </c>
      <c r="AI240"/>
    </row>
    <row r="241" spans="1:35">
      <c r="A241" s="159">
        <f t="shared" si="34"/>
        <v>107.05</v>
      </c>
      <c r="B241" s="159">
        <v>239</v>
      </c>
      <c r="C241" s="159" t="s">
        <v>1523</v>
      </c>
      <c r="D241" s="159" t="s">
        <v>155</v>
      </c>
      <c r="E241" s="159" t="s">
        <v>632</v>
      </c>
      <c r="F241" s="159" t="s">
        <v>2226</v>
      </c>
      <c r="G241" s="159">
        <v>5</v>
      </c>
      <c r="H241" s="159">
        <f t="shared" si="36"/>
        <v>5</v>
      </c>
      <c r="I241" s="159">
        <v>2</v>
      </c>
      <c r="J241" s="159">
        <v>10</v>
      </c>
      <c r="K241" s="159">
        <v>3</v>
      </c>
      <c r="L241" s="159">
        <v>301</v>
      </c>
      <c r="M241" s="206" t="str">
        <f t="shared" si="35"/>
        <v>5-2-301</v>
      </c>
      <c r="N241" s="159" t="s">
        <v>1525</v>
      </c>
      <c r="O241" s="206" t="str">
        <f>VLOOKUP(M241,'房源信息（实测）'!$C$2:$J$771,7,0)</f>
        <v>5-2-301</v>
      </c>
      <c r="P241" s="206">
        <f>VLOOKUP(M241,'房源信息（实测）'!$C$2:$K$771,8,0)</f>
        <v>107.05</v>
      </c>
      <c r="Q241" s="159">
        <v>106.96</v>
      </c>
      <c r="R241" s="159">
        <v>88.99</v>
      </c>
      <c r="S241" s="159" t="s">
        <v>2092</v>
      </c>
      <c r="T241" s="159" t="s">
        <v>93</v>
      </c>
      <c r="U241" s="159" t="s">
        <v>1165</v>
      </c>
      <c r="V241" s="159" t="s">
        <v>1545</v>
      </c>
      <c r="W241" s="159" t="s">
        <v>2227</v>
      </c>
      <c r="X241" s="163">
        <v>44309</v>
      </c>
      <c r="Y241" s="159" t="s">
        <v>2228</v>
      </c>
      <c r="Z241" s="159" t="s">
        <v>1548</v>
      </c>
      <c r="AA241" s="159" t="s">
        <v>2229</v>
      </c>
      <c r="AE241" s="163">
        <v>45107</v>
      </c>
      <c r="AI241"/>
    </row>
    <row r="242" spans="1:35">
      <c r="A242" s="159">
        <f t="shared" si="34"/>
        <v>107.05</v>
      </c>
      <c r="B242" s="159">
        <v>240</v>
      </c>
      <c r="C242" s="159" t="s">
        <v>1523</v>
      </c>
      <c r="D242" s="159" t="s">
        <v>155</v>
      </c>
      <c r="E242" s="159" t="s">
        <v>632</v>
      </c>
      <c r="F242" s="159" t="s">
        <v>2230</v>
      </c>
      <c r="G242" s="159">
        <v>5</v>
      </c>
      <c r="H242" s="159">
        <f t="shared" si="36"/>
        <v>5</v>
      </c>
      <c r="I242" s="159">
        <v>2</v>
      </c>
      <c r="J242" s="159">
        <v>10</v>
      </c>
      <c r="K242" s="159">
        <v>3</v>
      </c>
      <c r="L242" s="159">
        <v>302</v>
      </c>
      <c r="M242" s="206" t="str">
        <f t="shared" si="35"/>
        <v>5-2-302</v>
      </c>
      <c r="N242" s="159" t="s">
        <v>1525</v>
      </c>
      <c r="O242" s="206" t="str">
        <f>VLOOKUP(M242,'房源信息（实测）'!$C$2:$J$771,7,0)</f>
        <v>5-2-302</v>
      </c>
      <c r="P242" s="206">
        <f>VLOOKUP(M242,'房源信息（实测）'!$C$2:$K$771,8,0)</f>
        <v>107.05</v>
      </c>
      <c r="Q242" s="159">
        <v>106.96</v>
      </c>
      <c r="R242" s="159">
        <v>88.99</v>
      </c>
      <c r="S242" s="159" t="s">
        <v>2092</v>
      </c>
      <c r="T242" s="159" t="s">
        <v>93</v>
      </c>
      <c r="U242" s="159" t="s">
        <v>1165</v>
      </c>
      <c r="V242" s="159" t="s">
        <v>1528</v>
      </c>
      <c r="AE242" s="163">
        <v>45107</v>
      </c>
      <c r="AI242"/>
    </row>
    <row r="243" spans="1:35">
      <c r="A243" s="159">
        <f t="shared" si="34"/>
        <v>107.05</v>
      </c>
      <c r="B243" s="159">
        <v>241</v>
      </c>
      <c r="C243" s="159" t="s">
        <v>1523</v>
      </c>
      <c r="D243" s="159" t="s">
        <v>155</v>
      </c>
      <c r="E243" s="159" t="s">
        <v>632</v>
      </c>
      <c r="F243" s="159" t="s">
        <v>2231</v>
      </c>
      <c r="G243" s="159">
        <v>5</v>
      </c>
      <c r="H243" s="159">
        <f t="shared" si="36"/>
        <v>5</v>
      </c>
      <c r="I243" s="159">
        <v>2</v>
      </c>
      <c r="J243" s="159">
        <v>10</v>
      </c>
      <c r="K243" s="159">
        <v>4</v>
      </c>
      <c r="L243" s="159">
        <v>401</v>
      </c>
      <c r="M243" s="206" t="str">
        <f t="shared" si="35"/>
        <v>5-2-401</v>
      </c>
      <c r="N243" s="159" t="s">
        <v>1525</v>
      </c>
      <c r="O243" s="206" t="str">
        <f>VLOOKUP(M243,'房源信息（实测）'!$C$2:$J$771,7,0)</f>
        <v>5-2-401</v>
      </c>
      <c r="P243" s="206">
        <f>VLOOKUP(M243,'房源信息（实测）'!$C$2:$K$771,8,0)</f>
        <v>107.05</v>
      </c>
      <c r="Q243" s="159">
        <v>106.96</v>
      </c>
      <c r="R243" s="159">
        <v>88.99</v>
      </c>
      <c r="S243" s="159" t="s">
        <v>2092</v>
      </c>
      <c r="T243" s="159" t="s">
        <v>93</v>
      </c>
      <c r="U243" s="159" t="s">
        <v>1165</v>
      </c>
      <c r="V243" s="159" t="s">
        <v>1545</v>
      </c>
      <c r="W243" s="159" t="s">
        <v>2232</v>
      </c>
      <c r="X243" s="163">
        <v>44311</v>
      </c>
      <c r="Y243" s="159" t="s">
        <v>2233</v>
      </c>
      <c r="Z243" s="159" t="s">
        <v>1548</v>
      </c>
      <c r="AA243" s="159" t="s">
        <v>2234</v>
      </c>
      <c r="AB243" s="159" t="s">
        <v>2235</v>
      </c>
      <c r="AC243" s="159" t="s">
        <v>1548</v>
      </c>
      <c r="AD243" s="159" t="s">
        <v>2236</v>
      </c>
      <c r="AE243" s="163">
        <v>45107</v>
      </c>
      <c r="AI243"/>
    </row>
    <row r="244" spans="1:35">
      <c r="A244" s="159">
        <f t="shared" si="34"/>
        <v>107.05</v>
      </c>
      <c r="B244" s="159">
        <v>242</v>
      </c>
      <c r="C244" s="159" t="s">
        <v>1523</v>
      </c>
      <c r="D244" s="159" t="s">
        <v>155</v>
      </c>
      <c r="E244" s="159" t="s">
        <v>632</v>
      </c>
      <c r="F244" s="159" t="s">
        <v>2237</v>
      </c>
      <c r="G244" s="159">
        <v>5</v>
      </c>
      <c r="H244" s="159">
        <f t="shared" si="36"/>
        <v>5</v>
      </c>
      <c r="I244" s="159">
        <v>2</v>
      </c>
      <c r="J244" s="159">
        <v>10</v>
      </c>
      <c r="K244" s="159">
        <v>4</v>
      </c>
      <c r="L244" s="159">
        <v>402</v>
      </c>
      <c r="M244" s="206" t="str">
        <f t="shared" si="35"/>
        <v>5-2-402</v>
      </c>
      <c r="N244" s="159" t="s">
        <v>1525</v>
      </c>
      <c r="O244" s="206" t="str">
        <f>VLOOKUP(M244,'房源信息（实测）'!$C$2:$J$771,7,0)</f>
        <v>5-2-402</v>
      </c>
      <c r="P244" s="206">
        <f>VLOOKUP(M244,'房源信息（实测）'!$C$2:$K$771,8,0)</f>
        <v>107.05</v>
      </c>
      <c r="Q244" s="159">
        <v>106.96</v>
      </c>
      <c r="R244" s="159">
        <v>88.99</v>
      </c>
      <c r="S244" s="159" t="s">
        <v>2092</v>
      </c>
      <c r="T244" s="159" t="s">
        <v>93</v>
      </c>
      <c r="U244" s="159" t="s">
        <v>1165</v>
      </c>
      <c r="V244" s="159" t="s">
        <v>1545</v>
      </c>
      <c r="W244" s="159" t="s">
        <v>2238</v>
      </c>
      <c r="X244" s="163">
        <v>44304</v>
      </c>
      <c r="Y244" s="159" t="s">
        <v>2239</v>
      </c>
      <c r="Z244" s="159" t="s">
        <v>1548</v>
      </c>
      <c r="AA244" s="159" t="s">
        <v>2240</v>
      </c>
      <c r="AB244" s="159" t="s">
        <v>2241</v>
      </c>
      <c r="AC244" s="159" t="s">
        <v>1548</v>
      </c>
      <c r="AD244" s="159" t="s">
        <v>2242</v>
      </c>
      <c r="AE244" s="163">
        <v>45107</v>
      </c>
      <c r="AI244"/>
    </row>
    <row r="245" spans="1:35">
      <c r="A245" s="159">
        <f t="shared" si="34"/>
        <v>107.05</v>
      </c>
      <c r="B245" s="159">
        <v>243</v>
      </c>
      <c r="C245" s="159" t="s">
        <v>1523</v>
      </c>
      <c r="D245" s="159" t="s">
        <v>155</v>
      </c>
      <c r="E245" s="159" t="s">
        <v>632</v>
      </c>
      <c r="F245" s="159" t="s">
        <v>2243</v>
      </c>
      <c r="G245" s="159">
        <v>5</v>
      </c>
      <c r="H245" s="159">
        <f t="shared" si="36"/>
        <v>5</v>
      </c>
      <c r="I245" s="159">
        <v>2</v>
      </c>
      <c r="J245" s="159">
        <v>10</v>
      </c>
      <c r="K245" s="159">
        <v>5</v>
      </c>
      <c r="L245" s="159">
        <v>501</v>
      </c>
      <c r="M245" s="206" t="str">
        <f t="shared" si="35"/>
        <v>5-2-501</v>
      </c>
      <c r="N245" s="159" t="s">
        <v>1525</v>
      </c>
      <c r="O245" s="206" t="str">
        <f>VLOOKUP(M245,'房源信息（实测）'!$C$2:$J$771,7,0)</f>
        <v>5-2-501</v>
      </c>
      <c r="P245" s="206">
        <f>VLOOKUP(M245,'房源信息（实测）'!$C$2:$K$771,8,0)</f>
        <v>107.05</v>
      </c>
      <c r="Q245" s="159">
        <v>106.96</v>
      </c>
      <c r="R245" s="159">
        <v>88.99</v>
      </c>
      <c r="S245" s="159" t="s">
        <v>2092</v>
      </c>
      <c r="T245" s="159" t="s">
        <v>93</v>
      </c>
      <c r="U245" s="159" t="s">
        <v>1165</v>
      </c>
      <c r="V245" s="159" t="s">
        <v>1545</v>
      </c>
      <c r="W245" s="159" t="s">
        <v>2244</v>
      </c>
      <c r="X245" s="163">
        <v>44302</v>
      </c>
      <c r="Y245" s="159" t="s">
        <v>2245</v>
      </c>
      <c r="Z245" s="159" t="s">
        <v>1548</v>
      </c>
      <c r="AA245" s="159" t="s">
        <v>2246</v>
      </c>
      <c r="AB245" s="159" t="s">
        <v>2247</v>
      </c>
      <c r="AC245" s="159" t="s">
        <v>1548</v>
      </c>
      <c r="AD245" s="159" t="s">
        <v>2248</v>
      </c>
      <c r="AE245" s="163">
        <v>45107</v>
      </c>
      <c r="AI245"/>
    </row>
    <row r="246" spans="1:35">
      <c r="A246" s="159">
        <f t="shared" si="34"/>
        <v>107.05</v>
      </c>
      <c r="B246" s="159">
        <v>244</v>
      </c>
      <c r="C246" s="159" t="s">
        <v>1523</v>
      </c>
      <c r="D246" s="159" t="s">
        <v>155</v>
      </c>
      <c r="E246" s="159" t="s">
        <v>632</v>
      </c>
      <c r="F246" s="159" t="s">
        <v>2249</v>
      </c>
      <c r="G246" s="159">
        <v>5</v>
      </c>
      <c r="H246" s="159">
        <f t="shared" si="36"/>
        <v>5</v>
      </c>
      <c r="I246" s="159">
        <v>2</v>
      </c>
      <c r="J246" s="159">
        <v>10</v>
      </c>
      <c r="K246" s="159">
        <v>5</v>
      </c>
      <c r="L246" s="159">
        <v>502</v>
      </c>
      <c r="M246" s="206" t="str">
        <f t="shared" si="35"/>
        <v>5-2-502</v>
      </c>
      <c r="N246" s="159" t="s">
        <v>1525</v>
      </c>
      <c r="O246" s="206" t="str">
        <f>VLOOKUP(M246,'房源信息（实测）'!$C$2:$J$771,7,0)</f>
        <v>5-2-502</v>
      </c>
      <c r="P246" s="206">
        <f>VLOOKUP(M246,'房源信息（实测）'!$C$2:$K$771,8,0)</f>
        <v>107.05</v>
      </c>
      <c r="Q246" s="159">
        <v>106.96</v>
      </c>
      <c r="R246" s="159">
        <v>88.99</v>
      </c>
      <c r="S246" s="159" t="s">
        <v>2092</v>
      </c>
      <c r="T246" s="159" t="s">
        <v>93</v>
      </c>
      <c r="U246" s="159" t="s">
        <v>1165</v>
      </c>
      <c r="V246" s="159" t="s">
        <v>1545</v>
      </c>
      <c r="W246" s="159" t="s">
        <v>2250</v>
      </c>
      <c r="X246" s="163">
        <v>44312</v>
      </c>
      <c r="Y246" s="159" t="s">
        <v>2251</v>
      </c>
      <c r="Z246" s="159" t="s">
        <v>1548</v>
      </c>
      <c r="AA246" s="159" t="s">
        <v>2252</v>
      </c>
      <c r="AB246" s="159" t="s">
        <v>2253</v>
      </c>
      <c r="AC246" s="159" t="s">
        <v>1548</v>
      </c>
      <c r="AD246" s="159" t="s">
        <v>2254</v>
      </c>
      <c r="AE246" s="163">
        <v>45107</v>
      </c>
      <c r="AI246"/>
    </row>
    <row r="247" spans="1:35">
      <c r="A247" s="159">
        <f t="shared" si="34"/>
        <v>107.05</v>
      </c>
      <c r="B247" s="159">
        <v>245</v>
      </c>
      <c r="C247" s="159" t="s">
        <v>1523</v>
      </c>
      <c r="D247" s="159" t="s">
        <v>155</v>
      </c>
      <c r="E247" s="159" t="s">
        <v>632</v>
      </c>
      <c r="F247" s="159" t="s">
        <v>2255</v>
      </c>
      <c r="G247" s="159">
        <v>5</v>
      </c>
      <c r="H247" s="159">
        <f t="shared" si="36"/>
        <v>5</v>
      </c>
      <c r="I247" s="159">
        <v>2</v>
      </c>
      <c r="J247" s="159">
        <v>10</v>
      </c>
      <c r="K247" s="159">
        <v>6</v>
      </c>
      <c r="L247" s="159">
        <v>601</v>
      </c>
      <c r="M247" s="206" t="str">
        <f t="shared" si="35"/>
        <v>5-2-601</v>
      </c>
      <c r="N247" s="159" t="s">
        <v>1525</v>
      </c>
      <c r="O247" s="206" t="str">
        <f>VLOOKUP(M247,'房源信息（实测）'!$C$2:$J$771,7,0)</f>
        <v>5-2-601</v>
      </c>
      <c r="P247" s="206">
        <f>VLOOKUP(M247,'房源信息（实测）'!$C$2:$K$771,8,0)</f>
        <v>107.05</v>
      </c>
      <c r="Q247" s="159">
        <v>106.96</v>
      </c>
      <c r="R247" s="159">
        <v>88.99</v>
      </c>
      <c r="S247" s="159" t="s">
        <v>2092</v>
      </c>
      <c r="T247" s="159" t="s">
        <v>93</v>
      </c>
      <c r="U247" s="159" t="s">
        <v>1165</v>
      </c>
      <c r="V247" s="159" t="s">
        <v>1545</v>
      </c>
      <c r="W247" s="159" t="s">
        <v>2256</v>
      </c>
      <c r="X247" s="163">
        <v>44305</v>
      </c>
      <c r="Y247" s="159" t="s">
        <v>2257</v>
      </c>
      <c r="Z247" s="159" t="s">
        <v>1548</v>
      </c>
      <c r="AA247" s="159" t="s">
        <v>2258</v>
      </c>
      <c r="AB247" s="159" t="s">
        <v>2259</v>
      </c>
      <c r="AC247" s="159" t="s">
        <v>1548</v>
      </c>
      <c r="AD247" s="159" t="s">
        <v>2260</v>
      </c>
      <c r="AE247" s="163">
        <v>45107</v>
      </c>
      <c r="AI247"/>
    </row>
    <row r="248" spans="1:35">
      <c r="A248" s="159">
        <f t="shared" si="34"/>
        <v>107.05</v>
      </c>
      <c r="B248" s="159">
        <v>246</v>
      </c>
      <c r="C248" s="159" t="s">
        <v>1523</v>
      </c>
      <c r="D248" s="159" t="s">
        <v>155</v>
      </c>
      <c r="E248" s="159" t="s">
        <v>632</v>
      </c>
      <c r="F248" s="159" t="s">
        <v>2261</v>
      </c>
      <c r="G248" s="159">
        <v>5</v>
      </c>
      <c r="H248" s="159">
        <f t="shared" si="36"/>
        <v>5</v>
      </c>
      <c r="I248" s="159">
        <v>2</v>
      </c>
      <c r="J248" s="159">
        <v>10</v>
      </c>
      <c r="K248" s="159">
        <v>6</v>
      </c>
      <c r="L248" s="159">
        <v>602</v>
      </c>
      <c r="M248" s="206" t="str">
        <f t="shared" si="35"/>
        <v>5-2-602</v>
      </c>
      <c r="N248" s="159" t="s">
        <v>1525</v>
      </c>
      <c r="O248" s="206" t="str">
        <f>VLOOKUP(M248,'房源信息（实测）'!$C$2:$J$771,7,0)</f>
        <v>5-2-602</v>
      </c>
      <c r="P248" s="206">
        <f>VLOOKUP(M248,'房源信息（实测）'!$C$2:$K$771,8,0)</f>
        <v>107.05</v>
      </c>
      <c r="Q248" s="159">
        <v>106.96</v>
      </c>
      <c r="R248" s="159">
        <v>88.99</v>
      </c>
      <c r="S248" s="159" t="s">
        <v>2092</v>
      </c>
      <c r="T248" s="159" t="s">
        <v>93</v>
      </c>
      <c r="U248" s="159" t="s">
        <v>1165</v>
      </c>
      <c r="V248" s="159" t="s">
        <v>1545</v>
      </c>
      <c r="W248" s="159" t="s">
        <v>2262</v>
      </c>
      <c r="X248" s="163">
        <v>44312</v>
      </c>
      <c r="Y248" s="159" t="s">
        <v>2263</v>
      </c>
      <c r="Z248" s="159" t="s">
        <v>1548</v>
      </c>
      <c r="AA248" s="159" t="s">
        <v>2264</v>
      </c>
      <c r="AB248" s="159" t="s">
        <v>2265</v>
      </c>
      <c r="AC248" s="159" t="s">
        <v>1548</v>
      </c>
      <c r="AD248" s="159" t="s">
        <v>2266</v>
      </c>
      <c r="AE248" s="163">
        <v>45107</v>
      </c>
      <c r="AI248"/>
    </row>
    <row r="249" spans="1:35">
      <c r="A249" s="159">
        <f t="shared" si="34"/>
        <v>107.05</v>
      </c>
      <c r="B249" s="159">
        <v>247</v>
      </c>
      <c r="C249" s="159" t="s">
        <v>1523</v>
      </c>
      <c r="D249" s="159" t="s">
        <v>155</v>
      </c>
      <c r="E249" s="159" t="s">
        <v>632</v>
      </c>
      <c r="F249" s="159" t="s">
        <v>2267</v>
      </c>
      <c r="G249" s="159">
        <v>5</v>
      </c>
      <c r="H249" s="159">
        <f t="shared" si="36"/>
        <v>5</v>
      </c>
      <c r="I249" s="159">
        <v>2</v>
      </c>
      <c r="J249" s="159">
        <v>10</v>
      </c>
      <c r="K249" s="159">
        <v>7</v>
      </c>
      <c r="L249" s="159">
        <v>701</v>
      </c>
      <c r="M249" s="206" t="str">
        <f t="shared" si="35"/>
        <v>5-2-701</v>
      </c>
      <c r="N249" s="159" t="s">
        <v>1525</v>
      </c>
      <c r="O249" s="206" t="str">
        <f>VLOOKUP(M249,'房源信息（实测）'!$C$2:$J$771,7,0)</f>
        <v>5-2-701</v>
      </c>
      <c r="P249" s="206">
        <f>VLOOKUP(M249,'房源信息（实测）'!$C$2:$K$771,8,0)</f>
        <v>107.05</v>
      </c>
      <c r="Q249" s="159">
        <v>106.96</v>
      </c>
      <c r="R249" s="159">
        <v>88.99</v>
      </c>
      <c r="S249" s="159" t="s">
        <v>2092</v>
      </c>
      <c r="T249" s="159" t="s">
        <v>93</v>
      </c>
      <c r="U249" s="159" t="s">
        <v>1165</v>
      </c>
      <c r="V249" s="159" t="s">
        <v>1545</v>
      </c>
      <c r="W249" s="159" t="s">
        <v>2268</v>
      </c>
      <c r="X249" s="163">
        <v>44310</v>
      </c>
      <c r="Y249" s="159" t="s">
        <v>2269</v>
      </c>
      <c r="Z249" s="159" t="s">
        <v>1548</v>
      </c>
      <c r="AA249" s="159" t="s">
        <v>2270</v>
      </c>
      <c r="AB249" s="159" t="s">
        <v>2271</v>
      </c>
      <c r="AC249" s="159" t="s">
        <v>1548</v>
      </c>
      <c r="AD249" s="159" t="s">
        <v>2272</v>
      </c>
      <c r="AE249" s="163">
        <v>45107</v>
      </c>
      <c r="AI249"/>
    </row>
    <row r="250" spans="1:35">
      <c r="A250" s="159">
        <f t="shared" si="34"/>
        <v>107.05</v>
      </c>
      <c r="B250" s="159">
        <v>248</v>
      </c>
      <c r="C250" s="159" t="s">
        <v>1523</v>
      </c>
      <c r="D250" s="159" t="s">
        <v>155</v>
      </c>
      <c r="E250" s="159" t="s">
        <v>632</v>
      </c>
      <c r="F250" s="159" t="s">
        <v>2273</v>
      </c>
      <c r="G250" s="159">
        <v>5</v>
      </c>
      <c r="H250" s="159">
        <f t="shared" si="36"/>
        <v>5</v>
      </c>
      <c r="I250" s="159">
        <v>2</v>
      </c>
      <c r="J250" s="159">
        <v>10</v>
      </c>
      <c r="K250" s="159">
        <v>7</v>
      </c>
      <c r="L250" s="159">
        <v>702</v>
      </c>
      <c r="M250" s="206" t="str">
        <f t="shared" si="35"/>
        <v>5-2-702</v>
      </c>
      <c r="N250" s="159" t="s">
        <v>1525</v>
      </c>
      <c r="O250" s="206" t="str">
        <f>VLOOKUP(M250,'房源信息（实测）'!$C$2:$J$771,7,0)</f>
        <v>5-2-702</v>
      </c>
      <c r="P250" s="206">
        <f>VLOOKUP(M250,'房源信息（实测）'!$C$2:$K$771,8,0)</f>
        <v>107.05</v>
      </c>
      <c r="Q250" s="159">
        <v>106.96</v>
      </c>
      <c r="R250" s="159">
        <v>88.99</v>
      </c>
      <c r="S250" s="159" t="s">
        <v>2092</v>
      </c>
      <c r="T250" s="159" t="s">
        <v>93</v>
      </c>
      <c r="U250" s="159" t="s">
        <v>1165</v>
      </c>
      <c r="V250" s="159" t="s">
        <v>1545</v>
      </c>
      <c r="W250" s="159" t="s">
        <v>2274</v>
      </c>
      <c r="X250" s="163">
        <v>44313</v>
      </c>
      <c r="Y250" s="159" t="s">
        <v>2275</v>
      </c>
      <c r="Z250" s="159" t="s">
        <v>1548</v>
      </c>
      <c r="AA250" s="159" t="s">
        <v>2276</v>
      </c>
      <c r="AB250" s="159" t="s">
        <v>2277</v>
      </c>
      <c r="AC250" s="159" t="s">
        <v>1548</v>
      </c>
      <c r="AD250" s="159" t="s">
        <v>2278</v>
      </c>
      <c r="AE250" s="163">
        <v>45107</v>
      </c>
      <c r="AI250"/>
    </row>
    <row r="251" spans="1:35">
      <c r="A251" s="159">
        <f t="shared" si="34"/>
        <v>107.05</v>
      </c>
      <c r="B251" s="159">
        <v>249</v>
      </c>
      <c r="C251" s="159" t="s">
        <v>1523</v>
      </c>
      <c r="D251" s="159" t="s">
        <v>155</v>
      </c>
      <c r="E251" s="159" t="s">
        <v>632</v>
      </c>
      <c r="F251" s="159" t="s">
        <v>2279</v>
      </c>
      <c r="G251" s="159">
        <v>5</v>
      </c>
      <c r="H251" s="159">
        <f t="shared" si="36"/>
        <v>5</v>
      </c>
      <c r="I251" s="159">
        <v>2</v>
      </c>
      <c r="J251" s="159">
        <v>10</v>
      </c>
      <c r="K251" s="159">
        <v>8</v>
      </c>
      <c r="L251" s="159">
        <v>801</v>
      </c>
      <c r="M251" s="206" t="str">
        <f t="shared" si="35"/>
        <v>5-2-801</v>
      </c>
      <c r="N251" s="159" t="s">
        <v>1525</v>
      </c>
      <c r="O251" s="206" t="str">
        <f>VLOOKUP(M251,'房源信息（实测）'!$C$2:$J$771,7,0)</f>
        <v>5-2-801</v>
      </c>
      <c r="P251" s="206">
        <f>VLOOKUP(M251,'房源信息（实测）'!$C$2:$K$771,8,0)</f>
        <v>107.05</v>
      </c>
      <c r="Q251" s="159">
        <v>106.96</v>
      </c>
      <c r="R251" s="159">
        <v>88.99</v>
      </c>
      <c r="S251" s="159" t="s">
        <v>2092</v>
      </c>
      <c r="T251" s="159" t="s">
        <v>93</v>
      </c>
      <c r="U251" s="159" t="s">
        <v>1165</v>
      </c>
      <c r="V251" s="159" t="s">
        <v>1545</v>
      </c>
      <c r="W251" s="159" t="s">
        <v>2280</v>
      </c>
      <c r="X251" s="163">
        <v>44302</v>
      </c>
      <c r="Y251" s="159" t="s">
        <v>2281</v>
      </c>
      <c r="Z251" s="159" t="s">
        <v>1548</v>
      </c>
      <c r="AA251" s="159" t="s">
        <v>2282</v>
      </c>
      <c r="AE251" s="163">
        <v>45107</v>
      </c>
      <c r="AI251"/>
    </row>
    <row r="252" spans="1:35">
      <c r="A252" s="159">
        <f t="shared" si="34"/>
        <v>107.05</v>
      </c>
      <c r="B252" s="159">
        <v>250</v>
      </c>
      <c r="C252" s="159" t="s">
        <v>1523</v>
      </c>
      <c r="D252" s="159" t="s">
        <v>155</v>
      </c>
      <c r="E252" s="159" t="s">
        <v>632</v>
      </c>
      <c r="F252" s="159" t="s">
        <v>2283</v>
      </c>
      <c r="G252" s="159">
        <v>5</v>
      </c>
      <c r="H252" s="159">
        <f t="shared" si="36"/>
        <v>5</v>
      </c>
      <c r="I252" s="159">
        <v>2</v>
      </c>
      <c r="J252" s="159">
        <v>10</v>
      </c>
      <c r="K252" s="159">
        <v>8</v>
      </c>
      <c r="L252" s="159">
        <v>802</v>
      </c>
      <c r="M252" s="206" t="str">
        <f t="shared" si="35"/>
        <v>5-2-802</v>
      </c>
      <c r="N252" s="159" t="s">
        <v>1525</v>
      </c>
      <c r="O252" s="206" t="str">
        <f>VLOOKUP(M252,'房源信息（实测）'!$C$2:$J$771,7,0)</f>
        <v>5-2-802</v>
      </c>
      <c r="P252" s="206">
        <f>VLOOKUP(M252,'房源信息（实测）'!$C$2:$K$771,8,0)</f>
        <v>107.05</v>
      </c>
      <c r="Q252" s="159">
        <v>106.96</v>
      </c>
      <c r="R252" s="159">
        <v>88.99</v>
      </c>
      <c r="S252" s="159" t="s">
        <v>2092</v>
      </c>
      <c r="T252" s="159" t="s">
        <v>93</v>
      </c>
      <c r="U252" s="159" t="s">
        <v>1165</v>
      </c>
      <c r="V252" s="159" t="s">
        <v>1545</v>
      </c>
      <c r="W252" s="159" t="s">
        <v>2284</v>
      </c>
      <c r="X252" s="163">
        <v>44311</v>
      </c>
      <c r="Y252" s="159" t="s">
        <v>2285</v>
      </c>
      <c r="Z252" s="159" t="s">
        <v>1548</v>
      </c>
      <c r="AA252" s="159" t="s">
        <v>2286</v>
      </c>
      <c r="AB252" s="159" t="s">
        <v>2287</v>
      </c>
      <c r="AC252" s="159" t="s">
        <v>1548</v>
      </c>
      <c r="AD252" s="159" t="s">
        <v>2288</v>
      </c>
      <c r="AE252" s="163">
        <v>45107</v>
      </c>
      <c r="AI252"/>
    </row>
    <row r="253" spans="1:35">
      <c r="A253" s="159">
        <f t="shared" si="34"/>
        <v>107.05</v>
      </c>
      <c r="B253" s="159">
        <v>251</v>
      </c>
      <c r="C253" s="159" t="s">
        <v>1523</v>
      </c>
      <c r="D253" s="159" t="s">
        <v>155</v>
      </c>
      <c r="E253" s="159" t="s">
        <v>632</v>
      </c>
      <c r="F253" s="159" t="s">
        <v>2289</v>
      </c>
      <c r="G253" s="159">
        <v>5</v>
      </c>
      <c r="H253" s="159">
        <f t="shared" si="36"/>
        <v>5</v>
      </c>
      <c r="I253" s="159">
        <v>2</v>
      </c>
      <c r="J253" s="159">
        <v>10</v>
      </c>
      <c r="K253" s="159">
        <v>9</v>
      </c>
      <c r="L253" s="159">
        <v>901</v>
      </c>
      <c r="M253" s="206" t="str">
        <f t="shared" si="35"/>
        <v>5-2-901</v>
      </c>
      <c r="N253" s="159" t="s">
        <v>1525</v>
      </c>
      <c r="O253" s="206" t="str">
        <f>VLOOKUP(M253,'房源信息（实测）'!$C$2:$J$771,7,0)</f>
        <v>5-2-901</v>
      </c>
      <c r="P253" s="206">
        <f>VLOOKUP(M253,'房源信息（实测）'!$C$2:$K$771,8,0)</f>
        <v>107.05</v>
      </c>
      <c r="Q253" s="159">
        <v>106.96</v>
      </c>
      <c r="R253" s="159">
        <v>88.99</v>
      </c>
      <c r="S253" s="159" t="s">
        <v>2092</v>
      </c>
      <c r="T253" s="159" t="s">
        <v>93</v>
      </c>
      <c r="U253" s="159" t="s">
        <v>1165</v>
      </c>
      <c r="V253" s="159" t="s">
        <v>1545</v>
      </c>
      <c r="W253" s="159" t="s">
        <v>2290</v>
      </c>
      <c r="X253" s="163">
        <v>44309</v>
      </c>
      <c r="Y253" s="159" t="s">
        <v>2291</v>
      </c>
      <c r="Z253" s="159" t="s">
        <v>1548</v>
      </c>
      <c r="AA253" s="159" t="s">
        <v>2292</v>
      </c>
      <c r="AB253" s="159" t="s">
        <v>2293</v>
      </c>
      <c r="AC253" s="159" t="s">
        <v>1548</v>
      </c>
      <c r="AD253" s="159" t="s">
        <v>2294</v>
      </c>
      <c r="AE253" s="163">
        <v>45107</v>
      </c>
      <c r="AI253"/>
    </row>
    <row r="254" spans="1:35">
      <c r="A254" s="159">
        <f t="shared" si="34"/>
        <v>107.05</v>
      </c>
      <c r="B254" s="159">
        <v>252</v>
      </c>
      <c r="C254" s="159" t="s">
        <v>1523</v>
      </c>
      <c r="D254" s="159" t="s">
        <v>155</v>
      </c>
      <c r="E254" s="159" t="s">
        <v>632</v>
      </c>
      <c r="F254" s="159" t="s">
        <v>2295</v>
      </c>
      <c r="G254" s="159">
        <v>5</v>
      </c>
      <c r="H254" s="159">
        <f t="shared" si="36"/>
        <v>5</v>
      </c>
      <c r="I254" s="159">
        <v>2</v>
      </c>
      <c r="J254" s="159">
        <v>10</v>
      </c>
      <c r="K254" s="159">
        <v>9</v>
      </c>
      <c r="L254" s="159">
        <v>902</v>
      </c>
      <c r="M254" s="206" t="str">
        <f t="shared" si="35"/>
        <v>5-2-902</v>
      </c>
      <c r="N254" s="159" t="s">
        <v>1525</v>
      </c>
      <c r="O254" s="206" t="str">
        <f>VLOOKUP(M254,'房源信息（实测）'!$C$2:$J$771,7,0)</f>
        <v>5-2-902</v>
      </c>
      <c r="P254" s="206">
        <f>VLOOKUP(M254,'房源信息（实测）'!$C$2:$K$771,8,0)</f>
        <v>107.05</v>
      </c>
      <c r="Q254" s="159">
        <v>106.96</v>
      </c>
      <c r="R254" s="159">
        <v>88.99</v>
      </c>
      <c r="S254" s="159" t="s">
        <v>2092</v>
      </c>
      <c r="T254" s="159" t="s">
        <v>93</v>
      </c>
      <c r="U254" s="159" t="s">
        <v>1165</v>
      </c>
      <c r="V254" s="159" t="s">
        <v>1545</v>
      </c>
      <c r="W254" s="159" t="s">
        <v>2296</v>
      </c>
      <c r="X254" s="163">
        <v>44303</v>
      </c>
      <c r="Y254" s="159" t="s">
        <v>2297</v>
      </c>
      <c r="Z254" s="159" t="s">
        <v>1548</v>
      </c>
      <c r="AA254" s="159" t="s">
        <v>2298</v>
      </c>
      <c r="AB254" s="159" t="s">
        <v>2299</v>
      </c>
      <c r="AC254" s="159" t="s">
        <v>1548</v>
      </c>
      <c r="AD254" s="159" t="s">
        <v>2300</v>
      </c>
      <c r="AE254" s="163">
        <v>45107</v>
      </c>
      <c r="AI254"/>
    </row>
    <row r="255" spans="1:35">
      <c r="A255" s="159">
        <f t="shared" si="34"/>
        <v>107.05</v>
      </c>
      <c r="B255" s="159">
        <v>253</v>
      </c>
      <c r="C255" s="159" t="s">
        <v>1523</v>
      </c>
      <c r="D255" s="159" t="s">
        <v>155</v>
      </c>
      <c r="E255" s="159" t="s">
        <v>632</v>
      </c>
      <c r="F255" s="159" t="s">
        <v>2301</v>
      </c>
      <c r="G255" s="159">
        <v>5</v>
      </c>
      <c r="H255" s="159">
        <f t="shared" si="36"/>
        <v>5</v>
      </c>
      <c r="I255" s="159">
        <v>2</v>
      </c>
      <c r="J255" s="159">
        <v>10</v>
      </c>
      <c r="K255" s="159">
        <v>10</v>
      </c>
      <c r="L255" s="159">
        <v>1001</v>
      </c>
      <c r="M255" s="206" t="str">
        <f t="shared" si="35"/>
        <v>5-2-1001</v>
      </c>
      <c r="N255" s="159" t="s">
        <v>1525</v>
      </c>
      <c r="O255" s="206" t="str">
        <f>VLOOKUP(M255,'房源信息（实测）'!$C$2:$J$771,7,0)</f>
        <v>5-2-1001</v>
      </c>
      <c r="P255" s="206">
        <f>VLOOKUP(M255,'房源信息（实测）'!$C$2:$K$771,8,0)</f>
        <v>107.05</v>
      </c>
      <c r="Q255" s="159">
        <v>106.96</v>
      </c>
      <c r="R255" s="159">
        <v>88.99</v>
      </c>
      <c r="S255" s="159" t="s">
        <v>2092</v>
      </c>
      <c r="T255" s="159" t="s">
        <v>93</v>
      </c>
      <c r="U255" s="159" t="s">
        <v>1165</v>
      </c>
      <c r="V255" s="159" t="s">
        <v>1545</v>
      </c>
      <c r="W255" s="159" t="s">
        <v>2302</v>
      </c>
      <c r="X255" s="163">
        <v>44302</v>
      </c>
      <c r="Y255" s="159" t="s">
        <v>2303</v>
      </c>
      <c r="Z255" s="159" t="s">
        <v>1548</v>
      </c>
      <c r="AA255" s="159" t="s">
        <v>2304</v>
      </c>
      <c r="AB255" s="159" t="s">
        <v>2305</v>
      </c>
      <c r="AC255" s="159" t="s">
        <v>1548</v>
      </c>
      <c r="AD255" s="159" t="s">
        <v>2306</v>
      </c>
      <c r="AE255" s="163">
        <v>45107</v>
      </c>
      <c r="AI255"/>
    </row>
    <row r="256" spans="1:35">
      <c r="A256" s="159">
        <f t="shared" si="34"/>
        <v>107.05</v>
      </c>
      <c r="B256" s="159">
        <v>254</v>
      </c>
      <c r="C256" s="159" t="s">
        <v>1523</v>
      </c>
      <c r="D256" s="159" t="s">
        <v>155</v>
      </c>
      <c r="E256" s="159" t="s">
        <v>632</v>
      </c>
      <c r="F256" s="159" t="s">
        <v>2307</v>
      </c>
      <c r="G256" s="159">
        <v>5</v>
      </c>
      <c r="H256" s="159">
        <f t="shared" si="36"/>
        <v>5</v>
      </c>
      <c r="I256" s="159">
        <v>2</v>
      </c>
      <c r="J256" s="159">
        <v>10</v>
      </c>
      <c r="K256" s="159">
        <v>10</v>
      </c>
      <c r="L256" s="159">
        <v>1002</v>
      </c>
      <c r="M256" s="206" t="str">
        <f t="shared" si="35"/>
        <v>5-2-1002</v>
      </c>
      <c r="N256" s="159" t="s">
        <v>1525</v>
      </c>
      <c r="O256" s="206" t="str">
        <f>VLOOKUP(M256,'房源信息（实测）'!$C$2:$J$771,7,0)</f>
        <v>5-2-1002</v>
      </c>
      <c r="P256" s="206">
        <f>VLOOKUP(M256,'房源信息（实测）'!$C$2:$K$771,8,0)</f>
        <v>107.05</v>
      </c>
      <c r="Q256" s="159">
        <v>106.96</v>
      </c>
      <c r="R256" s="159">
        <v>88.99</v>
      </c>
      <c r="S256" s="159" t="s">
        <v>2092</v>
      </c>
      <c r="T256" s="159" t="s">
        <v>93</v>
      </c>
      <c r="U256" s="159" t="s">
        <v>1165</v>
      </c>
      <c r="V256" s="159" t="s">
        <v>1545</v>
      </c>
      <c r="W256" s="159" t="s">
        <v>2308</v>
      </c>
      <c r="X256" s="163">
        <v>44315</v>
      </c>
      <c r="Y256" s="159" t="s">
        <v>2309</v>
      </c>
      <c r="Z256" s="159" t="s">
        <v>1548</v>
      </c>
      <c r="AA256" s="159" t="s">
        <v>2310</v>
      </c>
      <c r="AB256" s="159" t="s">
        <v>2311</v>
      </c>
      <c r="AC256" s="159" t="s">
        <v>1548</v>
      </c>
      <c r="AD256" s="159" t="s">
        <v>2312</v>
      </c>
      <c r="AE256" s="163">
        <v>45107</v>
      </c>
      <c r="AI256"/>
    </row>
    <row r="257" spans="1:35">
      <c r="A257" s="159">
        <f t="shared" si="34"/>
        <v>107.05</v>
      </c>
      <c r="B257" s="159">
        <v>255</v>
      </c>
      <c r="C257" s="159" t="s">
        <v>1523</v>
      </c>
      <c r="D257" s="159" t="s">
        <v>155</v>
      </c>
      <c r="E257" s="159" t="s">
        <v>632</v>
      </c>
      <c r="F257" s="159" t="s">
        <v>2313</v>
      </c>
      <c r="G257" s="159">
        <v>5</v>
      </c>
      <c r="H257" s="159">
        <f t="shared" si="36"/>
        <v>5</v>
      </c>
      <c r="I257" s="159">
        <v>3</v>
      </c>
      <c r="J257" s="159">
        <v>10</v>
      </c>
      <c r="K257" s="159">
        <v>1</v>
      </c>
      <c r="L257" s="159">
        <v>101</v>
      </c>
      <c r="M257" s="206" t="str">
        <f t="shared" si="35"/>
        <v>5-3-101</v>
      </c>
      <c r="N257" s="159" t="s">
        <v>1525</v>
      </c>
      <c r="O257" s="206" t="str">
        <f>VLOOKUP(M257,'房源信息（实测）'!$C$2:$J$771,7,0)</f>
        <v>5-3-101</v>
      </c>
      <c r="P257" s="206">
        <f>VLOOKUP(M257,'房源信息（实测）'!$C$2:$K$771,8,0)</f>
        <v>107.05</v>
      </c>
      <c r="Q257" s="159">
        <v>106.96</v>
      </c>
      <c r="R257" s="159">
        <v>88.99</v>
      </c>
      <c r="S257" s="159" t="s">
        <v>2092</v>
      </c>
      <c r="T257" s="159" t="s">
        <v>93</v>
      </c>
      <c r="U257" s="159" t="s">
        <v>1165</v>
      </c>
      <c r="V257" s="159" t="s">
        <v>1545</v>
      </c>
      <c r="W257" s="159" t="s">
        <v>2314</v>
      </c>
      <c r="X257" s="163">
        <v>44306</v>
      </c>
      <c r="Y257" s="159" t="s">
        <v>2315</v>
      </c>
      <c r="Z257" s="159" t="s">
        <v>1548</v>
      </c>
      <c r="AA257" s="159" t="s">
        <v>2316</v>
      </c>
      <c r="AE257" s="163">
        <v>45107</v>
      </c>
      <c r="AI257"/>
    </row>
    <row r="258" spans="1:35">
      <c r="A258" s="159">
        <f t="shared" si="34"/>
        <v>107.65</v>
      </c>
      <c r="B258" s="159">
        <v>256</v>
      </c>
      <c r="C258" s="159" t="s">
        <v>1523</v>
      </c>
      <c r="D258" s="159" t="s">
        <v>155</v>
      </c>
      <c r="E258" s="159" t="s">
        <v>632</v>
      </c>
      <c r="F258" s="159" t="s">
        <v>2317</v>
      </c>
      <c r="G258" s="159">
        <v>5</v>
      </c>
      <c r="H258" s="159">
        <f t="shared" si="36"/>
        <v>5</v>
      </c>
      <c r="I258" s="159">
        <v>3</v>
      </c>
      <c r="J258" s="159">
        <v>10</v>
      </c>
      <c r="K258" s="159">
        <v>1</v>
      </c>
      <c r="L258" s="159">
        <v>102</v>
      </c>
      <c r="M258" s="206" t="str">
        <f t="shared" si="35"/>
        <v>5-3-102</v>
      </c>
      <c r="N258" s="159" t="s">
        <v>1525</v>
      </c>
      <c r="O258" s="206" t="str">
        <f>VLOOKUP(M258,'房源信息（实测）'!$C$2:$J$771,7,0)</f>
        <v>5-3-102</v>
      </c>
      <c r="P258" s="206">
        <f>VLOOKUP(M258,'房源信息（实测）'!$C$2:$K$771,8,0)</f>
        <v>107.65</v>
      </c>
      <c r="Q258" s="159">
        <v>107.56</v>
      </c>
      <c r="R258" s="159">
        <v>89.49</v>
      </c>
      <c r="S258" s="159" t="s">
        <v>2092</v>
      </c>
      <c r="T258" s="159" t="s">
        <v>93</v>
      </c>
      <c r="U258" s="159" t="s">
        <v>1165</v>
      </c>
      <c r="V258" s="159" t="s">
        <v>1545</v>
      </c>
      <c r="W258" s="159" t="s">
        <v>2318</v>
      </c>
      <c r="X258" s="163">
        <v>44305</v>
      </c>
      <c r="Y258" s="159" t="s">
        <v>2319</v>
      </c>
      <c r="Z258" s="159" t="s">
        <v>1548</v>
      </c>
      <c r="AA258" s="159" t="s">
        <v>2320</v>
      </c>
      <c r="AB258" s="159" t="s">
        <v>2321</v>
      </c>
      <c r="AC258" s="159" t="s">
        <v>1548</v>
      </c>
      <c r="AD258" s="159" t="s">
        <v>2322</v>
      </c>
      <c r="AE258" s="163">
        <v>45107</v>
      </c>
      <c r="AI258"/>
    </row>
    <row r="259" spans="1:35">
      <c r="A259" s="159">
        <f t="shared" si="34"/>
        <v>107.05</v>
      </c>
      <c r="B259" s="159">
        <v>257</v>
      </c>
      <c r="C259" s="159" t="s">
        <v>1523</v>
      </c>
      <c r="D259" s="159" t="s">
        <v>155</v>
      </c>
      <c r="E259" s="159" t="s">
        <v>632</v>
      </c>
      <c r="F259" s="159" t="s">
        <v>2323</v>
      </c>
      <c r="G259" s="159">
        <v>5</v>
      </c>
      <c r="H259" s="159">
        <f t="shared" si="36"/>
        <v>5</v>
      </c>
      <c r="I259" s="159">
        <v>3</v>
      </c>
      <c r="J259" s="159">
        <v>10</v>
      </c>
      <c r="K259" s="159">
        <v>2</v>
      </c>
      <c r="L259" s="159">
        <v>201</v>
      </c>
      <c r="M259" s="206" t="str">
        <f t="shared" si="35"/>
        <v>5-3-201</v>
      </c>
      <c r="N259" s="159" t="s">
        <v>1525</v>
      </c>
      <c r="O259" s="206" t="str">
        <f>VLOOKUP(M259,'房源信息（实测）'!$C$2:$J$771,7,0)</f>
        <v>5-3-201</v>
      </c>
      <c r="P259" s="206">
        <f>VLOOKUP(M259,'房源信息（实测）'!$C$2:$K$771,8,0)</f>
        <v>107.05</v>
      </c>
      <c r="Q259" s="159">
        <v>106.96</v>
      </c>
      <c r="R259" s="159">
        <v>88.99</v>
      </c>
      <c r="S259" s="159" t="s">
        <v>2092</v>
      </c>
      <c r="T259" s="159" t="s">
        <v>93</v>
      </c>
      <c r="U259" s="159" t="s">
        <v>1165</v>
      </c>
      <c r="V259" s="159" t="s">
        <v>1545</v>
      </c>
      <c r="W259" s="159" t="s">
        <v>2324</v>
      </c>
      <c r="X259" s="163">
        <v>44305</v>
      </c>
      <c r="Y259" s="159" t="s">
        <v>2325</v>
      </c>
      <c r="Z259" s="159" t="s">
        <v>1548</v>
      </c>
      <c r="AA259" s="159" t="s">
        <v>2326</v>
      </c>
      <c r="AE259" s="163">
        <v>45107</v>
      </c>
      <c r="AI259"/>
    </row>
    <row r="260" spans="1:35">
      <c r="A260" s="159">
        <f t="shared" ref="A260:A323" si="37">P260</f>
        <v>107.65</v>
      </c>
      <c r="B260" s="159">
        <v>258</v>
      </c>
      <c r="C260" s="159" t="s">
        <v>1523</v>
      </c>
      <c r="D260" s="159" t="s">
        <v>155</v>
      </c>
      <c r="E260" s="159" t="s">
        <v>632</v>
      </c>
      <c r="F260" s="159" t="s">
        <v>2327</v>
      </c>
      <c r="G260" s="159">
        <v>5</v>
      </c>
      <c r="H260" s="159">
        <f t="shared" si="36"/>
        <v>5</v>
      </c>
      <c r="I260" s="159">
        <v>3</v>
      </c>
      <c r="J260" s="159">
        <v>10</v>
      </c>
      <c r="K260" s="159">
        <v>2</v>
      </c>
      <c r="L260" s="159">
        <v>202</v>
      </c>
      <c r="M260" s="206" t="str">
        <f t="shared" ref="M260:M323" si="38">G260&amp;$M$2&amp;I260&amp;$M$2&amp;L260</f>
        <v>5-3-202</v>
      </c>
      <c r="N260" s="159" t="s">
        <v>1525</v>
      </c>
      <c r="O260" s="206" t="str">
        <f>VLOOKUP(M260,'房源信息（实测）'!$C$2:$J$771,7,0)</f>
        <v>5-3-202</v>
      </c>
      <c r="P260" s="206">
        <f>VLOOKUP(M260,'房源信息（实测）'!$C$2:$K$771,8,0)</f>
        <v>107.65</v>
      </c>
      <c r="Q260" s="159">
        <v>107.56</v>
      </c>
      <c r="R260" s="159">
        <v>89.49</v>
      </c>
      <c r="S260" s="159" t="s">
        <v>2092</v>
      </c>
      <c r="T260" s="159" t="s">
        <v>93</v>
      </c>
      <c r="U260" s="159" t="s">
        <v>1165</v>
      </c>
      <c r="V260" s="159" t="s">
        <v>1545</v>
      </c>
      <c r="W260" s="159" t="s">
        <v>2328</v>
      </c>
      <c r="X260" s="163">
        <v>44306</v>
      </c>
      <c r="Y260" s="159" t="s">
        <v>2329</v>
      </c>
      <c r="Z260" s="159" t="s">
        <v>1548</v>
      </c>
      <c r="AA260" s="159" t="s">
        <v>2330</v>
      </c>
      <c r="AE260" s="163">
        <v>45107</v>
      </c>
      <c r="AI260"/>
    </row>
    <row r="261" spans="1:35">
      <c r="A261" s="159">
        <f t="shared" si="37"/>
        <v>107.05</v>
      </c>
      <c r="B261" s="159">
        <v>259</v>
      </c>
      <c r="C261" s="159" t="s">
        <v>1523</v>
      </c>
      <c r="D261" s="159" t="s">
        <v>155</v>
      </c>
      <c r="E261" s="159" t="s">
        <v>632</v>
      </c>
      <c r="F261" s="159" t="s">
        <v>2331</v>
      </c>
      <c r="G261" s="159">
        <v>5</v>
      </c>
      <c r="H261" s="159">
        <f t="shared" si="36"/>
        <v>5</v>
      </c>
      <c r="I261" s="159">
        <v>3</v>
      </c>
      <c r="J261" s="159">
        <v>10</v>
      </c>
      <c r="K261" s="159">
        <v>3</v>
      </c>
      <c r="L261" s="159">
        <v>301</v>
      </c>
      <c r="M261" s="206" t="str">
        <f t="shared" si="38"/>
        <v>5-3-301</v>
      </c>
      <c r="N261" s="159" t="s">
        <v>1525</v>
      </c>
      <c r="O261" s="206" t="str">
        <f>VLOOKUP(M261,'房源信息（实测）'!$C$2:$J$771,7,0)</f>
        <v>5-3-301</v>
      </c>
      <c r="P261" s="206">
        <f>VLOOKUP(M261,'房源信息（实测）'!$C$2:$K$771,8,0)</f>
        <v>107.05</v>
      </c>
      <c r="Q261" s="159">
        <v>106.96</v>
      </c>
      <c r="R261" s="159">
        <v>88.99</v>
      </c>
      <c r="S261" s="159" t="s">
        <v>2092</v>
      </c>
      <c r="T261" s="159" t="s">
        <v>93</v>
      </c>
      <c r="U261" s="159" t="s">
        <v>1165</v>
      </c>
      <c r="V261" s="159" t="s">
        <v>1545</v>
      </c>
      <c r="W261" s="159" t="s">
        <v>2332</v>
      </c>
      <c r="X261" s="163">
        <v>44310</v>
      </c>
      <c r="Y261" s="159" t="s">
        <v>2333</v>
      </c>
      <c r="Z261" s="159" t="s">
        <v>1548</v>
      </c>
      <c r="AA261" s="159" t="s">
        <v>2334</v>
      </c>
      <c r="AB261" s="159" t="s">
        <v>2335</v>
      </c>
      <c r="AC261" s="159" t="s">
        <v>1548</v>
      </c>
      <c r="AD261" s="159" t="s">
        <v>2336</v>
      </c>
      <c r="AE261" s="163">
        <v>45107</v>
      </c>
      <c r="AI261"/>
    </row>
    <row r="262" spans="1:35">
      <c r="A262" s="159">
        <f t="shared" si="37"/>
        <v>107.65</v>
      </c>
      <c r="B262" s="159">
        <v>260</v>
      </c>
      <c r="C262" s="159" t="s">
        <v>1523</v>
      </c>
      <c r="D262" s="159" t="s">
        <v>155</v>
      </c>
      <c r="E262" s="159" t="s">
        <v>632</v>
      </c>
      <c r="F262" s="159" t="s">
        <v>2337</v>
      </c>
      <c r="G262" s="159">
        <v>5</v>
      </c>
      <c r="H262" s="159">
        <f t="shared" si="36"/>
        <v>5</v>
      </c>
      <c r="I262" s="159">
        <v>3</v>
      </c>
      <c r="J262" s="159">
        <v>10</v>
      </c>
      <c r="K262" s="159">
        <v>3</v>
      </c>
      <c r="L262" s="159">
        <v>302</v>
      </c>
      <c r="M262" s="206" t="str">
        <f t="shared" si="38"/>
        <v>5-3-302</v>
      </c>
      <c r="N262" s="159" t="s">
        <v>1525</v>
      </c>
      <c r="O262" s="206" t="str">
        <f>VLOOKUP(M262,'房源信息（实测）'!$C$2:$J$771,7,0)</f>
        <v>5-3-302</v>
      </c>
      <c r="P262" s="206">
        <f>VLOOKUP(M262,'房源信息（实测）'!$C$2:$K$771,8,0)</f>
        <v>107.65</v>
      </c>
      <c r="Q262" s="159">
        <v>107.56</v>
      </c>
      <c r="R262" s="159">
        <v>89.49</v>
      </c>
      <c r="S262" s="159" t="s">
        <v>2092</v>
      </c>
      <c r="T262" s="159" t="s">
        <v>93</v>
      </c>
      <c r="U262" s="159" t="s">
        <v>1165</v>
      </c>
      <c r="V262" s="159" t="s">
        <v>1545</v>
      </c>
      <c r="W262" s="159" t="s">
        <v>2338</v>
      </c>
      <c r="X262" s="163">
        <v>44312</v>
      </c>
      <c r="Y262" s="159" t="s">
        <v>2339</v>
      </c>
      <c r="Z262" s="159" t="s">
        <v>1548</v>
      </c>
      <c r="AA262" s="159" t="s">
        <v>2340</v>
      </c>
      <c r="AB262" s="159" t="s">
        <v>2341</v>
      </c>
      <c r="AC262" s="159" t="s">
        <v>1548</v>
      </c>
      <c r="AD262" s="159" t="s">
        <v>2342</v>
      </c>
      <c r="AE262" s="163">
        <v>45107</v>
      </c>
      <c r="AI262"/>
    </row>
    <row r="263" spans="1:35">
      <c r="A263" s="159">
        <f t="shared" si="37"/>
        <v>107.05</v>
      </c>
      <c r="B263" s="159">
        <v>261</v>
      </c>
      <c r="C263" s="159" t="s">
        <v>1523</v>
      </c>
      <c r="D263" s="159" t="s">
        <v>155</v>
      </c>
      <c r="E263" s="159" t="s">
        <v>632</v>
      </c>
      <c r="F263" s="159" t="s">
        <v>2343</v>
      </c>
      <c r="G263" s="159">
        <v>5</v>
      </c>
      <c r="H263" s="159">
        <f t="shared" si="36"/>
        <v>5</v>
      </c>
      <c r="I263" s="159">
        <v>3</v>
      </c>
      <c r="J263" s="159">
        <v>10</v>
      </c>
      <c r="K263" s="159">
        <v>4</v>
      </c>
      <c r="L263" s="159">
        <v>401</v>
      </c>
      <c r="M263" s="206" t="str">
        <f t="shared" si="38"/>
        <v>5-3-401</v>
      </c>
      <c r="N263" s="159" t="s">
        <v>1525</v>
      </c>
      <c r="O263" s="206" t="str">
        <f>VLOOKUP(M263,'房源信息（实测）'!$C$2:$J$771,7,0)</f>
        <v>5-3-401</v>
      </c>
      <c r="P263" s="206">
        <f>VLOOKUP(M263,'房源信息（实测）'!$C$2:$K$771,8,0)</f>
        <v>107.05</v>
      </c>
      <c r="Q263" s="159">
        <v>106.96</v>
      </c>
      <c r="R263" s="159">
        <v>88.99</v>
      </c>
      <c r="S263" s="159" t="s">
        <v>2092</v>
      </c>
      <c r="T263" s="159" t="s">
        <v>93</v>
      </c>
      <c r="U263" s="159" t="s">
        <v>1165</v>
      </c>
      <c r="V263" s="159" t="s">
        <v>1545</v>
      </c>
      <c r="W263" s="159" t="s">
        <v>2344</v>
      </c>
      <c r="X263" s="163">
        <v>44316</v>
      </c>
      <c r="Y263" s="159" t="s">
        <v>2345</v>
      </c>
      <c r="Z263" s="159" t="s">
        <v>1548</v>
      </c>
      <c r="AA263" s="159" t="s">
        <v>2346</v>
      </c>
      <c r="AB263" s="159" t="s">
        <v>2347</v>
      </c>
      <c r="AC263" s="159" t="s">
        <v>1548</v>
      </c>
      <c r="AD263" s="159" t="s">
        <v>2348</v>
      </c>
      <c r="AE263" s="163">
        <v>45107</v>
      </c>
      <c r="AI263"/>
    </row>
    <row r="264" spans="1:35">
      <c r="A264" s="159">
        <f t="shared" si="37"/>
        <v>107.65</v>
      </c>
      <c r="B264" s="159">
        <v>262</v>
      </c>
      <c r="C264" s="159" t="s">
        <v>1523</v>
      </c>
      <c r="D264" s="159" t="s">
        <v>155</v>
      </c>
      <c r="E264" s="159" t="s">
        <v>632</v>
      </c>
      <c r="F264" s="159" t="s">
        <v>2349</v>
      </c>
      <c r="G264" s="159">
        <v>5</v>
      </c>
      <c r="H264" s="159">
        <f t="shared" si="36"/>
        <v>5</v>
      </c>
      <c r="I264" s="159">
        <v>3</v>
      </c>
      <c r="J264" s="159">
        <v>10</v>
      </c>
      <c r="K264" s="159">
        <v>4</v>
      </c>
      <c r="L264" s="159">
        <v>402</v>
      </c>
      <c r="M264" s="206" t="str">
        <f t="shared" si="38"/>
        <v>5-3-402</v>
      </c>
      <c r="N264" s="159" t="s">
        <v>1525</v>
      </c>
      <c r="O264" s="206" t="str">
        <f>VLOOKUP(M264,'房源信息（实测）'!$C$2:$J$771,7,0)</f>
        <v>5-3-402</v>
      </c>
      <c r="P264" s="206">
        <f>VLOOKUP(M264,'房源信息（实测）'!$C$2:$K$771,8,0)</f>
        <v>107.65</v>
      </c>
      <c r="Q264" s="159">
        <v>107.56</v>
      </c>
      <c r="R264" s="159">
        <v>89.49</v>
      </c>
      <c r="S264" s="159" t="s">
        <v>2092</v>
      </c>
      <c r="T264" s="159" t="s">
        <v>93</v>
      </c>
      <c r="U264" s="159" t="s">
        <v>1165</v>
      </c>
      <c r="V264" s="159" t="s">
        <v>1545</v>
      </c>
      <c r="W264" s="159" t="s">
        <v>2350</v>
      </c>
      <c r="X264" s="163">
        <v>44304</v>
      </c>
      <c r="Y264" s="159" t="s">
        <v>2351</v>
      </c>
      <c r="Z264" s="159" t="s">
        <v>1548</v>
      </c>
      <c r="AA264" s="159" t="s">
        <v>2352</v>
      </c>
      <c r="AB264" s="159" t="s">
        <v>2353</v>
      </c>
      <c r="AC264" s="159" t="s">
        <v>1548</v>
      </c>
      <c r="AD264" s="159" t="s">
        <v>2354</v>
      </c>
      <c r="AE264" s="163">
        <v>45107</v>
      </c>
      <c r="AI264"/>
    </row>
    <row r="265" spans="1:35">
      <c r="A265" s="159">
        <f t="shared" si="37"/>
        <v>107.05</v>
      </c>
      <c r="B265" s="159">
        <v>263</v>
      </c>
      <c r="C265" s="159" t="s">
        <v>1523</v>
      </c>
      <c r="D265" s="159" t="s">
        <v>155</v>
      </c>
      <c r="E265" s="159" t="s">
        <v>632</v>
      </c>
      <c r="F265" s="159" t="s">
        <v>2355</v>
      </c>
      <c r="G265" s="159">
        <v>5</v>
      </c>
      <c r="H265" s="159">
        <f t="shared" si="36"/>
        <v>5</v>
      </c>
      <c r="I265" s="159">
        <v>3</v>
      </c>
      <c r="J265" s="159">
        <v>10</v>
      </c>
      <c r="K265" s="159">
        <v>5</v>
      </c>
      <c r="L265" s="159">
        <v>501</v>
      </c>
      <c r="M265" s="206" t="str">
        <f t="shared" si="38"/>
        <v>5-3-501</v>
      </c>
      <c r="N265" s="159" t="s">
        <v>1525</v>
      </c>
      <c r="O265" s="206" t="str">
        <f>VLOOKUP(M265,'房源信息（实测）'!$C$2:$J$771,7,0)</f>
        <v>5-3-501</v>
      </c>
      <c r="P265" s="206">
        <f>VLOOKUP(M265,'房源信息（实测）'!$C$2:$K$771,8,0)</f>
        <v>107.05</v>
      </c>
      <c r="Q265" s="159">
        <v>106.96</v>
      </c>
      <c r="R265" s="159">
        <v>88.99</v>
      </c>
      <c r="S265" s="159" t="s">
        <v>2092</v>
      </c>
      <c r="T265" s="159" t="s">
        <v>93</v>
      </c>
      <c r="U265" s="159" t="s">
        <v>1165</v>
      </c>
      <c r="V265" s="159" t="s">
        <v>1545</v>
      </c>
      <c r="W265" s="159" t="s">
        <v>2356</v>
      </c>
      <c r="X265" s="163">
        <v>44305</v>
      </c>
      <c r="Y265" s="159" t="s">
        <v>2357</v>
      </c>
      <c r="Z265" s="159" t="s">
        <v>1548</v>
      </c>
      <c r="AA265" s="159" t="s">
        <v>2358</v>
      </c>
      <c r="AB265" s="159" t="s">
        <v>2359</v>
      </c>
      <c r="AC265" s="159" t="s">
        <v>1548</v>
      </c>
      <c r="AD265" s="159" t="s">
        <v>2360</v>
      </c>
      <c r="AE265" s="163">
        <v>45107</v>
      </c>
      <c r="AI265"/>
    </row>
    <row r="266" spans="1:35">
      <c r="A266" s="159">
        <f t="shared" si="37"/>
        <v>107.65</v>
      </c>
      <c r="B266" s="159">
        <v>264</v>
      </c>
      <c r="C266" s="159" t="s">
        <v>1523</v>
      </c>
      <c r="D266" s="159" t="s">
        <v>155</v>
      </c>
      <c r="E266" s="159" t="s">
        <v>632</v>
      </c>
      <c r="F266" s="159" t="s">
        <v>2361</v>
      </c>
      <c r="G266" s="159">
        <v>5</v>
      </c>
      <c r="H266" s="159">
        <f t="shared" ref="H266:H329" si="39">G266</f>
        <v>5</v>
      </c>
      <c r="I266" s="159">
        <v>3</v>
      </c>
      <c r="J266" s="159">
        <v>10</v>
      </c>
      <c r="K266" s="159">
        <v>5</v>
      </c>
      <c r="L266" s="159">
        <v>502</v>
      </c>
      <c r="M266" s="206" t="str">
        <f t="shared" si="38"/>
        <v>5-3-502</v>
      </c>
      <c r="N266" s="159" t="s">
        <v>1525</v>
      </c>
      <c r="O266" s="206" t="str">
        <f>VLOOKUP(M266,'房源信息（实测）'!$C$2:$J$771,7,0)</f>
        <v>5-3-502</v>
      </c>
      <c r="P266" s="206">
        <f>VLOOKUP(M266,'房源信息（实测）'!$C$2:$K$771,8,0)</f>
        <v>107.65</v>
      </c>
      <c r="Q266" s="159">
        <v>107.56</v>
      </c>
      <c r="R266" s="159">
        <v>89.49</v>
      </c>
      <c r="S266" s="159" t="s">
        <v>2092</v>
      </c>
      <c r="T266" s="159" t="s">
        <v>93</v>
      </c>
      <c r="U266" s="159" t="s">
        <v>1165</v>
      </c>
      <c r="V266" s="159" t="s">
        <v>1545</v>
      </c>
      <c r="W266" s="159" t="s">
        <v>2362</v>
      </c>
      <c r="X266" s="163">
        <v>44310</v>
      </c>
      <c r="Y266" s="159" t="s">
        <v>2363</v>
      </c>
      <c r="Z266" s="159" t="s">
        <v>1548</v>
      </c>
      <c r="AA266" s="159" t="s">
        <v>2364</v>
      </c>
      <c r="AB266" s="159" t="s">
        <v>2365</v>
      </c>
      <c r="AC266" s="159" t="s">
        <v>1548</v>
      </c>
      <c r="AD266" s="159" t="s">
        <v>2366</v>
      </c>
      <c r="AE266" s="163">
        <v>45107</v>
      </c>
      <c r="AI266"/>
    </row>
    <row r="267" spans="1:35">
      <c r="A267" s="159">
        <f t="shared" si="37"/>
        <v>107.05</v>
      </c>
      <c r="B267" s="159">
        <v>265</v>
      </c>
      <c r="C267" s="159" t="s">
        <v>1523</v>
      </c>
      <c r="D267" s="159" t="s">
        <v>155</v>
      </c>
      <c r="E267" s="159" t="s">
        <v>632</v>
      </c>
      <c r="F267" s="159" t="s">
        <v>2367</v>
      </c>
      <c r="G267" s="159">
        <v>5</v>
      </c>
      <c r="H267" s="159">
        <f t="shared" si="39"/>
        <v>5</v>
      </c>
      <c r="I267" s="159">
        <v>3</v>
      </c>
      <c r="J267" s="159">
        <v>10</v>
      </c>
      <c r="K267" s="159">
        <v>6</v>
      </c>
      <c r="L267" s="159">
        <v>601</v>
      </c>
      <c r="M267" s="206" t="str">
        <f t="shared" si="38"/>
        <v>5-3-601</v>
      </c>
      <c r="N267" s="159" t="s">
        <v>1525</v>
      </c>
      <c r="O267" s="206" t="str">
        <f>VLOOKUP(M267,'房源信息（实测）'!$C$2:$J$771,7,0)</f>
        <v>5-3-601</v>
      </c>
      <c r="P267" s="206">
        <f>VLOOKUP(M267,'房源信息（实测）'!$C$2:$K$771,8,0)</f>
        <v>107.05</v>
      </c>
      <c r="Q267" s="159">
        <v>106.96</v>
      </c>
      <c r="R267" s="159">
        <v>88.99</v>
      </c>
      <c r="S267" s="159" t="s">
        <v>2092</v>
      </c>
      <c r="T267" s="159" t="s">
        <v>93</v>
      </c>
      <c r="U267" s="159" t="s">
        <v>1165</v>
      </c>
      <c r="V267" s="159" t="s">
        <v>1545</v>
      </c>
      <c r="W267" s="159" t="s">
        <v>2368</v>
      </c>
      <c r="X267" s="163">
        <v>44325</v>
      </c>
      <c r="Y267" s="159" t="s">
        <v>2369</v>
      </c>
      <c r="Z267" s="159" t="s">
        <v>1548</v>
      </c>
      <c r="AA267" s="159" t="s">
        <v>2370</v>
      </c>
      <c r="AB267" s="159" t="s">
        <v>2371</v>
      </c>
      <c r="AC267" s="159" t="s">
        <v>1548</v>
      </c>
      <c r="AD267" s="159" t="s">
        <v>2372</v>
      </c>
      <c r="AE267" s="163">
        <v>45107</v>
      </c>
      <c r="AI267"/>
    </row>
    <row r="268" spans="1:35">
      <c r="A268" s="159">
        <f t="shared" si="37"/>
        <v>107.65</v>
      </c>
      <c r="B268" s="159">
        <v>266</v>
      </c>
      <c r="C268" s="159" t="s">
        <v>1523</v>
      </c>
      <c r="D268" s="159" t="s">
        <v>155</v>
      </c>
      <c r="E268" s="159" t="s">
        <v>632</v>
      </c>
      <c r="F268" s="159" t="s">
        <v>2373</v>
      </c>
      <c r="G268" s="159">
        <v>5</v>
      </c>
      <c r="H268" s="159">
        <f t="shared" si="39"/>
        <v>5</v>
      </c>
      <c r="I268" s="159">
        <v>3</v>
      </c>
      <c r="J268" s="159">
        <v>10</v>
      </c>
      <c r="K268" s="159">
        <v>6</v>
      </c>
      <c r="L268" s="159">
        <v>602</v>
      </c>
      <c r="M268" s="206" t="str">
        <f t="shared" si="38"/>
        <v>5-3-602</v>
      </c>
      <c r="N268" s="159" t="s">
        <v>1525</v>
      </c>
      <c r="O268" s="206" t="str">
        <f>VLOOKUP(M268,'房源信息（实测）'!$C$2:$J$771,7,0)</f>
        <v>5-3-602</v>
      </c>
      <c r="P268" s="206">
        <f>VLOOKUP(M268,'房源信息（实测）'!$C$2:$K$771,8,0)</f>
        <v>107.65</v>
      </c>
      <c r="Q268" s="159">
        <v>107.56</v>
      </c>
      <c r="R268" s="159">
        <v>89.49</v>
      </c>
      <c r="S268" s="159" t="s">
        <v>2092</v>
      </c>
      <c r="T268" s="159" t="s">
        <v>93</v>
      </c>
      <c r="U268" s="159" t="s">
        <v>1165</v>
      </c>
      <c r="V268" s="159" t="s">
        <v>1545</v>
      </c>
      <c r="W268" s="159" t="s">
        <v>2374</v>
      </c>
      <c r="X268" s="163">
        <v>44311</v>
      </c>
      <c r="Y268" s="159" t="s">
        <v>2375</v>
      </c>
      <c r="Z268" s="159" t="s">
        <v>1548</v>
      </c>
      <c r="AA268" s="159" t="s">
        <v>2376</v>
      </c>
      <c r="AE268" s="163">
        <v>45107</v>
      </c>
      <c r="AI268"/>
    </row>
    <row r="269" spans="1:35">
      <c r="A269" s="159">
        <f t="shared" si="37"/>
        <v>107.05</v>
      </c>
      <c r="B269" s="159">
        <v>267</v>
      </c>
      <c r="C269" s="159" t="s">
        <v>1523</v>
      </c>
      <c r="D269" s="159" t="s">
        <v>155</v>
      </c>
      <c r="E269" s="159" t="s">
        <v>632</v>
      </c>
      <c r="F269" s="159" t="s">
        <v>2377</v>
      </c>
      <c r="G269" s="159">
        <v>5</v>
      </c>
      <c r="H269" s="159">
        <f t="shared" si="39"/>
        <v>5</v>
      </c>
      <c r="I269" s="159">
        <v>3</v>
      </c>
      <c r="J269" s="159">
        <v>10</v>
      </c>
      <c r="K269" s="159">
        <v>7</v>
      </c>
      <c r="L269" s="159">
        <v>701</v>
      </c>
      <c r="M269" s="206" t="str">
        <f t="shared" si="38"/>
        <v>5-3-701</v>
      </c>
      <c r="N269" s="159" t="s">
        <v>1525</v>
      </c>
      <c r="O269" s="206" t="str">
        <f>VLOOKUP(M269,'房源信息（实测）'!$C$2:$J$771,7,0)</f>
        <v>5-3-701</v>
      </c>
      <c r="P269" s="206">
        <f>VLOOKUP(M269,'房源信息（实测）'!$C$2:$K$771,8,0)</f>
        <v>107.05</v>
      </c>
      <c r="Q269" s="159">
        <v>106.96</v>
      </c>
      <c r="R269" s="159">
        <v>88.99</v>
      </c>
      <c r="S269" s="159" t="s">
        <v>2092</v>
      </c>
      <c r="T269" s="159" t="s">
        <v>93</v>
      </c>
      <c r="U269" s="159" t="s">
        <v>1165</v>
      </c>
      <c r="V269" s="159" t="s">
        <v>1545</v>
      </c>
      <c r="W269" s="159" t="s">
        <v>2378</v>
      </c>
      <c r="X269" s="163">
        <v>44316</v>
      </c>
      <c r="Y269" s="159" t="s">
        <v>2379</v>
      </c>
      <c r="Z269" s="159" t="s">
        <v>1548</v>
      </c>
      <c r="AA269" s="159" t="s">
        <v>2380</v>
      </c>
      <c r="AB269" s="159" t="s">
        <v>2381</v>
      </c>
      <c r="AC269" s="159" t="s">
        <v>1548</v>
      </c>
      <c r="AD269" s="159" t="s">
        <v>2382</v>
      </c>
      <c r="AE269" s="163">
        <v>45107</v>
      </c>
      <c r="AI269"/>
    </row>
    <row r="270" spans="1:35">
      <c r="A270" s="159">
        <f t="shared" si="37"/>
        <v>107.65</v>
      </c>
      <c r="B270" s="159">
        <v>268</v>
      </c>
      <c r="C270" s="159" t="s">
        <v>1523</v>
      </c>
      <c r="D270" s="159" t="s">
        <v>155</v>
      </c>
      <c r="E270" s="159" t="s">
        <v>632</v>
      </c>
      <c r="F270" s="159" t="s">
        <v>2383</v>
      </c>
      <c r="G270" s="159">
        <v>5</v>
      </c>
      <c r="H270" s="159">
        <f t="shared" si="39"/>
        <v>5</v>
      </c>
      <c r="I270" s="159">
        <v>3</v>
      </c>
      <c r="J270" s="159">
        <v>10</v>
      </c>
      <c r="K270" s="159">
        <v>7</v>
      </c>
      <c r="L270" s="159">
        <v>702</v>
      </c>
      <c r="M270" s="206" t="str">
        <f t="shared" si="38"/>
        <v>5-3-702</v>
      </c>
      <c r="N270" s="159" t="s">
        <v>1525</v>
      </c>
      <c r="O270" s="206" t="str">
        <f>VLOOKUP(M270,'房源信息（实测）'!$C$2:$J$771,7,0)</f>
        <v>5-3-702</v>
      </c>
      <c r="P270" s="206">
        <f>VLOOKUP(M270,'房源信息（实测）'!$C$2:$K$771,8,0)</f>
        <v>107.65</v>
      </c>
      <c r="Q270" s="159">
        <v>107.56</v>
      </c>
      <c r="R270" s="159">
        <v>89.49</v>
      </c>
      <c r="S270" s="159" t="s">
        <v>2092</v>
      </c>
      <c r="T270" s="159" t="s">
        <v>93</v>
      </c>
      <c r="U270" s="159" t="s">
        <v>1165</v>
      </c>
      <c r="V270" s="159" t="s">
        <v>1545</v>
      </c>
      <c r="W270" s="159" t="s">
        <v>2384</v>
      </c>
      <c r="X270" s="163">
        <v>44311</v>
      </c>
      <c r="Y270" s="159" t="s">
        <v>2385</v>
      </c>
      <c r="Z270" s="159" t="s">
        <v>1548</v>
      </c>
      <c r="AA270" s="159" t="s">
        <v>2386</v>
      </c>
      <c r="AB270" s="159" t="s">
        <v>2387</v>
      </c>
      <c r="AC270" s="159" t="s">
        <v>1548</v>
      </c>
      <c r="AD270" s="159" t="s">
        <v>2388</v>
      </c>
      <c r="AE270" s="163">
        <v>45107</v>
      </c>
      <c r="AI270"/>
    </row>
    <row r="271" spans="1:35">
      <c r="A271" s="159">
        <f t="shared" si="37"/>
        <v>107.05</v>
      </c>
      <c r="B271" s="159">
        <v>269</v>
      </c>
      <c r="C271" s="159" t="s">
        <v>1523</v>
      </c>
      <c r="D271" s="159" t="s">
        <v>155</v>
      </c>
      <c r="E271" s="159" t="s">
        <v>632</v>
      </c>
      <c r="F271" s="159" t="s">
        <v>2389</v>
      </c>
      <c r="G271" s="159">
        <v>5</v>
      </c>
      <c r="H271" s="159">
        <f t="shared" si="39"/>
        <v>5</v>
      </c>
      <c r="I271" s="159">
        <v>3</v>
      </c>
      <c r="J271" s="159">
        <v>10</v>
      </c>
      <c r="K271" s="159">
        <v>8</v>
      </c>
      <c r="L271" s="159">
        <v>801</v>
      </c>
      <c r="M271" s="206" t="str">
        <f t="shared" si="38"/>
        <v>5-3-801</v>
      </c>
      <c r="N271" s="159" t="s">
        <v>1525</v>
      </c>
      <c r="O271" s="206" t="str">
        <f>VLOOKUP(M271,'房源信息（实测）'!$C$2:$J$771,7,0)</f>
        <v>5-3-801</v>
      </c>
      <c r="P271" s="206">
        <f>VLOOKUP(M271,'房源信息（实测）'!$C$2:$K$771,8,0)</f>
        <v>107.05</v>
      </c>
      <c r="Q271" s="159">
        <v>106.96</v>
      </c>
      <c r="R271" s="159">
        <v>88.99</v>
      </c>
      <c r="S271" s="159" t="s">
        <v>2092</v>
      </c>
      <c r="T271" s="159" t="s">
        <v>93</v>
      </c>
      <c r="U271" s="159" t="s">
        <v>1165</v>
      </c>
      <c r="V271" s="159" t="s">
        <v>1545</v>
      </c>
      <c r="W271" s="159" t="s">
        <v>2390</v>
      </c>
      <c r="X271" s="163">
        <v>44315</v>
      </c>
      <c r="Y271" s="159" t="s">
        <v>2391</v>
      </c>
      <c r="Z271" s="159" t="s">
        <v>1548</v>
      </c>
      <c r="AA271" s="159" t="s">
        <v>2392</v>
      </c>
      <c r="AE271" s="163">
        <v>45107</v>
      </c>
      <c r="AI271"/>
    </row>
    <row r="272" spans="1:35">
      <c r="A272" s="159">
        <f t="shared" si="37"/>
        <v>107.65</v>
      </c>
      <c r="B272" s="159">
        <v>270</v>
      </c>
      <c r="C272" s="159" t="s">
        <v>1523</v>
      </c>
      <c r="D272" s="159" t="s">
        <v>155</v>
      </c>
      <c r="E272" s="159" t="s">
        <v>632</v>
      </c>
      <c r="F272" s="159" t="s">
        <v>2393</v>
      </c>
      <c r="G272" s="159">
        <v>5</v>
      </c>
      <c r="H272" s="159">
        <f t="shared" si="39"/>
        <v>5</v>
      </c>
      <c r="I272" s="159">
        <v>3</v>
      </c>
      <c r="J272" s="159">
        <v>10</v>
      </c>
      <c r="K272" s="159">
        <v>8</v>
      </c>
      <c r="L272" s="159">
        <v>802</v>
      </c>
      <c r="M272" s="206" t="str">
        <f t="shared" si="38"/>
        <v>5-3-802</v>
      </c>
      <c r="N272" s="159" t="s">
        <v>1525</v>
      </c>
      <c r="O272" s="206" t="str">
        <f>VLOOKUP(M272,'房源信息（实测）'!$C$2:$J$771,7,0)</f>
        <v>5-3-802</v>
      </c>
      <c r="P272" s="206">
        <f>VLOOKUP(M272,'房源信息（实测）'!$C$2:$K$771,8,0)</f>
        <v>107.65</v>
      </c>
      <c r="Q272" s="159">
        <v>107.56</v>
      </c>
      <c r="R272" s="159">
        <v>89.49</v>
      </c>
      <c r="S272" s="159" t="s">
        <v>2092</v>
      </c>
      <c r="T272" s="159" t="s">
        <v>93</v>
      </c>
      <c r="U272" s="159" t="s">
        <v>1165</v>
      </c>
      <c r="V272" s="159" t="s">
        <v>1545</v>
      </c>
      <c r="W272" s="159" t="s">
        <v>2394</v>
      </c>
      <c r="X272" s="163">
        <v>44304</v>
      </c>
      <c r="Y272" s="159" t="s">
        <v>2395</v>
      </c>
      <c r="Z272" s="159" t="s">
        <v>1548</v>
      </c>
      <c r="AA272" s="159" t="s">
        <v>2396</v>
      </c>
      <c r="AB272" s="159" t="s">
        <v>2397</v>
      </c>
      <c r="AC272" s="159" t="s">
        <v>1548</v>
      </c>
      <c r="AD272" s="159" t="s">
        <v>2398</v>
      </c>
      <c r="AE272" s="163">
        <v>45107</v>
      </c>
      <c r="AI272"/>
    </row>
    <row r="273" spans="1:35">
      <c r="A273" s="159">
        <f t="shared" si="37"/>
        <v>107.05</v>
      </c>
      <c r="B273" s="159">
        <v>271</v>
      </c>
      <c r="C273" s="159" t="s">
        <v>1523</v>
      </c>
      <c r="D273" s="159" t="s">
        <v>155</v>
      </c>
      <c r="E273" s="159" t="s">
        <v>632</v>
      </c>
      <c r="F273" s="159" t="s">
        <v>2399</v>
      </c>
      <c r="G273" s="159">
        <v>5</v>
      </c>
      <c r="H273" s="159">
        <f t="shared" si="39"/>
        <v>5</v>
      </c>
      <c r="I273" s="159">
        <v>3</v>
      </c>
      <c r="J273" s="159">
        <v>10</v>
      </c>
      <c r="K273" s="159">
        <v>9</v>
      </c>
      <c r="L273" s="159">
        <v>901</v>
      </c>
      <c r="M273" s="206" t="str">
        <f t="shared" si="38"/>
        <v>5-3-901</v>
      </c>
      <c r="N273" s="159" t="s">
        <v>1525</v>
      </c>
      <c r="O273" s="206" t="str">
        <f>VLOOKUP(M273,'房源信息（实测）'!$C$2:$J$771,7,0)</f>
        <v>5-3-901</v>
      </c>
      <c r="P273" s="206">
        <f>VLOOKUP(M273,'房源信息（实测）'!$C$2:$K$771,8,0)</f>
        <v>107.05</v>
      </c>
      <c r="Q273" s="159">
        <v>106.96</v>
      </c>
      <c r="R273" s="159">
        <v>88.99</v>
      </c>
      <c r="S273" s="159" t="s">
        <v>2092</v>
      </c>
      <c r="T273" s="159" t="s">
        <v>93</v>
      </c>
      <c r="U273" s="159" t="s">
        <v>1165</v>
      </c>
      <c r="V273" s="159" t="s">
        <v>1545</v>
      </c>
      <c r="W273" s="159" t="s">
        <v>2400</v>
      </c>
      <c r="X273" s="163">
        <v>44310</v>
      </c>
      <c r="Y273" s="159" t="s">
        <v>2401</v>
      </c>
      <c r="Z273" s="159" t="s">
        <v>1548</v>
      </c>
      <c r="AA273" s="159" t="s">
        <v>2402</v>
      </c>
      <c r="AE273" s="163">
        <v>45107</v>
      </c>
      <c r="AI273"/>
    </row>
    <row r="274" spans="1:35">
      <c r="A274" s="159">
        <f t="shared" si="37"/>
        <v>107.65</v>
      </c>
      <c r="B274" s="159">
        <v>272</v>
      </c>
      <c r="C274" s="159" t="s">
        <v>1523</v>
      </c>
      <c r="D274" s="159" t="s">
        <v>155</v>
      </c>
      <c r="E274" s="159" t="s">
        <v>632</v>
      </c>
      <c r="F274" s="159" t="s">
        <v>2403</v>
      </c>
      <c r="G274" s="159">
        <v>5</v>
      </c>
      <c r="H274" s="159">
        <f t="shared" si="39"/>
        <v>5</v>
      </c>
      <c r="I274" s="159">
        <v>3</v>
      </c>
      <c r="J274" s="159">
        <v>10</v>
      </c>
      <c r="K274" s="159">
        <v>9</v>
      </c>
      <c r="L274" s="159">
        <v>902</v>
      </c>
      <c r="M274" s="206" t="str">
        <f t="shared" si="38"/>
        <v>5-3-902</v>
      </c>
      <c r="N274" s="159" t="s">
        <v>1525</v>
      </c>
      <c r="O274" s="206" t="str">
        <f>VLOOKUP(M274,'房源信息（实测）'!$C$2:$J$771,7,0)</f>
        <v>5-3-902</v>
      </c>
      <c r="P274" s="206">
        <f>VLOOKUP(M274,'房源信息（实测）'!$C$2:$K$771,8,0)</f>
        <v>107.65</v>
      </c>
      <c r="Q274" s="159">
        <v>107.56</v>
      </c>
      <c r="R274" s="159">
        <v>89.49</v>
      </c>
      <c r="S274" s="159" t="s">
        <v>2092</v>
      </c>
      <c r="T274" s="159" t="s">
        <v>93</v>
      </c>
      <c r="U274" s="159" t="s">
        <v>1165</v>
      </c>
      <c r="V274" s="159" t="s">
        <v>1545</v>
      </c>
      <c r="W274" s="159" t="s">
        <v>2404</v>
      </c>
      <c r="X274" s="163">
        <v>44335</v>
      </c>
      <c r="Y274" s="159" t="s">
        <v>2405</v>
      </c>
      <c r="Z274" s="159" t="s">
        <v>1548</v>
      </c>
      <c r="AA274" s="159" t="s">
        <v>2406</v>
      </c>
      <c r="AB274" s="159" t="s">
        <v>2407</v>
      </c>
      <c r="AC274" s="159" t="s">
        <v>1548</v>
      </c>
      <c r="AD274" s="159" t="s">
        <v>2408</v>
      </c>
      <c r="AE274" s="163">
        <v>45107</v>
      </c>
      <c r="AI274"/>
    </row>
    <row r="275" spans="1:35">
      <c r="A275" s="159">
        <f t="shared" si="37"/>
        <v>107.05</v>
      </c>
      <c r="B275" s="159">
        <v>273</v>
      </c>
      <c r="C275" s="159" t="s">
        <v>1523</v>
      </c>
      <c r="D275" s="159" t="s">
        <v>155</v>
      </c>
      <c r="E275" s="159" t="s">
        <v>632</v>
      </c>
      <c r="F275" s="159" t="s">
        <v>2409</v>
      </c>
      <c r="G275" s="159">
        <v>5</v>
      </c>
      <c r="H275" s="159">
        <f t="shared" si="39"/>
        <v>5</v>
      </c>
      <c r="I275" s="159">
        <v>3</v>
      </c>
      <c r="J275" s="159">
        <v>10</v>
      </c>
      <c r="K275" s="159">
        <v>10</v>
      </c>
      <c r="L275" s="159">
        <v>1001</v>
      </c>
      <c r="M275" s="206" t="str">
        <f t="shared" si="38"/>
        <v>5-3-1001</v>
      </c>
      <c r="N275" s="159" t="s">
        <v>1525</v>
      </c>
      <c r="O275" s="206" t="str">
        <f>VLOOKUP(M275,'房源信息（实测）'!$C$2:$J$771,7,0)</f>
        <v>5-3-1001</v>
      </c>
      <c r="P275" s="206">
        <f>VLOOKUP(M275,'房源信息（实测）'!$C$2:$K$771,8,0)</f>
        <v>107.05</v>
      </c>
      <c r="Q275" s="159">
        <v>106.96</v>
      </c>
      <c r="R275" s="159">
        <v>88.99</v>
      </c>
      <c r="S275" s="159" t="s">
        <v>2092</v>
      </c>
      <c r="T275" s="159" t="s">
        <v>93</v>
      </c>
      <c r="U275" s="159" t="s">
        <v>1165</v>
      </c>
      <c r="V275" s="159" t="s">
        <v>1545</v>
      </c>
      <c r="W275" s="159" t="s">
        <v>2410</v>
      </c>
      <c r="X275" s="163">
        <v>44316</v>
      </c>
      <c r="Y275" s="159" t="s">
        <v>2411</v>
      </c>
      <c r="Z275" s="159" t="s">
        <v>1548</v>
      </c>
      <c r="AA275" s="159" t="s">
        <v>2412</v>
      </c>
      <c r="AB275" s="159" t="s">
        <v>2413</v>
      </c>
      <c r="AC275" s="159" t="s">
        <v>1548</v>
      </c>
      <c r="AD275" s="159" t="s">
        <v>2414</v>
      </c>
      <c r="AE275" s="163">
        <v>45107</v>
      </c>
      <c r="AI275"/>
    </row>
    <row r="276" spans="1:35">
      <c r="A276" s="159">
        <f t="shared" si="37"/>
        <v>107.65</v>
      </c>
      <c r="B276" s="159">
        <v>274</v>
      </c>
      <c r="C276" s="159" t="s">
        <v>1523</v>
      </c>
      <c r="D276" s="159" t="s">
        <v>155</v>
      </c>
      <c r="E276" s="159" t="s">
        <v>632</v>
      </c>
      <c r="F276" s="159" t="s">
        <v>2415</v>
      </c>
      <c r="G276" s="159">
        <v>5</v>
      </c>
      <c r="H276" s="159">
        <f t="shared" si="39"/>
        <v>5</v>
      </c>
      <c r="I276" s="159">
        <v>3</v>
      </c>
      <c r="J276" s="159">
        <v>10</v>
      </c>
      <c r="K276" s="159">
        <v>10</v>
      </c>
      <c r="L276" s="159">
        <v>1002</v>
      </c>
      <c r="M276" s="206" t="str">
        <f t="shared" si="38"/>
        <v>5-3-1002</v>
      </c>
      <c r="N276" s="159" t="s">
        <v>1525</v>
      </c>
      <c r="O276" s="206" t="str">
        <f>VLOOKUP(M276,'房源信息（实测）'!$C$2:$J$771,7,0)</f>
        <v>5-3-1002</v>
      </c>
      <c r="P276" s="206">
        <f>VLOOKUP(M276,'房源信息（实测）'!$C$2:$K$771,8,0)</f>
        <v>107.65</v>
      </c>
      <c r="Q276" s="159">
        <v>107.56</v>
      </c>
      <c r="R276" s="159">
        <v>89.49</v>
      </c>
      <c r="S276" s="159" t="s">
        <v>2092</v>
      </c>
      <c r="T276" s="159" t="s">
        <v>93</v>
      </c>
      <c r="U276" s="159" t="s">
        <v>1165</v>
      </c>
      <c r="V276" s="159" t="s">
        <v>1545</v>
      </c>
      <c r="W276" s="159" t="s">
        <v>2416</v>
      </c>
      <c r="X276" s="163">
        <v>44314</v>
      </c>
      <c r="Y276" s="159" t="s">
        <v>2417</v>
      </c>
      <c r="Z276" s="159" t="s">
        <v>1548</v>
      </c>
      <c r="AA276" s="159" t="s">
        <v>2418</v>
      </c>
      <c r="AB276" s="159" t="s">
        <v>2419</v>
      </c>
      <c r="AC276" s="159" t="s">
        <v>1548</v>
      </c>
      <c r="AD276" s="159" t="s">
        <v>2420</v>
      </c>
      <c r="AE276" s="163">
        <v>45107</v>
      </c>
      <c r="AI276"/>
    </row>
    <row r="277" spans="1:35">
      <c r="A277" s="159">
        <f t="shared" si="37"/>
        <v>88.48</v>
      </c>
      <c r="B277" s="159">
        <v>275</v>
      </c>
      <c r="C277" s="159" t="s">
        <v>1523</v>
      </c>
      <c r="D277" s="159" t="s">
        <v>155</v>
      </c>
      <c r="E277" s="159" t="s">
        <v>632</v>
      </c>
      <c r="F277" s="159" t="s">
        <v>2421</v>
      </c>
      <c r="G277" s="159">
        <v>6</v>
      </c>
      <c r="H277" s="159">
        <f t="shared" si="39"/>
        <v>6</v>
      </c>
      <c r="I277" s="159">
        <v>1</v>
      </c>
      <c r="J277" s="159">
        <v>10</v>
      </c>
      <c r="K277" s="159">
        <v>1</v>
      </c>
      <c r="L277" s="159">
        <v>101</v>
      </c>
      <c r="M277" s="206" t="str">
        <f t="shared" si="38"/>
        <v>6-1-101</v>
      </c>
      <c r="N277" s="159" t="s">
        <v>1525</v>
      </c>
      <c r="O277" s="206" t="str">
        <f>VLOOKUP(M277,'房源信息（实测）'!$C$2:$J$771,7,0)</f>
        <v>6-1-101</v>
      </c>
      <c r="P277" s="206">
        <f>VLOOKUP(M277,'房源信息（实测）'!$C$2:$K$771,8,0)</f>
        <v>88.48</v>
      </c>
      <c r="Q277" s="159">
        <v>88.4</v>
      </c>
      <c r="R277" s="159">
        <v>70.77</v>
      </c>
      <c r="S277" s="159" t="s">
        <v>1526</v>
      </c>
      <c r="T277" s="159" t="s">
        <v>93</v>
      </c>
      <c r="U277" s="159" t="s">
        <v>1527</v>
      </c>
      <c r="V277" s="159" t="s">
        <v>1528</v>
      </c>
      <c r="AE277" s="163">
        <v>45107</v>
      </c>
      <c r="AI277"/>
    </row>
    <row r="278" spans="1:35">
      <c r="A278" s="159">
        <f t="shared" si="37"/>
        <v>88.48</v>
      </c>
      <c r="B278" s="159">
        <v>276</v>
      </c>
      <c r="C278" s="159" t="s">
        <v>1523</v>
      </c>
      <c r="D278" s="159" t="s">
        <v>155</v>
      </c>
      <c r="E278" s="159" t="s">
        <v>632</v>
      </c>
      <c r="F278" s="159" t="s">
        <v>2422</v>
      </c>
      <c r="G278" s="159">
        <v>6</v>
      </c>
      <c r="H278" s="159">
        <f t="shared" si="39"/>
        <v>6</v>
      </c>
      <c r="I278" s="159">
        <v>1</v>
      </c>
      <c r="J278" s="159">
        <v>10</v>
      </c>
      <c r="K278" s="159">
        <v>1</v>
      </c>
      <c r="L278" s="159">
        <v>102</v>
      </c>
      <c r="M278" s="206" t="str">
        <f t="shared" si="38"/>
        <v>6-1-102</v>
      </c>
      <c r="N278" s="159" t="s">
        <v>1525</v>
      </c>
      <c r="O278" s="206" t="str">
        <f>VLOOKUP(M278,'房源信息（实测）'!$C$2:$J$771,7,0)</f>
        <v>6-1-102</v>
      </c>
      <c r="P278" s="206">
        <f>VLOOKUP(M278,'房源信息（实测）'!$C$2:$K$771,8,0)</f>
        <v>88.48</v>
      </c>
      <c r="Q278" s="159">
        <v>88.4</v>
      </c>
      <c r="R278" s="159">
        <v>70.77</v>
      </c>
      <c r="S278" s="159" t="s">
        <v>1526</v>
      </c>
      <c r="T278" s="159" t="s">
        <v>93</v>
      </c>
      <c r="U278" s="159" t="s">
        <v>1527</v>
      </c>
      <c r="V278" s="159" t="s">
        <v>1528</v>
      </c>
      <c r="AE278" s="163">
        <v>45107</v>
      </c>
      <c r="AI278"/>
    </row>
    <row r="279" spans="1:35">
      <c r="A279" s="159">
        <f t="shared" si="37"/>
        <v>89.05</v>
      </c>
      <c r="B279" s="159">
        <v>277</v>
      </c>
      <c r="C279" s="159" t="s">
        <v>1523</v>
      </c>
      <c r="D279" s="159" t="s">
        <v>155</v>
      </c>
      <c r="E279" s="159" t="s">
        <v>632</v>
      </c>
      <c r="F279" s="159" t="s">
        <v>2423</v>
      </c>
      <c r="G279" s="159">
        <v>6</v>
      </c>
      <c r="H279" s="159">
        <f t="shared" si="39"/>
        <v>6</v>
      </c>
      <c r="I279" s="159">
        <v>1</v>
      </c>
      <c r="J279" s="159">
        <v>10</v>
      </c>
      <c r="K279" s="159">
        <v>2</v>
      </c>
      <c r="L279" s="159">
        <v>201</v>
      </c>
      <c r="M279" s="206" t="str">
        <f t="shared" si="38"/>
        <v>6-1-201</v>
      </c>
      <c r="N279" s="159" t="s">
        <v>1525</v>
      </c>
      <c r="O279" s="206" t="str">
        <f>VLOOKUP(M279,'房源信息（实测）'!$C$2:$J$771,7,0)</f>
        <v>6-1-201</v>
      </c>
      <c r="P279" s="206">
        <f>VLOOKUP(M279,'房源信息（实测）'!$C$2:$K$771,8,0)</f>
        <v>89.05</v>
      </c>
      <c r="Q279" s="159">
        <v>88.97</v>
      </c>
      <c r="R279" s="159">
        <v>71.23</v>
      </c>
      <c r="S279" s="159" t="s">
        <v>1526</v>
      </c>
      <c r="T279" s="159" t="s">
        <v>93</v>
      </c>
      <c r="U279" s="159" t="s">
        <v>1527</v>
      </c>
      <c r="V279" s="159" t="s">
        <v>1528</v>
      </c>
      <c r="AE279" s="163">
        <v>45107</v>
      </c>
      <c r="AI279"/>
    </row>
    <row r="280" spans="1:35">
      <c r="A280" s="159">
        <f t="shared" si="37"/>
        <v>88.48</v>
      </c>
      <c r="B280" s="159">
        <v>278</v>
      </c>
      <c r="C280" s="159" t="s">
        <v>1523</v>
      </c>
      <c r="D280" s="159" t="s">
        <v>155</v>
      </c>
      <c r="E280" s="159" t="s">
        <v>632</v>
      </c>
      <c r="F280" s="159" t="s">
        <v>2424</v>
      </c>
      <c r="G280" s="159">
        <v>6</v>
      </c>
      <c r="H280" s="159">
        <f t="shared" si="39"/>
        <v>6</v>
      </c>
      <c r="I280" s="159">
        <v>1</v>
      </c>
      <c r="J280" s="159">
        <v>10</v>
      </c>
      <c r="K280" s="159">
        <v>2</v>
      </c>
      <c r="L280" s="159">
        <v>202</v>
      </c>
      <c r="M280" s="206" t="str">
        <f t="shared" si="38"/>
        <v>6-1-202</v>
      </c>
      <c r="N280" s="159" t="s">
        <v>1525</v>
      </c>
      <c r="O280" s="206" t="str">
        <f>VLOOKUP(M280,'房源信息（实测）'!$C$2:$J$771,7,0)</f>
        <v>6-1-202</v>
      </c>
      <c r="P280" s="206">
        <f>VLOOKUP(M280,'房源信息（实测）'!$C$2:$K$771,8,0)</f>
        <v>88.48</v>
      </c>
      <c r="Q280" s="159">
        <v>88.4</v>
      </c>
      <c r="R280" s="159">
        <v>70.77</v>
      </c>
      <c r="S280" s="159" t="s">
        <v>1526</v>
      </c>
      <c r="T280" s="159" t="s">
        <v>93</v>
      </c>
      <c r="U280" s="159" t="s">
        <v>1527</v>
      </c>
      <c r="V280" s="159" t="s">
        <v>1528</v>
      </c>
      <c r="AE280" s="163">
        <v>45107</v>
      </c>
      <c r="AI280"/>
    </row>
    <row r="281" spans="1:35">
      <c r="A281" s="159">
        <f t="shared" si="37"/>
        <v>89.05</v>
      </c>
      <c r="B281" s="159">
        <v>279</v>
      </c>
      <c r="C281" s="159" t="s">
        <v>1523</v>
      </c>
      <c r="D281" s="159" t="s">
        <v>155</v>
      </c>
      <c r="E281" s="159" t="s">
        <v>632</v>
      </c>
      <c r="F281" s="159" t="s">
        <v>2425</v>
      </c>
      <c r="G281" s="159">
        <v>6</v>
      </c>
      <c r="H281" s="159">
        <f t="shared" si="39"/>
        <v>6</v>
      </c>
      <c r="I281" s="159">
        <v>1</v>
      </c>
      <c r="J281" s="159">
        <v>10</v>
      </c>
      <c r="K281" s="159">
        <v>3</v>
      </c>
      <c r="L281" s="159">
        <v>301</v>
      </c>
      <c r="M281" s="206" t="str">
        <f t="shared" si="38"/>
        <v>6-1-301</v>
      </c>
      <c r="N281" s="159" t="s">
        <v>1525</v>
      </c>
      <c r="O281" s="206" t="str">
        <f>VLOOKUP(M281,'房源信息（实测）'!$C$2:$J$771,7,0)</f>
        <v>6-1-301</v>
      </c>
      <c r="P281" s="206">
        <f>VLOOKUP(M281,'房源信息（实测）'!$C$2:$K$771,8,0)</f>
        <v>89.05</v>
      </c>
      <c r="Q281" s="159">
        <v>88.97</v>
      </c>
      <c r="R281" s="159">
        <v>71.23</v>
      </c>
      <c r="S281" s="159" t="s">
        <v>1526</v>
      </c>
      <c r="T281" s="159" t="s">
        <v>93</v>
      </c>
      <c r="U281" s="159" t="s">
        <v>1527</v>
      </c>
      <c r="V281" s="159" t="s">
        <v>1545</v>
      </c>
      <c r="W281" s="159" t="s">
        <v>2426</v>
      </c>
      <c r="X281" s="163">
        <v>44310</v>
      </c>
      <c r="Y281" s="159" t="s">
        <v>2427</v>
      </c>
      <c r="Z281" s="159" t="s">
        <v>1548</v>
      </c>
      <c r="AA281" s="159" t="s">
        <v>2428</v>
      </c>
      <c r="AB281" s="159" t="s">
        <v>2429</v>
      </c>
      <c r="AC281" s="159" t="s">
        <v>1548</v>
      </c>
      <c r="AD281" s="159" t="s">
        <v>2430</v>
      </c>
      <c r="AE281" s="163">
        <v>45107</v>
      </c>
      <c r="AI281"/>
    </row>
    <row r="282" spans="1:35">
      <c r="A282" s="159">
        <f t="shared" si="37"/>
        <v>88.48</v>
      </c>
      <c r="B282" s="159">
        <v>280</v>
      </c>
      <c r="C282" s="159" t="s">
        <v>1523</v>
      </c>
      <c r="D282" s="159" t="s">
        <v>155</v>
      </c>
      <c r="E282" s="159" t="s">
        <v>632</v>
      </c>
      <c r="F282" s="159" t="s">
        <v>2431</v>
      </c>
      <c r="G282" s="159">
        <v>6</v>
      </c>
      <c r="H282" s="159">
        <f t="shared" si="39"/>
        <v>6</v>
      </c>
      <c r="I282" s="159">
        <v>1</v>
      </c>
      <c r="J282" s="159">
        <v>10</v>
      </c>
      <c r="K282" s="159">
        <v>3</v>
      </c>
      <c r="L282" s="159">
        <v>302</v>
      </c>
      <c r="M282" s="206" t="str">
        <f t="shared" si="38"/>
        <v>6-1-302</v>
      </c>
      <c r="N282" s="159" t="s">
        <v>1525</v>
      </c>
      <c r="O282" s="206" t="str">
        <f>VLOOKUP(M282,'房源信息（实测）'!$C$2:$J$771,7,0)</f>
        <v>6-1-302</v>
      </c>
      <c r="P282" s="206">
        <f>VLOOKUP(M282,'房源信息（实测）'!$C$2:$K$771,8,0)</f>
        <v>88.48</v>
      </c>
      <c r="Q282" s="159">
        <v>88.4</v>
      </c>
      <c r="R282" s="159">
        <v>70.77</v>
      </c>
      <c r="S282" s="159" t="s">
        <v>1526</v>
      </c>
      <c r="T282" s="159" t="s">
        <v>93</v>
      </c>
      <c r="U282" s="159" t="s">
        <v>1527</v>
      </c>
      <c r="V282" s="159" t="s">
        <v>1528</v>
      </c>
      <c r="AE282" s="163">
        <v>45107</v>
      </c>
      <c r="AI282"/>
    </row>
    <row r="283" spans="1:35">
      <c r="A283" s="159">
        <f t="shared" si="37"/>
        <v>89.05</v>
      </c>
      <c r="B283" s="159">
        <v>281</v>
      </c>
      <c r="C283" s="159" t="s">
        <v>1523</v>
      </c>
      <c r="D283" s="159" t="s">
        <v>155</v>
      </c>
      <c r="E283" s="159" t="s">
        <v>632</v>
      </c>
      <c r="F283" s="159" t="s">
        <v>2432</v>
      </c>
      <c r="G283" s="159">
        <v>6</v>
      </c>
      <c r="H283" s="159">
        <f t="shared" si="39"/>
        <v>6</v>
      </c>
      <c r="I283" s="159">
        <v>1</v>
      </c>
      <c r="J283" s="159">
        <v>10</v>
      </c>
      <c r="K283" s="159">
        <v>4</v>
      </c>
      <c r="L283" s="159">
        <v>401</v>
      </c>
      <c r="M283" s="206" t="str">
        <f t="shared" si="38"/>
        <v>6-1-401</v>
      </c>
      <c r="N283" s="159" t="s">
        <v>1525</v>
      </c>
      <c r="O283" s="206" t="str">
        <f>VLOOKUP(M283,'房源信息（实测）'!$C$2:$J$771,7,0)</f>
        <v>6-1-401</v>
      </c>
      <c r="P283" s="206">
        <f>VLOOKUP(M283,'房源信息（实测）'!$C$2:$K$771,8,0)</f>
        <v>89.05</v>
      </c>
      <c r="Q283" s="159">
        <v>88.97</v>
      </c>
      <c r="R283" s="159">
        <v>71.23</v>
      </c>
      <c r="S283" s="159" t="s">
        <v>1526</v>
      </c>
      <c r="T283" s="159" t="s">
        <v>93</v>
      </c>
      <c r="U283" s="159" t="s">
        <v>1527</v>
      </c>
      <c r="V283" s="159" t="s">
        <v>1545</v>
      </c>
      <c r="W283" s="159" t="s">
        <v>2433</v>
      </c>
      <c r="X283" s="163">
        <v>44309</v>
      </c>
      <c r="Y283" s="159" t="s">
        <v>2434</v>
      </c>
      <c r="Z283" s="159" t="s">
        <v>1548</v>
      </c>
      <c r="AA283" s="159" t="s">
        <v>2435</v>
      </c>
      <c r="AB283" s="159" t="s">
        <v>2436</v>
      </c>
      <c r="AC283" s="159" t="s">
        <v>1548</v>
      </c>
      <c r="AD283" s="159" t="s">
        <v>2437</v>
      </c>
      <c r="AE283" s="163">
        <v>45107</v>
      </c>
      <c r="AI283"/>
    </row>
    <row r="284" spans="1:35">
      <c r="A284" s="159">
        <f t="shared" si="37"/>
        <v>88.48</v>
      </c>
      <c r="B284" s="159">
        <v>282</v>
      </c>
      <c r="C284" s="159" t="s">
        <v>1523</v>
      </c>
      <c r="D284" s="159" t="s">
        <v>155</v>
      </c>
      <c r="E284" s="159" t="s">
        <v>632</v>
      </c>
      <c r="F284" s="159" t="s">
        <v>2438</v>
      </c>
      <c r="G284" s="159">
        <v>6</v>
      </c>
      <c r="H284" s="159">
        <f t="shared" si="39"/>
        <v>6</v>
      </c>
      <c r="I284" s="159">
        <v>1</v>
      </c>
      <c r="J284" s="159">
        <v>10</v>
      </c>
      <c r="K284" s="159">
        <v>4</v>
      </c>
      <c r="L284" s="159">
        <v>402</v>
      </c>
      <c r="M284" s="206" t="str">
        <f t="shared" si="38"/>
        <v>6-1-402</v>
      </c>
      <c r="N284" s="159" t="s">
        <v>1525</v>
      </c>
      <c r="O284" s="206" t="str">
        <f>VLOOKUP(M284,'房源信息（实测）'!$C$2:$J$771,7,0)</f>
        <v>6-1-402</v>
      </c>
      <c r="P284" s="206">
        <f>VLOOKUP(M284,'房源信息（实测）'!$C$2:$K$771,8,0)</f>
        <v>88.48</v>
      </c>
      <c r="Q284" s="159">
        <v>88.4</v>
      </c>
      <c r="R284" s="159">
        <v>70.77</v>
      </c>
      <c r="S284" s="159" t="s">
        <v>1526</v>
      </c>
      <c r="T284" s="159" t="s">
        <v>93</v>
      </c>
      <c r="U284" s="159" t="s">
        <v>1527</v>
      </c>
      <c r="V284" s="159" t="s">
        <v>1528</v>
      </c>
      <c r="AE284" s="163">
        <v>45107</v>
      </c>
      <c r="AI284"/>
    </row>
    <row r="285" spans="1:35">
      <c r="A285" s="159">
        <f t="shared" si="37"/>
        <v>89.05</v>
      </c>
      <c r="B285" s="159">
        <v>283</v>
      </c>
      <c r="C285" s="159" t="s">
        <v>1523</v>
      </c>
      <c r="D285" s="159" t="s">
        <v>155</v>
      </c>
      <c r="E285" s="159" t="s">
        <v>632</v>
      </c>
      <c r="F285" s="159" t="s">
        <v>2439</v>
      </c>
      <c r="G285" s="159">
        <v>6</v>
      </c>
      <c r="H285" s="159">
        <f t="shared" si="39"/>
        <v>6</v>
      </c>
      <c r="I285" s="159">
        <v>1</v>
      </c>
      <c r="J285" s="159">
        <v>10</v>
      </c>
      <c r="K285" s="159">
        <v>5</v>
      </c>
      <c r="L285" s="159">
        <v>501</v>
      </c>
      <c r="M285" s="206" t="str">
        <f t="shared" si="38"/>
        <v>6-1-501</v>
      </c>
      <c r="N285" s="159" t="s">
        <v>1525</v>
      </c>
      <c r="O285" s="206" t="str">
        <f>VLOOKUP(M285,'房源信息（实测）'!$C$2:$J$771,7,0)</f>
        <v>6-1-501</v>
      </c>
      <c r="P285" s="206">
        <f>VLOOKUP(M285,'房源信息（实测）'!$C$2:$K$771,8,0)</f>
        <v>89.05</v>
      </c>
      <c r="Q285" s="159">
        <v>88.97</v>
      </c>
      <c r="R285" s="159">
        <v>71.23</v>
      </c>
      <c r="S285" s="159" t="s">
        <v>1526</v>
      </c>
      <c r="T285" s="159" t="s">
        <v>93</v>
      </c>
      <c r="U285" s="159" t="s">
        <v>1527</v>
      </c>
      <c r="V285" s="159" t="s">
        <v>1545</v>
      </c>
      <c r="W285" s="159" t="s">
        <v>2440</v>
      </c>
      <c r="X285" s="163">
        <v>44310</v>
      </c>
      <c r="Y285" s="159" t="s">
        <v>2441</v>
      </c>
      <c r="Z285" s="159" t="s">
        <v>1548</v>
      </c>
      <c r="AA285" s="159" t="s">
        <v>2442</v>
      </c>
      <c r="AB285" s="159" t="s">
        <v>2443</v>
      </c>
      <c r="AC285" s="159" t="s">
        <v>1548</v>
      </c>
      <c r="AD285" s="159" t="s">
        <v>2444</v>
      </c>
      <c r="AE285" s="163">
        <v>45107</v>
      </c>
      <c r="AI285"/>
    </row>
    <row r="286" spans="1:35">
      <c r="A286" s="159">
        <f t="shared" si="37"/>
        <v>88.48</v>
      </c>
      <c r="B286" s="159">
        <v>284</v>
      </c>
      <c r="C286" s="159" t="s">
        <v>1523</v>
      </c>
      <c r="D286" s="159" t="s">
        <v>155</v>
      </c>
      <c r="E286" s="159" t="s">
        <v>632</v>
      </c>
      <c r="F286" s="159" t="s">
        <v>2445</v>
      </c>
      <c r="G286" s="159">
        <v>6</v>
      </c>
      <c r="H286" s="159">
        <f t="shared" si="39"/>
        <v>6</v>
      </c>
      <c r="I286" s="159">
        <v>1</v>
      </c>
      <c r="J286" s="159">
        <v>10</v>
      </c>
      <c r="K286" s="159">
        <v>5</v>
      </c>
      <c r="L286" s="159">
        <v>502</v>
      </c>
      <c r="M286" s="206" t="str">
        <f t="shared" si="38"/>
        <v>6-1-502</v>
      </c>
      <c r="N286" s="159" t="s">
        <v>1525</v>
      </c>
      <c r="O286" s="206" t="str">
        <f>VLOOKUP(M286,'房源信息（实测）'!$C$2:$J$771,7,0)</f>
        <v>6-1-502</v>
      </c>
      <c r="P286" s="206">
        <f>VLOOKUP(M286,'房源信息（实测）'!$C$2:$K$771,8,0)</f>
        <v>88.48</v>
      </c>
      <c r="Q286" s="159">
        <v>88.4</v>
      </c>
      <c r="R286" s="159">
        <v>70.77</v>
      </c>
      <c r="S286" s="159" t="s">
        <v>1526</v>
      </c>
      <c r="T286" s="159" t="s">
        <v>93</v>
      </c>
      <c r="U286" s="159" t="s">
        <v>1527</v>
      </c>
      <c r="V286" s="159" t="s">
        <v>1545</v>
      </c>
      <c r="W286" s="159" t="s">
        <v>2446</v>
      </c>
      <c r="X286" s="163">
        <v>44320</v>
      </c>
      <c r="Y286" s="159" t="s">
        <v>2447</v>
      </c>
      <c r="Z286" s="159" t="s">
        <v>1548</v>
      </c>
      <c r="AA286" s="159" t="s">
        <v>2448</v>
      </c>
      <c r="AB286" s="159" t="s">
        <v>2449</v>
      </c>
      <c r="AC286" s="159" t="s">
        <v>1548</v>
      </c>
      <c r="AD286" s="159" t="s">
        <v>2450</v>
      </c>
      <c r="AE286" s="163">
        <v>45107</v>
      </c>
      <c r="AI286"/>
    </row>
    <row r="287" spans="1:35">
      <c r="A287" s="159">
        <f t="shared" si="37"/>
        <v>89.05</v>
      </c>
      <c r="B287" s="159">
        <v>285</v>
      </c>
      <c r="C287" s="159" t="s">
        <v>1523</v>
      </c>
      <c r="D287" s="159" t="s">
        <v>155</v>
      </c>
      <c r="E287" s="159" t="s">
        <v>632</v>
      </c>
      <c r="F287" s="159" t="s">
        <v>2451</v>
      </c>
      <c r="G287" s="159">
        <v>6</v>
      </c>
      <c r="H287" s="159">
        <f t="shared" si="39"/>
        <v>6</v>
      </c>
      <c r="I287" s="159">
        <v>1</v>
      </c>
      <c r="J287" s="159">
        <v>10</v>
      </c>
      <c r="K287" s="159">
        <v>6</v>
      </c>
      <c r="L287" s="159">
        <v>601</v>
      </c>
      <c r="M287" s="206" t="str">
        <f t="shared" si="38"/>
        <v>6-1-601</v>
      </c>
      <c r="N287" s="159" t="s">
        <v>1525</v>
      </c>
      <c r="O287" s="206" t="str">
        <f>VLOOKUP(M287,'房源信息（实测）'!$C$2:$J$771,7,0)</f>
        <v>6-1-601</v>
      </c>
      <c r="P287" s="206">
        <f>VLOOKUP(M287,'房源信息（实测）'!$C$2:$K$771,8,0)</f>
        <v>89.05</v>
      </c>
      <c r="Q287" s="159">
        <v>88.97</v>
      </c>
      <c r="R287" s="159">
        <v>71.23</v>
      </c>
      <c r="S287" s="159" t="s">
        <v>1526</v>
      </c>
      <c r="T287" s="159" t="s">
        <v>93</v>
      </c>
      <c r="U287" s="159" t="s">
        <v>1527</v>
      </c>
      <c r="V287" s="159" t="s">
        <v>1545</v>
      </c>
      <c r="W287" s="159" t="s">
        <v>2452</v>
      </c>
      <c r="X287" s="163">
        <v>44305</v>
      </c>
      <c r="Y287" s="159" t="s">
        <v>2453</v>
      </c>
      <c r="Z287" s="159" t="s">
        <v>1548</v>
      </c>
      <c r="AA287" s="159" t="s">
        <v>2454</v>
      </c>
      <c r="AB287" s="159" t="s">
        <v>2455</v>
      </c>
      <c r="AC287" s="159" t="s">
        <v>1548</v>
      </c>
      <c r="AD287" s="159" t="s">
        <v>2456</v>
      </c>
      <c r="AE287" s="163">
        <v>45107</v>
      </c>
      <c r="AI287"/>
    </row>
    <row r="288" spans="1:35">
      <c r="A288" s="159">
        <f t="shared" si="37"/>
        <v>88.48</v>
      </c>
      <c r="B288" s="159">
        <v>286</v>
      </c>
      <c r="C288" s="159" t="s">
        <v>1523</v>
      </c>
      <c r="D288" s="159" t="s">
        <v>155</v>
      </c>
      <c r="E288" s="159" t="s">
        <v>632</v>
      </c>
      <c r="F288" s="159" t="s">
        <v>2457</v>
      </c>
      <c r="G288" s="159">
        <v>6</v>
      </c>
      <c r="H288" s="159">
        <f t="shared" si="39"/>
        <v>6</v>
      </c>
      <c r="I288" s="159">
        <v>1</v>
      </c>
      <c r="J288" s="159">
        <v>10</v>
      </c>
      <c r="K288" s="159">
        <v>6</v>
      </c>
      <c r="L288" s="159">
        <v>602</v>
      </c>
      <c r="M288" s="206" t="str">
        <f t="shared" si="38"/>
        <v>6-1-602</v>
      </c>
      <c r="N288" s="159" t="s">
        <v>1525</v>
      </c>
      <c r="O288" s="206" t="str">
        <f>VLOOKUP(M288,'房源信息（实测）'!$C$2:$J$771,7,0)</f>
        <v>6-1-602</v>
      </c>
      <c r="P288" s="206">
        <f>VLOOKUP(M288,'房源信息（实测）'!$C$2:$K$771,8,0)</f>
        <v>88.48</v>
      </c>
      <c r="Q288" s="159">
        <v>88.4</v>
      </c>
      <c r="R288" s="159">
        <v>70.77</v>
      </c>
      <c r="S288" s="159" t="s">
        <v>1526</v>
      </c>
      <c r="T288" s="159" t="s">
        <v>93</v>
      </c>
      <c r="U288" s="159" t="s">
        <v>1527</v>
      </c>
      <c r="V288" s="159" t="s">
        <v>1545</v>
      </c>
      <c r="W288" s="159" t="s">
        <v>2458</v>
      </c>
      <c r="X288" s="163">
        <v>44321</v>
      </c>
      <c r="Y288" s="159" t="s">
        <v>2459</v>
      </c>
      <c r="Z288" s="159" t="s">
        <v>1548</v>
      </c>
      <c r="AA288" s="159" t="s">
        <v>2460</v>
      </c>
      <c r="AB288" s="159" t="s">
        <v>2461</v>
      </c>
      <c r="AC288" s="159" t="s">
        <v>1548</v>
      </c>
      <c r="AD288" s="159" t="s">
        <v>2462</v>
      </c>
      <c r="AE288" s="163">
        <v>45107</v>
      </c>
      <c r="AI288"/>
    </row>
    <row r="289" spans="1:35">
      <c r="A289" s="159">
        <f t="shared" si="37"/>
        <v>89.05</v>
      </c>
      <c r="B289" s="159">
        <v>287</v>
      </c>
      <c r="C289" s="159" t="s">
        <v>1523</v>
      </c>
      <c r="D289" s="159" t="s">
        <v>155</v>
      </c>
      <c r="E289" s="159" t="s">
        <v>632</v>
      </c>
      <c r="F289" s="159" t="s">
        <v>2463</v>
      </c>
      <c r="G289" s="159">
        <v>6</v>
      </c>
      <c r="H289" s="159">
        <f t="shared" si="39"/>
        <v>6</v>
      </c>
      <c r="I289" s="159">
        <v>1</v>
      </c>
      <c r="J289" s="159">
        <v>10</v>
      </c>
      <c r="K289" s="159">
        <v>7</v>
      </c>
      <c r="L289" s="159">
        <v>701</v>
      </c>
      <c r="M289" s="206" t="str">
        <f t="shared" si="38"/>
        <v>6-1-701</v>
      </c>
      <c r="N289" s="159" t="s">
        <v>1525</v>
      </c>
      <c r="O289" s="206" t="str">
        <f>VLOOKUP(M289,'房源信息（实测）'!$C$2:$J$771,7,0)</f>
        <v>6-1-701</v>
      </c>
      <c r="P289" s="206">
        <f>VLOOKUP(M289,'房源信息（实测）'!$C$2:$K$771,8,0)</f>
        <v>89.05</v>
      </c>
      <c r="Q289" s="159">
        <v>88.97</v>
      </c>
      <c r="R289" s="159">
        <v>71.23</v>
      </c>
      <c r="S289" s="159" t="s">
        <v>1526</v>
      </c>
      <c r="T289" s="159" t="s">
        <v>93</v>
      </c>
      <c r="U289" s="159" t="s">
        <v>1527</v>
      </c>
      <c r="V289" s="159" t="s">
        <v>1545</v>
      </c>
      <c r="W289" s="159" t="s">
        <v>2464</v>
      </c>
      <c r="X289" s="163">
        <v>44303</v>
      </c>
      <c r="Y289" s="159" t="s">
        <v>2465</v>
      </c>
      <c r="Z289" s="159" t="s">
        <v>1548</v>
      </c>
      <c r="AA289" s="159" t="s">
        <v>2466</v>
      </c>
      <c r="AB289" s="159" t="s">
        <v>1961</v>
      </c>
      <c r="AC289" s="159" t="s">
        <v>1548</v>
      </c>
      <c r="AD289" s="159" t="s">
        <v>1962</v>
      </c>
      <c r="AE289" s="163">
        <v>45107</v>
      </c>
      <c r="AI289"/>
    </row>
    <row r="290" spans="1:35">
      <c r="A290" s="159">
        <f t="shared" si="37"/>
        <v>88.48</v>
      </c>
      <c r="B290" s="159">
        <v>288</v>
      </c>
      <c r="C290" s="159" t="s">
        <v>1523</v>
      </c>
      <c r="D290" s="159" t="s">
        <v>155</v>
      </c>
      <c r="E290" s="159" t="s">
        <v>632</v>
      </c>
      <c r="F290" s="159" t="s">
        <v>2467</v>
      </c>
      <c r="G290" s="159">
        <v>6</v>
      </c>
      <c r="H290" s="159">
        <f t="shared" si="39"/>
        <v>6</v>
      </c>
      <c r="I290" s="159">
        <v>1</v>
      </c>
      <c r="J290" s="159">
        <v>10</v>
      </c>
      <c r="K290" s="159">
        <v>7</v>
      </c>
      <c r="L290" s="159">
        <v>702</v>
      </c>
      <c r="M290" s="206" t="str">
        <f t="shared" si="38"/>
        <v>6-1-702</v>
      </c>
      <c r="N290" s="159" t="s">
        <v>1525</v>
      </c>
      <c r="O290" s="206" t="str">
        <f>VLOOKUP(M290,'房源信息（实测）'!$C$2:$J$771,7,0)</f>
        <v>6-1-702</v>
      </c>
      <c r="P290" s="206">
        <f>VLOOKUP(M290,'房源信息（实测）'!$C$2:$K$771,8,0)</f>
        <v>88.48</v>
      </c>
      <c r="Q290" s="159">
        <v>88.4</v>
      </c>
      <c r="R290" s="159">
        <v>70.77</v>
      </c>
      <c r="S290" s="159" t="s">
        <v>1526</v>
      </c>
      <c r="T290" s="159" t="s">
        <v>93</v>
      </c>
      <c r="U290" s="159" t="s">
        <v>1527</v>
      </c>
      <c r="V290" s="159" t="s">
        <v>1545</v>
      </c>
      <c r="W290" s="159" t="s">
        <v>2468</v>
      </c>
      <c r="X290" s="163">
        <v>44312</v>
      </c>
      <c r="Y290" s="159" t="s">
        <v>2469</v>
      </c>
      <c r="Z290" s="159" t="s">
        <v>1548</v>
      </c>
      <c r="AA290" s="159" t="s">
        <v>2470</v>
      </c>
      <c r="AB290" s="159" t="s">
        <v>2471</v>
      </c>
      <c r="AC290" s="159" t="s">
        <v>1548</v>
      </c>
      <c r="AD290" s="159" t="s">
        <v>2472</v>
      </c>
      <c r="AE290" s="163">
        <v>45107</v>
      </c>
      <c r="AI290"/>
    </row>
    <row r="291" spans="1:35">
      <c r="A291" s="159">
        <f t="shared" si="37"/>
        <v>89.05</v>
      </c>
      <c r="B291" s="159">
        <v>289</v>
      </c>
      <c r="C291" s="159" t="s">
        <v>1523</v>
      </c>
      <c r="D291" s="159" t="s">
        <v>155</v>
      </c>
      <c r="E291" s="159" t="s">
        <v>632</v>
      </c>
      <c r="F291" s="159" t="s">
        <v>2473</v>
      </c>
      <c r="G291" s="159">
        <v>6</v>
      </c>
      <c r="H291" s="159">
        <f t="shared" si="39"/>
        <v>6</v>
      </c>
      <c r="I291" s="159">
        <v>1</v>
      </c>
      <c r="J291" s="159">
        <v>10</v>
      </c>
      <c r="K291" s="159">
        <v>8</v>
      </c>
      <c r="L291" s="159">
        <v>801</v>
      </c>
      <c r="M291" s="206" t="str">
        <f t="shared" si="38"/>
        <v>6-1-801</v>
      </c>
      <c r="N291" s="159" t="s">
        <v>1525</v>
      </c>
      <c r="O291" s="206" t="str">
        <f>VLOOKUP(M291,'房源信息（实测）'!$C$2:$J$771,7,0)</f>
        <v>6-1-801</v>
      </c>
      <c r="P291" s="206">
        <f>VLOOKUP(M291,'房源信息（实测）'!$C$2:$K$771,8,0)</f>
        <v>89.05</v>
      </c>
      <c r="Q291" s="159">
        <v>88.97</v>
      </c>
      <c r="R291" s="159">
        <v>71.23</v>
      </c>
      <c r="S291" s="159" t="s">
        <v>1526</v>
      </c>
      <c r="T291" s="159" t="s">
        <v>93</v>
      </c>
      <c r="U291" s="159" t="s">
        <v>1527</v>
      </c>
      <c r="V291" s="159" t="s">
        <v>1545</v>
      </c>
      <c r="W291" s="159" t="s">
        <v>2474</v>
      </c>
      <c r="X291" s="163">
        <v>44305</v>
      </c>
      <c r="Y291" s="159" t="s">
        <v>2475</v>
      </c>
      <c r="Z291" s="159" t="s">
        <v>1548</v>
      </c>
      <c r="AA291" s="159" t="s">
        <v>2476</v>
      </c>
      <c r="AB291" s="159" t="s">
        <v>2477</v>
      </c>
      <c r="AC291" s="159" t="s">
        <v>1548</v>
      </c>
      <c r="AD291" s="159" t="s">
        <v>2478</v>
      </c>
      <c r="AE291" s="163">
        <v>45107</v>
      </c>
      <c r="AI291"/>
    </row>
    <row r="292" spans="1:35">
      <c r="A292" s="159">
        <f t="shared" si="37"/>
        <v>88.48</v>
      </c>
      <c r="B292" s="159">
        <v>290</v>
      </c>
      <c r="C292" s="159" t="s">
        <v>1523</v>
      </c>
      <c r="D292" s="159" t="s">
        <v>155</v>
      </c>
      <c r="E292" s="159" t="s">
        <v>632</v>
      </c>
      <c r="F292" s="159" t="s">
        <v>2479</v>
      </c>
      <c r="G292" s="159">
        <v>6</v>
      </c>
      <c r="H292" s="159">
        <f t="shared" si="39"/>
        <v>6</v>
      </c>
      <c r="I292" s="159">
        <v>1</v>
      </c>
      <c r="J292" s="159">
        <v>10</v>
      </c>
      <c r="K292" s="159">
        <v>8</v>
      </c>
      <c r="L292" s="159">
        <v>802</v>
      </c>
      <c r="M292" s="206" t="str">
        <f t="shared" si="38"/>
        <v>6-1-802</v>
      </c>
      <c r="N292" s="159" t="s">
        <v>1525</v>
      </c>
      <c r="O292" s="206" t="str">
        <f>VLOOKUP(M292,'房源信息（实测）'!$C$2:$J$771,7,0)</f>
        <v>6-1-802</v>
      </c>
      <c r="P292" s="206">
        <f>VLOOKUP(M292,'房源信息（实测）'!$C$2:$K$771,8,0)</f>
        <v>88.48</v>
      </c>
      <c r="Q292" s="159">
        <v>88.4</v>
      </c>
      <c r="R292" s="159">
        <v>70.77</v>
      </c>
      <c r="S292" s="159" t="s">
        <v>1526</v>
      </c>
      <c r="T292" s="159" t="s">
        <v>93</v>
      </c>
      <c r="U292" s="159" t="s">
        <v>1527</v>
      </c>
      <c r="V292" s="159" t="s">
        <v>1545</v>
      </c>
      <c r="W292" s="159" t="s">
        <v>2480</v>
      </c>
      <c r="X292" s="163">
        <v>44316</v>
      </c>
      <c r="Y292" s="159" t="s">
        <v>2481</v>
      </c>
      <c r="Z292" s="159" t="s">
        <v>1548</v>
      </c>
      <c r="AA292" s="159" t="s">
        <v>2482</v>
      </c>
      <c r="AB292" s="159" t="s">
        <v>2483</v>
      </c>
      <c r="AC292" s="159" t="s">
        <v>1548</v>
      </c>
      <c r="AD292" s="159" t="s">
        <v>2484</v>
      </c>
      <c r="AE292" s="163">
        <v>45107</v>
      </c>
      <c r="AI292"/>
    </row>
    <row r="293" spans="1:35">
      <c r="A293" s="159">
        <f t="shared" si="37"/>
        <v>89.05</v>
      </c>
      <c r="B293" s="159">
        <v>291</v>
      </c>
      <c r="C293" s="159" t="s">
        <v>1523</v>
      </c>
      <c r="D293" s="159" t="s">
        <v>155</v>
      </c>
      <c r="E293" s="159" t="s">
        <v>632</v>
      </c>
      <c r="F293" s="159" t="s">
        <v>2485</v>
      </c>
      <c r="G293" s="159">
        <v>6</v>
      </c>
      <c r="H293" s="159">
        <f t="shared" si="39"/>
        <v>6</v>
      </c>
      <c r="I293" s="159">
        <v>1</v>
      </c>
      <c r="J293" s="159">
        <v>10</v>
      </c>
      <c r="K293" s="159">
        <v>9</v>
      </c>
      <c r="L293" s="159">
        <v>901</v>
      </c>
      <c r="M293" s="206" t="str">
        <f t="shared" si="38"/>
        <v>6-1-901</v>
      </c>
      <c r="N293" s="159" t="s">
        <v>1525</v>
      </c>
      <c r="O293" s="206" t="str">
        <f>VLOOKUP(M293,'房源信息（实测）'!$C$2:$J$771,7,0)</f>
        <v>6-1-901</v>
      </c>
      <c r="P293" s="206">
        <f>VLOOKUP(M293,'房源信息（实测）'!$C$2:$K$771,8,0)</f>
        <v>89.05</v>
      </c>
      <c r="Q293" s="159">
        <v>88.97</v>
      </c>
      <c r="R293" s="159">
        <v>71.23</v>
      </c>
      <c r="S293" s="159" t="s">
        <v>1526</v>
      </c>
      <c r="T293" s="159" t="s">
        <v>93</v>
      </c>
      <c r="U293" s="159" t="s">
        <v>1527</v>
      </c>
      <c r="V293" s="159" t="s">
        <v>1545</v>
      </c>
      <c r="W293" s="159" t="s">
        <v>2486</v>
      </c>
      <c r="X293" s="163">
        <v>44325</v>
      </c>
      <c r="Y293" s="159" t="s">
        <v>2487</v>
      </c>
      <c r="Z293" s="159" t="s">
        <v>1548</v>
      </c>
      <c r="AA293" s="159" t="s">
        <v>2488</v>
      </c>
      <c r="AE293" s="163">
        <v>45107</v>
      </c>
      <c r="AI293"/>
    </row>
    <row r="294" spans="1:35">
      <c r="A294" s="159">
        <f t="shared" si="37"/>
        <v>88.48</v>
      </c>
      <c r="B294" s="159">
        <v>292</v>
      </c>
      <c r="C294" s="159" t="s">
        <v>1523</v>
      </c>
      <c r="D294" s="159" t="s">
        <v>155</v>
      </c>
      <c r="E294" s="159" t="s">
        <v>632</v>
      </c>
      <c r="F294" s="159" t="s">
        <v>2489</v>
      </c>
      <c r="G294" s="159">
        <v>6</v>
      </c>
      <c r="H294" s="159">
        <f t="shared" si="39"/>
        <v>6</v>
      </c>
      <c r="I294" s="159">
        <v>1</v>
      </c>
      <c r="J294" s="159">
        <v>10</v>
      </c>
      <c r="K294" s="159">
        <v>9</v>
      </c>
      <c r="L294" s="159">
        <v>902</v>
      </c>
      <c r="M294" s="206" t="str">
        <f t="shared" si="38"/>
        <v>6-1-902</v>
      </c>
      <c r="N294" s="159" t="s">
        <v>1525</v>
      </c>
      <c r="O294" s="206" t="str">
        <f>VLOOKUP(M294,'房源信息（实测）'!$C$2:$J$771,7,0)</f>
        <v>6-1-902</v>
      </c>
      <c r="P294" s="206">
        <f>VLOOKUP(M294,'房源信息（实测）'!$C$2:$K$771,8,0)</f>
        <v>88.48</v>
      </c>
      <c r="Q294" s="159">
        <v>88.4</v>
      </c>
      <c r="R294" s="159">
        <v>70.77</v>
      </c>
      <c r="S294" s="159" t="s">
        <v>1526</v>
      </c>
      <c r="T294" s="159" t="s">
        <v>93</v>
      </c>
      <c r="U294" s="159" t="s">
        <v>1527</v>
      </c>
      <c r="V294" s="159" t="s">
        <v>1545</v>
      </c>
      <c r="W294" s="159" t="s">
        <v>2490</v>
      </c>
      <c r="X294" s="163">
        <v>44323</v>
      </c>
      <c r="Y294" s="159" t="s">
        <v>2491</v>
      </c>
      <c r="Z294" s="159" t="s">
        <v>1548</v>
      </c>
      <c r="AA294" s="159" t="s">
        <v>2492</v>
      </c>
      <c r="AB294" s="159" t="s">
        <v>2493</v>
      </c>
      <c r="AC294" s="159" t="s">
        <v>1548</v>
      </c>
      <c r="AD294" s="159" t="s">
        <v>2494</v>
      </c>
      <c r="AE294" s="163">
        <v>45107</v>
      </c>
      <c r="AI294"/>
    </row>
    <row r="295" spans="1:35">
      <c r="A295" s="159">
        <f t="shared" si="37"/>
        <v>89.05</v>
      </c>
      <c r="B295" s="159">
        <v>293</v>
      </c>
      <c r="C295" s="159" t="s">
        <v>1523</v>
      </c>
      <c r="D295" s="159" t="s">
        <v>155</v>
      </c>
      <c r="E295" s="159" t="s">
        <v>632</v>
      </c>
      <c r="F295" s="159" t="s">
        <v>2495</v>
      </c>
      <c r="G295" s="159">
        <v>6</v>
      </c>
      <c r="H295" s="159">
        <f t="shared" si="39"/>
        <v>6</v>
      </c>
      <c r="I295" s="159">
        <v>1</v>
      </c>
      <c r="J295" s="159">
        <v>10</v>
      </c>
      <c r="K295" s="159">
        <v>10</v>
      </c>
      <c r="L295" s="159">
        <v>1001</v>
      </c>
      <c r="M295" s="206" t="str">
        <f t="shared" si="38"/>
        <v>6-1-1001</v>
      </c>
      <c r="N295" s="159" t="s">
        <v>1525</v>
      </c>
      <c r="O295" s="206" t="str">
        <f>VLOOKUP(M295,'房源信息（实测）'!$C$2:$J$771,7,0)</f>
        <v>6-1-1001</v>
      </c>
      <c r="P295" s="206">
        <f>VLOOKUP(M295,'房源信息（实测）'!$C$2:$K$771,8,0)</f>
        <v>89.05</v>
      </c>
      <c r="Q295" s="159">
        <v>88.97</v>
      </c>
      <c r="R295" s="159">
        <v>71.23</v>
      </c>
      <c r="S295" s="159" t="s">
        <v>1526</v>
      </c>
      <c r="T295" s="159" t="s">
        <v>93</v>
      </c>
      <c r="U295" s="159" t="s">
        <v>1527</v>
      </c>
      <c r="V295" s="159" t="s">
        <v>1545</v>
      </c>
      <c r="W295" s="159" t="s">
        <v>2496</v>
      </c>
      <c r="X295" s="163">
        <v>44302</v>
      </c>
      <c r="Y295" s="159" t="s">
        <v>2497</v>
      </c>
      <c r="Z295" s="159" t="s">
        <v>1548</v>
      </c>
      <c r="AA295" s="159" t="s">
        <v>2498</v>
      </c>
      <c r="AB295" s="159" t="s">
        <v>2499</v>
      </c>
      <c r="AC295" s="159" t="s">
        <v>1548</v>
      </c>
      <c r="AD295" s="159" t="s">
        <v>2500</v>
      </c>
      <c r="AE295" s="163">
        <v>45107</v>
      </c>
      <c r="AI295"/>
    </row>
    <row r="296" spans="1:35">
      <c r="A296" s="159">
        <f t="shared" si="37"/>
        <v>88.48</v>
      </c>
      <c r="B296" s="159">
        <v>294</v>
      </c>
      <c r="C296" s="159" t="s">
        <v>1523</v>
      </c>
      <c r="D296" s="159" t="s">
        <v>155</v>
      </c>
      <c r="E296" s="159" t="s">
        <v>632</v>
      </c>
      <c r="F296" s="159" t="s">
        <v>2501</v>
      </c>
      <c r="G296" s="159">
        <v>6</v>
      </c>
      <c r="H296" s="159">
        <f t="shared" si="39"/>
        <v>6</v>
      </c>
      <c r="I296" s="159">
        <v>1</v>
      </c>
      <c r="J296" s="159">
        <v>10</v>
      </c>
      <c r="K296" s="159">
        <v>10</v>
      </c>
      <c r="L296" s="159">
        <v>1002</v>
      </c>
      <c r="M296" s="206" t="str">
        <f t="shared" si="38"/>
        <v>6-1-1002</v>
      </c>
      <c r="N296" s="159" t="s">
        <v>1525</v>
      </c>
      <c r="O296" s="206" t="str">
        <f>VLOOKUP(M296,'房源信息（实测）'!$C$2:$J$771,7,0)</f>
        <v>6-1-1002</v>
      </c>
      <c r="P296" s="206">
        <f>VLOOKUP(M296,'房源信息（实测）'!$C$2:$K$771,8,0)</f>
        <v>88.48</v>
      </c>
      <c r="Q296" s="159">
        <v>88.4</v>
      </c>
      <c r="R296" s="159">
        <v>70.77</v>
      </c>
      <c r="S296" s="159" t="s">
        <v>1526</v>
      </c>
      <c r="T296" s="159" t="s">
        <v>93</v>
      </c>
      <c r="U296" s="159" t="s">
        <v>1527</v>
      </c>
      <c r="V296" s="159" t="s">
        <v>1545</v>
      </c>
      <c r="W296" s="159" t="s">
        <v>2502</v>
      </c>
      <c r="X296" s="163">
        <v>44304</v>
      </c>
      <c r="Y296" s="159" t="s">
        <v>2503</v>
      </c>
      <c r="Z296" s="159" t="s">
        <v>1548</v>
      </c>
      <c r="AA296" s="159" t="s">
        <v>2504</v>
      </c>
      <c r="AB296" s="159" t="s">
        <v>2505</v>
      </c>
      <c r="AC296" s="159" t="s">
        <v>1548</v>
      </c>
      <c r="AD296" s="159" t="s">
        <v>2506</v>
      </c>
      <c r="AE296" s="163">
        <v>45107</v>
      </c>
      <c r="AI296"/>
    </row>
    <row r="297" spans="1:35">
      <c r="A297" s="159">
        <f t="shared" si="37"/>
        <v>88.48</v>
      </c>
      <c r="B297" s="159">
        <v>295</v>
      </c>
      <c r="C297" s="159" t="s">
        <v>1523</v>
      </c>
      <c r="D297" s="159" t="s">
        <v>155</v>
      </c>
      <c r="E297" s="159" t="s">
        <v>632</v>
      </c>
      <c r="F297" s="159" t="s">
        <v>2507</v>
      </c>
      <c r="G297" s="159">
        <v>6</v>
      </c>
      <c r="H297" s="159">
        <f t="shared" si="39"/>
        <v>6</v>
      </c>
      <c r="I297" s="159">
        <v>2</v>
      </c>
      <c r="J297" s="159">
        <v>10</v>
      </c>
      <c r="K297" s="159">
        <v>1</v>
      </c>
      <c r="L297" s="159">
        <v>101</v>
      </c>
      <c r="M297" s="206" t="str">
        <f t="shared" si="38"/>
        <v>6-2-101</v>
      </c>
      <c r="N297" s="159" t="s">
        <v>1525</v>
      </c>
      <c r="O297" s="206" t="str">
        <f>VLOOKUP(M297,'房源信息（实测）'!$C$2:$J$771,7,0)</f>
        <v>6-2-101</v>
      </c>
      <c r="P297" s="206">
        <f>VLOOKUP(M297,'房源信息（实测）'!$C$2:$K$771,8,0)</f>
        <v>88.48</v>
      </c>
      <c r="Q297" s="159">
        <v>88.4</v>
      </c>
      <c r="R297" s="159">
        <v>70.77</v>
      </c>
      <c r="S297" s="159" t="s">
        <v>1526</v>
      </c>
      <c r="T297" s="159" t="s">
        <v>93</v>
      </c>
      <c r="U297" s="159" t="s">
        <v>1527</v>
      </c>
      <c r="V297" s="159" t="s">
        <v>1528</v>
      </c>
      <c r="AE297" s="163">
        <v>45107</v>
      </c>
      <c r="AI297"/>
    </row>
    <row r="298" spans="1:35">
      <c r="A298" s="159">
        <f t="shared" si="37"/>
        <v>89.05</v>
      </c>
      <c r="B298" s="159">
        <v>296</v>
      </c>
      <c r="C298" s="159" t="s">
        <v>1523</v>
      </c>
      <c r="D298" s="159" t="s">
        <v>155</v>
      </c>
      <c r="E298" s="159" t="s">
        <v>632</v>
      </c>
      <c r="F298" s="159" t="s">
        <v>2508</v>
      </c>
      <c r="G298" s="159">
        <v>6</v>
      </c>
      <c r="H298" s="159">
        <f t="shared" si="39"/>
        <v>6</v>
      </c>
      <c r="I298" s="159">
        <v>2</v>
      </c>
      <c r="J298" s="159">
        <v>10</v>
      </c>
      <c r="K298" s="159">
        <v>1</v>
      </c>
      <c r="L298" s="159">
        <v>102</v>
      </c>
      <c r="M298" s="206" t="str">
        <f t="shared" si="38"/>
        <v>6-2-102</v>
      </c>
      <c r="N298" s="159" t="s">
        <v>1525</v>
      </c>
      <c r="O298" s="206" t="str">
        <f>VLOOKUP(M298,'房源信息（实测）'!$C$2:$J$771,7,0)</f>
        <v>6-2-102</v>
      </c>
      <c r="P298" s="206">
        <f>VLOOKUP(M298,'房源信息（实测）'!$C$2:$K$771,8,0)</f>
        <v>89.05</v>
      </c>
      <c r="Q298" s="159">
        <v>88.97</v>
      </c>
      <c r="R298" s="159">
        <v>71.23</v>
      </c>
      <c r="S298" s="159" t="s">
        <v>1526</v>
      </c>
      <c r="T298" s="159" t="s">
        <v>93</v>
      </c>
      <c r="U298" s="159" t="s">
        <v>1527</v>
      </c>
      <c r="V298" s="159" t="s">
        <v>1528</v>
      </c>
      <c r="AE298" s="163">
        <v>45107</v>
      </c>
      <c r="AI298"/>
    </row>
    <row r="299" spans="1:35">
      <c r="A299" s="159">
        <f t="shared" si="37"/>
        <v>88.48</v>
      </c>
      <c r="B299" s="159">
        <v>297</v>
      </c>
      <c r="C299" s="159" t="s">
        <v>1523</v>
      </c>
      <c r="D299" s="159" t="s">
        <v>155</v>
      </c>
      <c r="E299" s="159" t="s">
        <v>632</v>
      </c>
      <c r="F299" s="159" t="s">
        <v>2509</v>
      </c>
      <c r="G299" s="159">
        <v>6</v>
      </c>
      <c r="H299" s="159">
        <f t="shared" si="39"/>
        <v>6</v>
      </c>
      <c r="I299" s="159">
        <v>2</v>
      </c>
      <c r="J299" s="159">
        <v>10</v>
      </c>
      <c r="K299" s="159">
        <v>2</v>
      </c>
      <c r="L299" s="159">
        <v>201</v>
      </c>
      <c r="M299" s="206" t="str">
        <f t="shared" si="38"/>
        <v>6-2-201</v>
      </c>
      <c r="N299" s="159" t="s">
        <v>1525</v>
      </c>
      <c r="O299" s="206" t="str">
        <f>VLOOKUP(M299,'房源信息（实测）'!$C$2:$J$771,7,0)</f>
        <v>6-2-201</v>
      </c>
      <c r="P299" s="206">
        <f>VLOOKUP(M299,'房源信息（实测）'!$C$2:$K$771,8,0)</f>
        <v>88.48</v>
      </c>
      <c r="Q299" s="159">
        <v>88.4</v>
      </c>
      <c r="R299" s="159">
        <v>70.77</v>
      </c>
      <c r="S299" s="159" t="s">
        <v>1526</v>
      </c>
      <c r="T299" s="159" t="s">
        <v>93</v>
      </c>
      <c r="U299" s="159" t="s">
        <v>1527</v>
      </c>
      <c r="V299" s="159" t="s">
        <v>1528</v>
      </c>
      <c r="AE299" s="163">
        <v>45107</v>
      </c>
      <c r="AI299"/>
    </row>
    <row r="300" spans="1:35">
      <c r="A300" s="159">
        <f t="shared" si="37"/>
        <v>89.05</v>
      </c>
      <c r="B300" s="159">
        <v>298</v>
      </c>
      <c r="C300" s="159" t="s">
        <v>1523</v>
      </c>
      <c r="D300" s="159" t="s">
        <v>155</v>
      </c>
      <c r="E300" s="159" t="s">
        <v>632</v>
      </c>
      <c r="F300" s="159" t="s">
        <v>2510</v>
      </c>
      <c r="G300" s="159">
        <v>6</v>
      </c>
      <c r="H300" s="159">
        <f t="shared" si="39"/>
        <v>6</v>
      </c>
      <c r="I300" s="159">
        <v>2</v>
      </c>
      <c r="J300" s="159">
        <v>10</v>
      </c>
      <c r="K300" s="159">
        <v>2</v>
      </c>
      <c r="L300" s="159">
        <v>202</v>
      </c>
      <c r="M300" s="206" t="str">
        <f t="shared" si="38"/>
        <v>6-2-202</v>
      </c>
      <c r="N300" s="159" t="s">
        <v>1525</v>
      </c>
      <c r="O300" s="206" t="str">
        <f>VLOOKUP(M300,'房源信息（实测）'!$C$2:$J$771,7,0)</f>
        <v>6-2-202</v>
      </c>
      <c r="P300" s="206">
        <f>VLOOKUP(M300,'房源信息（实测）'!$C$2:$K$771,8,0)</f>
        <v>89.05</v>
      </c>
      <c r="Q300" s="159">
        <v>88.97</v>
      </c>
      <c r="R300" s="159">
        <v>71.23</v>
      </c>
      <c r="S300" s="159" t="s">
        <v>1526</v>
      </c>
      <c r="T300" s="159" t="s">
        <v>93</v>
      </c>
      <c r="U300" s="159" t="s">
        <v>1527</v>
      </c>
      <c r="V300" s="159" t="s">
        <v>1528</v>
      </c>
      <c r="AE300" s="163">
        <v>45107</v>
      </c>
      <c r="AI300"/>
    </row>
    <row r="301" spans="1:35">
      <c r="A301" s="159">
        <f t="shared" si="37"/>
        <v>88.48</v>
      </c>
      <c r="B301" s="159">
        <v>299</v>
      </c>
      <c r="C301" s="159" t="s">
        <v>1523</v>
      </c>
      <c r="D301" s="159" t="s">
        <v>155</v>
      </c>
      <c r="E301" s="159" t="s">
        <v>632</v>
      </c>
      <c r="F301" s="159" t="s">
        <v>2511</v>
      </c>
      <c r="G301" s="159">
        <v>6</v>
      </c>
      <c r="H301" s="159">
        <f t="shared" si="39"/>
        <v>6</v>
      </c>
      <c r="I301" s="159">
        <v>2</v>
      </c>
      <c r="J301" s="159">
        <v>10</v>
      </c>
      <c r="K301" s="159">
        <v>3</v>
      </c>
      <c r="L301" s="159">
        <v>301</v>
      </c>
      <c r="M301" s="206" t="str">
        <f t="shared" si="38"/>
        <v>6-2-301</v>
      </c>
      <c r="N301" s="159" t="s">
        <v>1525</v>
      </c>
      <c r="O301" s="206" t="str">
        <f>VLOOKUP(M301,'房源信息（实测）'!$C$2:$J$771,7,0)</f>
        <v>6-2-301</v>
      </c>
      <c r="P301" s="206">
        <f>VLOOKUP(M301,'房源信息（实测）'!$C$2:$K$771,8,0)</f>
        <v>88.48</v>
      </c>
      <c r="Q301" s="159">
        <v>88.4</v>
      </c>
      <c r="R301" s="159">
        <v>70.77</v>
      </c>
      <c r="S301" s="159" t="s">
        <v>1526</v>
      </c>
      <c r="T301" s="159" t="s">
        <v>93</v>
      </c>
      <c r="U301" s="159" t="s">
        <v>1527</v>
      </c>
      <c r="V301" s="159" t="s">
        <v>1528</v>
      </c>
      <c r="AE301" s="163">
        <v>45107</v>
      </c>
      <c r="AI301"/>
    </row>
    <row r="302" spans="1:35">
      <c r="A302" s="159">
        <f t="shared" si="37"/>
        <v>89.05</v>
      </c>
      <c r="B302" s="159">
        <v>300</v>
      </c>
      <c r="C302" s="159" t="s">
        <v>1523</v>
      </c>
      <c r="D302" s="159" t="s">
        <v>155</v>
      </c>
      <c r="E302" s="159" t="s">
        <v>632</v>
      </c>
      <c r="F302" s="159" t="s">
        <v>2512</v>
      </c>
      <c r="G302" s="159">
        <v>6</v>
      </c>
      <c r="H302" s="159">
        <f t="shared" si="39"/>
        <v>6</v>
      </c>
      <c r="I302" s="159">
        <v>2</v>
      </c>
      <c r="J302" s="159">
        <v>10</v>
      </c>
      <c r="K302" s="159">
        <v>3</v>
      </c>
      <c r="L302" s="159">
        <v>302</v>
      </c>
      <c r="M302" s="206" t="str">
        <f t="shared" si="38"/>
        <v>6-2-302</v>
      </c>
      <c r="N302" s="159" t="s">
        <v>1525</v>
      </c>
      <c r="O302" s="206" t="str">
        <f>VLOOKUP(M302,'房源信息（实测）'!$C$2:$J$771,7,0)</f>
        <v>6-2-302</v>
      </c>
      <c r="P302" s="206">
        <f>VLOOKUP(M302,'房源信息（实测）'!$C$2:$K$771,8,0)</f>
        <v>89.05</v>
      </c>
      <c r="Q302" s="159">
        <v>88.97</v>
      </c>
      <c r="R302" s="159">
        <v>71.23</v>
      </c>
      <c r="S302" s="159" t="s">
        <v>1526</v>
      </c>
      <c r="T302" s="159" t="s">
        <v>93</v>
      </c>
      <c r="U302" s="159" t="s">
        <v>1527</v>
      </c>
      <c r="V302" s="159" t="s">
        <v>1528</v>
      </c>
      <c r="AE302" s="163">
        <v>45107</v>
      </c>
      <c r="AI302"/>
    </row>
    <row r="303" spans="1:35">
      <c r="A303" s="159">
        <f t="shared" si="37"/>
        <v>88.48</v>
      </c>
      <c r="B303" s="159">
        <v>301</v>
      </c>
      <c r="C303" s="159" t="s">
        <v>1523</v>
      </c>
      <c r="D303" s="159" t="s">
        <v>155</v>
      </c>
      <c r="E303" s="159" t="s">
        <v>632</v>
      </c>
      <c r="F303" s="159" t="s">
        <v>2513</v>
      </c>
      <c r="G303" s="159">
        <v>6</v>
      </c>
      <c r="H303" s="159">
        <f t="shared" si="39"/>
        <v>6</v>
      </c>
      <c r="I303" s="159">
        <v>2</v>
      </c>
      <c r="J303" s="159">
        <v>10</v>
      </c>
      <c r="K303" s="159">
        <v>4</v>
      </c>
      <c r="L303" s="159">
        <v>401</v>
      </c>
      <c r="M303" s="206" t="str">
        <f t="shared" si="38"/>
        <v>6-2-401</v>
      </c>
      <c r="N303" s="159" t="s">
        <v>1525</v>
      </c>
      <c r="O303" s="206" t="str">
        <f>VLOOKUP(M303,'房源信息（实测）'!$C$2:$J$771,7,0)</f>
        <v>6-2-401</v>
      </c>
      <c r="P303" s="206">
        <f>VLOOKUP(M303,'房源信息（实测）'!$C$2:$K$771,8,0)</f>
        <v>88.48</v>
      </c>
      <c r="Q303" s="159">
        <v>88.4</v>
      </c>
      <c r="R303" s="159">
        <v>70.77</v>
      </c>
      <c r="S303" s="159" t="s">
        <v>1526</v>
      </c>
      <c r="T303" s="159" t="s">
        <v>93</v>
      </c>
      <c r="U303" s="159" t="s">
        <v>1527</v>
      </c>
      <c r="V303" s="159" t="s">
        <v>1528</v>
      </c>
      <c r="AE303" s="163">
        <v>45107</v>
      </c>
      <c r="AI303"/>
    </row>
    <row r="304" spans="1:35">
      <c r="A304" s="159">
        <f t="shared" si="37"/>
        <v>89.05</v>
      </c>
      <c r="B304" s="159">
        <v>302</v>
      </c>
      <c r="C304" s="159" t="s">
        <v>1523</v>
      </c>
      <c r="D304" s="159" t="s">
        <v>155</v>
      </c>
      <c r="E304" s="159" t="s">
        <v>632</v>
      </c>
      <c r="F304" s="159" t="s">
        <v>2514</v>
      </c>
      <c r="G304" s="159">
        <v>6</v>
      </c>
      <c r="H304" s="159">
        <f t="shared" si="39"/>
        <v>6</v>
      </c>
      <c r="I304" s="159">
        <v>2</v>
      </c>
      <c r="J304" s="159">
        <v>10</v>
      </c>
      <c r="K304" s="159">
        <v>4</v>
      </c>
      <c r="L304" s="159">
        <v>402</v>
      </c>
      <c r="M304" s="206" t="str">
        <f t="shared" si="38"/>
        <v>6-2-402</v>
      </c>
      <c r="N304" s="159" t="s">
        <v>1525</v>
      </c>
      <c r="O304" s="206" t="str">
        <f>VLOOKUP(M304,'房源信息（实测）'!$C$2:$J$771,7,0)</f>
        <v>6-2-402</v>
      </c>
      <c r="P304" s="206">
        <f>VLOOKUP(M304,'房源信息（实测）'!$C$2:$K$771,8,0)</f>
        <v>89.05</v>
      </c>
      <c r="Q304" s="159">
        <v>88.97</v>
      </c>
      <c r="R304" s="159">
        <v>71.23</v>
      </c>
      <c r="S304" s="159" t="s">
        <v>1526</v>
      </c>
      <c r="T304" s="159" t="s">
        <v>93</v>
      </c>
      <c r="U304" s="159" t="s">
        <v>1527</v>
      </c>
      <c r="V304" s="159" t="s">
        <v>1545</v>
      </c>
      <c r="W304" s="159" t="s">
        <v>2515</v>
      </c>
      <c r="X304" s="163">
        <v>44311</v>
      </c>
      <c r="Y304" s="159" t="s">
        <v>2516</v>
      </c>
      <c r="Z304" s="159" t="s">
        <v>1548</v>
      </c>
      <c r="AA304" s="159" t="s">
        <v>2517</v>
      </c>
      <c r="AB304" s="159" t="s">
        <v>2518</v>
      </c>
      <c r="AC304" s="159" t="s">
        <v>1548</v>
      </c>
      <c r="AD304" s="159" t="s">
        <v>2519</v>
      </c>
      <c r="AE304" s="163">
        <v>45107</v>
      </c>
      <c r="AI304"/>
    </row>
    <row r="305" spans="1:35">
      <c r="A305" s="159">
        <f t="shared" si="37"/>
        <v>88.48</v>
      </c>
      <c r="B305" s="159">
        <v>303</v>
      </c>
      <c r="C305" s="159" t="s">
        <v>1523</v>
      </c>
      <c r="D305" s="159" t="s">
        <v>155</v>
      </c>
      <c r="E305" s="159" t="s">
        <v>632</v>
      </c>
      <c r="F305" s="159" t="s">
        <v>2520</v>
      </c>
      <c r="G305" s="159">
        <v>6</v>
      </c>
      <c r="H305" s="159">
        <f t="shared" si="39"/>
        <v>6</v>
      </c>
      <c r="I305" s="159">
        <v>2</v>
      </c>
      <c r="J305" s="159">
        <v>10</v>
      </c>
      <c r="K305" s="159">
        <v>5</v>
      </c>
      <c r="L305" s="159">
        <v>501</v>
      </c>
      <c r="M305" s="206" t="str">
        <f t="shared" si="38"/>
        <v>6-2-501</v>
      </c>
      <c r="N305" s="159" t="s">
        <v>1525</v>
      </c>
      <c r="O305" s="206" t="str">
        <f>VLOOKUP(M305,'房源信息（实测）'!$C$2:$J$771,7,0)</f>
        <v>6-2-501</v>
      </c>
      <c r="P305" s="206">
        <f>VLOOKUP(M305,'房源信息（实测）'!$C$2:$K$771,8,0)</f>
        <v>88.48</v>
      </c>
      <c r="Q305" s="159">
        <v>88.4</v>
      </c>
      <c r="R305" s="159">
        <v>70.77</v>
      </c>
      <c r="S305" s="159" t="s">
        <v>1526</v>
      </c>
      <c r="T305" s="159" t="s">
        <v>93</v>
      </c>
      <c r="U305" s="159" t="s">
        <v>1527</v>
      </c>
      <c r="V305" s="159" t="s">
        <v>1528</v>
      </c>
      <c r="AE305" s="163">
        <v>45107</v>
      </c>
      <c r="AI305"/>
    </row>
    <row r="306" spans="1:35">
      <c r="A306" s="159">
        <f t="shared" si="37"/>
        <v>89.05</v>
      </c>
      <c r="B306" s="159">
        <v>304</v>
      </c>
      <c r="C306" s="159" t="s">
        <v>1523</v>
      </c>
      <c r="D306" s="159" t="s">
        <v>155</v>
      </c>
      <c r="E306" s="159" t="s">
        <v>632</v>
      </c>
      <c r="F306" s="159" t="s">
        <v>2521</v>
      </c>
      <c r="G306" s="159">
        <v>6</v>
      </c>
      <c r="H306" s="159">
        <f t="shared" si="39"/>
        <v>6</v>
      </c>
      <c r="I306" s="159">
        <v>2</v>
      </c>
      <c r="J306" s="159">
        <v>10</v>
      </c>
      <c r="K306" s="159">
        <v>5</v>
      </c>
      <c r="L306" s="159">
        <v>502</v>
      </c>
      <c r="M306" s="206" t="str">
        <f t="shared" si="38"/>
        <v>6-2-502</v>
      </c>
      <c r="N306" s="159" t="s">
        <v>1525</v>
      </c>
      <c r="O306" s="206" t="str">
        <f>VLOOKUP(M306,'房源信息（实测）'!$C$2:$J$771,7,0)</f>
        <v>6-2-502</v>
      </c>
      <c r="P306" s="206">
        <f>VLOOKUP(M306,'房源信息（实测）'!$C$2:$K$771,8,0)</f>
        <v>89.05</v>
      </c>
      <c r="Q306" s="159">
        <v>88.97</v>
      </c>
      <c r="R306" s="159">
        <v>71.23</v>
      </c>
      <c r="S306" s="159" t="s">
        <v>1526</v>
      </c>
      <c r="T306" s="159" t="s">
        <v>93</v>
      </c>
      <c r="U306" s="159" t="s">
        <v>1527</v>
      </c>
      <c r="V306" s="159" t="s">
        <v>1545</v>
      </c>
      <c r="W306" s="159" t="s">
        <v>2522</v>
      </c>
      <c r="X306" s="163">
        <v>44305</v>
      </c>
      <c r="Y306" s="159" t="s">
        <v>2523</v>
      </c>
      <c r="Z306" s="159" t="s">
        <v>1548</v>
      </c>
      <c r="AA306" s="159" t="s">
        <v>2524</v>
      </c>
      <c r="AB306" s="159" t="s">
        <v>2525</v>
      </c>
      <c r="AC306" s="159" t="s">
        <v>1548</v>
      </c>
      <c r="AD306" s="159" t="s">
        <v>2526</v>
      </c>
      <c r="AE306" s="163">
        <v>45107</v>
      </c>
      <c r="AI306"/>
    </row>
    <row r="307" spans="1:35">
      <c r="A307" s="159">
        <f t="shared" si="37"/>
        <v>88.48</v>
      </c>
      <c r="B307" s="159">
        <v>305</v>
      </c>
      <c r="C307" s="159" t="s">
        <v>1523</v>
      </c>
      <c r="D307" s="159" t="s">
        <v>155</v>
      </c>
      <c r="E307" s="159" t="s">
        <v>632</v>
      </c>
      <c r="F307" s="159" t="s">
        <v>2527</v>
      </c>
      <c r="G307" s="159">
        <v>6</v>
      </c>
      <c r="H307" s="159">
        <f t="shared" si="39"/>
        <v>6</v>
      </c>
      <c r="I307" s="159">
        <v>2</v>
      </c>
      <c r="J307" s="159">
        <v>10</v>
      </c>
      <c r="K307" s="159">
        <v>6</v>
      </c>
      <c r="L307" s="159">
        <v>601</v>
      </c>
      <c r="M307" s="206" t="str">
        <f t="shared" si="38"/>
        <v>6-2-601</v>
      </c>
      <c r="N307" s="159" t="s">
        <v>1525</v>
      </c>
      <c r="O307" s="206" t="str">
        <f>VLOOKUP(M307,'房源信息（实测）'!$C$2:$J$771,7,0)</f>
        <v>6-2-601</v>
      </c>
      <c r="P307" s="206">
        <f>VLOOKUP(M307,'房源信息（实测）'!$C$2:$K$771,8,0)</f>
        <v>88.48</v>
      </c>
      <c r="Q307" s="159">
        <v>88.4</v>
      </c>
      <c r="R307" s="159">
        <v>70.77</v>
      </c>
      <c r="S307" s="159" t="s">
        <v>1526</v>
      </c>
      <c r="T307" s="159" t="s">
        <v>93</v>
      </c>
      <c r="U307" s="159" t="s">
        <v>1527</v>
      </c>
      <c r="V307" s="159" t="s">
        <v>1528</v>
      </c>
      <c r="AE307" s="163">
        <v>45107</v>
      </c>
      <c r="AI307"/>
    </row>
    <row r="308" spans="1:35">
      <c r="A308" s="159">
        <f t="shared" si="37"/>
        <v>89.05</v>
      </c>
      <c r="B308" s="159">
        <v>306</v>
      </c>
      <c r="C308" s="159" t="s">
        <v>1523</v>
      </c>
      <c r="D308" s="159" t="s">
        <v>155</v>
      </c>
      <c r="E308" s="159" t="s">
        <v>632</v>
      </c>
      <c r="F308" s="159" t="s">
        <v>2528</v>
      </c>
      <c r="G308" s="159">
        <v>6</v>
      </c>
      <c r="H308" s="159">
        <f t="shared" si="39"/>
        <v>6</v>
      </c>
      <c r="I308" s="159">
        <v>2</v>
      </c>
      <c r="J308" s="159">
        <v>10</v>
      </c>
      <c r="K308" s="159">
        <v>6</v>
      </c>
      <c r="L308" s="159">
        <v>602</v>
      </c>
      <c r="M308" s="206" t="str">
        <f t="shared" si="38"/>
        <v>6-2-602</v>
      </c>
      <c r="N308" s="159" t="s">
        <v>1525</v>
      </c>
      <c r="O308" s="206" t="str">
        <f>VLOOKUP(M308,'房源信息（实测）'!$C$2:$J$771,7,0)</f>
        <v>6-2-602</v>
      </c>
      <c r="P308" s="206">
        <f>VLOOKUP(M308,'房源信息（实测）'!$C$2:$K$771,8,0)</f>
        <v>89.05</v>
      </c>
      <c r="Q308" s="159">
        <v>88.97</v>
      </c>
      <c r="R308" s="159">
        <v>71.23</v>
      </c>
      <c r="S308" s="159" t="s">
        <v>1526</v>
      </c>
      <c r="T308" s="159" t="s">
        <v>93</v>
      </c>
      <c r="U308" s="159" t="s">
        <v>1527</v>
      </c>
      <c r="V308" s="159" t="s">
        <v>1545</v>
      </c>
      <c r="W308" s="159" t="s">
        <v>2529</v>
      </c>
      <c r="X308" s="163">
        <v>44310</v>
      </c>
      <c r="Y308" s="159" t="s">
        <v>2530</v>
      </c>
      <c r="Z308" s="159" t="s">
        <v>1548</v>
      </c>
      <c r="AA308" s="159" t="s">
        <v>2531</v>
      </c>
      <c r="AB308" s="159" t="s">
        <v>2532</v>
      </c>
      <c r="AC308" s="159" t="s">
        <v>1548</v>
      </c>
      <c r="AD308" s="159" t="s">
        <v>2533</v>
      </c>
      <c r="AE308" s="163">
        <v>45107</v>
      </c>
      <c r="AI308"/>
    </row>
    <row r="309" spans="1:35">
      <c r="A309" s="159">
        <f t="shared" si="37"/>
        <v>88.48</v>
      </c>
      <c r="B309" s="159">
        <v>307</v>
      </c>
      <c r="C309" s="159" t="s">
        <v>1523</v>
      </c>
      <c r="D309" s="159" t="s">
        <v>155</v>
      </c>
      <c r="E309" s="159" t="s">
        <v>632</v>
      </c>
      <c r="F309" s="159" t="s">
        <v>2534</v>
      </c>
      <c r="G309" s="159">
        <v>6</v>
      </c>
      <c r="H309" s="159">
        <f t="shared" si="39"/>
        <v>6</v>
      </c>
      <c r="I309" s="159">
        <v>2</v>
      </c>
      <c r="J309" s="159">
        <v>10</v>
      </c>
      <c r="K309" s="159">
        <v>7</v>
      </c>
      <c r="L309" s="159">
        <v>701</v>
      </c>
      <c r="M309" s="206" t="str">
        <f t="shared" si="38"/>
        <v>6-2-701</v>
      </c>
      <c r="N309" s="159" t="s">
        <v>1525</v>
      </c>
      <c r="O309" s="206" t="str">
        <f>VLOOKUP(M309,'房源信息（实测）'!$C$2:$J$771,7,0)</f>
        <v>6-2-701</v>
      </c>
      <c r="P309" s="206">
        <f>VLOOKUP(M309,'房源信息（实测）'!$C$2:$K$771,8,0)</f>
        <v>88.48</v>
      </c>
      <c r="Q309" s="159">
        <v>88.4</v>
      </c>
      <c r="R309" s="159">
        <v>70.77</v>
      </c>
      <c r="S309" s="159" t="s">
        <v>1526</v>
      </c>
      <c r="T309" s="159" t="s">
        <v>93</v>
      </c>
      <c r="U309" s="159" t="s">
        <v>1527</v>
      </c>
      <c r="V309" s="159" t="s">
        <v>1545</v>
      </c>
      <c r="W309" s="159" t="s">
        <v>2535</v>
      </c>
      <c r="X309" s="163">
        <v>44310</v>
      </c>
      <c r="Y309" s="159" t="s">
        <v>2536</v>
      </c>
      <c r="Z309" s="159" t="s">
        <v>1548</v>
      </c>
      <c r="AA309" s="159" t="s">
        <v>2537</v>
      </c>
      <c r="AB309" s="159" t="s">
        <v>2538</v>
      </c>
      <c r="AC309" s="159" t="s">
        <v>1548</v>
      </c>
      <c r="AD309" s="159" t="s">
        <v>2539</v>
      </c>
      <c r="AE309" s="163">
        <v>45107</v>
      </c>
      <c r="AI309"/>
    </row>
    <row r="310" spans="1:35">
      <c r="A310" s="159">
        <f t="shared" si="37"/>
        <v>89.05</v>
      </c>
      <c r="B310" s="159">
        <v>308</v>
      </c>
      <c r="C310" s="159" t="s">
        <v>1523</v>
      </c>
      <c r="D310" s="159" t="s">
        <v>155</v>
      </c>
      <c r="E310" s="159" t="s">
        <v>632</v>
      </c>
      <c r="F310" s="159" t="s">
        <v>2540</v>
      </c>
      <c r="G310" s="159">
        <v>6</v>
      </c>
      <c r="H310" s="159">
        <f t="shared" si="39"/>
        <v>6</v>
      </c>
      <c r="I310" s="159">
        <v>2</v>
      </c>
      <c r="J310" s="159">
        <v>10</v>
      </c>
      <c r="K310" s="159">
        <v>7</v>
      </c>
      <c r="L310" s="159">
        <v>702</v>
      </c>
      <c r="M310" s="206" t="str">
        <f t="shared" si="38"/>
        <v>6-2-702</v>
      </c>
      <c r="N310" s="159" t="s">
        <v>1525</v>
      </c>
      <c r="O310" s="206" t="str">
        <f>VLOOKUP(M310,'房源信息（实测）'!$C$2:$J$771,7,0)</f>
        <v>6-2-702</v>
      </c>
      <c r="P310" s="206">
        <f>VLOOKUP(M310,'房源信息（实测）'!$C$2:$K$771,8,0)</f>
        <v>89.05</v>
      </c>
      <c r="Q310" s="159">
        <v>88.97</v>
      </c>
      <c r="R310" s="159">
        <v>71.23</v>
      </c>
      <c r="S310" s="159" t="s">
        <v>1526</v>
      </c>
      <c r="T310" s="159" t="s">
        <v>93</v>
      </c>
      <c r="U310" s="159" t="s">
        <v>1527</v>
      </c>
      <c r="V310" s="159" t="s">
        <v>1545</v>
      </c>
      <c r="W310" s="159" t="s">
        <v>2541</v>
      </c>
      <c r="X310" s="163">
        <v>44310</v>
      </c>
      <c r="Y310" s="159" t="s">
        <v>2542</v>
      </c>
      <c r="Z310" s="159" t="s">
        <v>1548</v>
      </c>
      <c r="AA310" s="159" t="s">
        <v>2543</v>
      </c>
      <c r="AE310" s="163">
        <v>45107</v>
      </c>
      <c r="AI310"/>
    </row>
    <row r="311" spans="1:35">
      <c r="A311" s="159">
        <f t="shared" si="37"/>
        <v>88.48</v>
      </c>
      <c r="B311" s="159">
        <v>309</v>
      </c>
      <c r="C311" s="159" t="s">
        <v>1523</v>
      </c>
      <c r="D311" s="159" t="s">
        <v>155</v>
      </c>
      <c r="E311" s="159" t="s">
        <v>632</v>
      </c>
      <c r="F311" s="159" t="s">
        <v>2544</v>
      </c>
      <c r="G311" s="159">
        <v>6</v>
      </c>
      <c r="H311" s="159">
        <f t="shared" si="39"/>
        <v>6</v>
      </c>
      <c r="I311" s="159">
        <v>2</v>
      </c>
      <c r="J311" s="159">
        <v>10</v>
      </c>
      <c r="K311" s="159">
        <v>8</v>
      </c>
      <c r="L311" s="159">
        <v>801</v>
      </c>
      <c r="M311" s="206" t="str">
        <f t="shared" si="38"/>
        <v>6-2-801</v>
      </c>
      <c r="N311" s="159" t="s">
        <v>1525</v>
      </c>
      <c r="O311" s="206" t="str">
        <f>VLOOKUP(M311,'房源信息（实测）'!$C$2:$J$771,7,0)</f>
        <v>6-2-801</v>
      </c>
      <c r="P311" s="206">
        <f>VLOOKUP(M311,'房源信息（实测）'!$C$2:$K$771,8,0)</f>
        <v>88.48</v>
      </c>
      <c r="Q311" s="159">
        <v>88.4</v>
      </c>
      <c r="R311" s="159">
        <v>70.77</v>
      </c>
      <c r="S311" s="159" t="s">
        <v>1526</v>
      </c>
      <c r="T311" s="159" t="s">
        <v>93</v>
      </c>
      <c r="U311" s="159" t="s">
        <v>1527</v>
      </c>
      <c r="V311" s="159" t="s">
        <v>1528</v>
      </c>
      <c r="AE311" s="163">
        <v>45107</v>
      </c>
      <c r="AI311"/>
    </row>
    <row r="312" spans="1:35">
      <c r="A312" s="159">
        <f t="shared" si="37"/>
        <v>89.05</v>
      </c>
      <c r="B312" s="159">
        <v>310</v>
      </c>
      <c r="C312" s="159" t="s">
        <v>1523</v>
      </c>
      <c r="D312" s="159" t="s">
        <v>155</v>
      </c>
      <c r="E312" s="159" t="s">
        <v>632</v>
      </c>
      <c r="F312" s="159" t="s">
        <v>2545</v>
      </c>
      <c r="G312" s="159">
        <v>6</v>
      </c>
      <c r="H312" s="159">
        <f t="shared" si="39"/>
        <v>6</v>
      </c>
      <c r="I312" s="159">
        <v>2</v>
      </c>
      <c r="J312" s="159">
        <v>10</v>
      </c>
      <c r="K312" s="159">
        <v>8</v>
      </c>
      <c r="L312" s="159">
        <v>802</v>
      </c>
      <c r="M312" s="206" t="str">
        <f t="shared" si="38"/>
        <v>6-2-802</v>
      </c>
      <c r="N312" s="159" t="s">
        <v>1525</v>
      </c>
      <c r="O312" s="206" t="str">
        <f>VLOOKUP(M312,'房源信息（实测）'!$C$2:$J$771,7,0)</f>
        <v>6-2-802</v>
      </c>
      <c r="P312" s="206">
        <f>VLOOKUP(M312,'房源信息（实测）'!$C$2:$K$771,8,0)</f>
        <v>89.05</v>
      </c>
      <c r="Q312" s="159">
        <v>88.97</v>
      </c>
      <c r="R312" s="159">
        <v>71.23</v>
      </c>
      <c r="S312" s="159" t="s">
        <v>1526</v>
      </c>
      <c r="T312" s="159" t="s">
        <v>93</v>
      </c>
      <c r="U312" s="159" t="s">
        <v>1527</v>
      </c>
      <c r="V312" s="159" t="s">
        <v>1545</v>
      </c>
      <c r="W312" s="159" t="s">
        <v>2546</v>
      </c>
      <c r="X312" s="163">
        <v>44305</v>
      </c>
      <c r="Y312" s="159" t="s">
        <v>2547</v>
      </c>
      <c r="Z312" s="159" t="s">
        <v>1548</v>
      </c>
      <c r="AA312" s="159" t="s">
        <v>2548</v>
      </c>
      <c r="AE312" s="163">
        <v>45107</v>
      </c>
      <c r="AI312"/>
    </row>
    <row r="313" spans="1:35">
      <c r="A313" s="159">
        <f t="shared" si="37"/>
        <v>88.48</v>
      </c>
      <c r="B313" s="159">
        <v>311</v>
      </c>
      <c r="C313" s="159" t="s">
        <v>1523</v>
      </c>
      <c r="D313" s="159" t="s">
        <v>155</v>
      </c>
      <c r="E313" s="159" t="s">
        <v>632</v>
      </c>
      <c r="F313" s="159" t="s">
        <v>2549</v>
      </c>
      <c r="G313" s="159">
        <v>6</v>
      </c>
      <c r="H313" s="159">
        <f t="shared" si="39"/>
        <v>6</v>
      </c>
      <c r="I313" s="159">
        <v>2</v>
      </c>
      <c r="J313" s="159">
        <v>10</v>
      </c>
      <c r="K313" s="159">
        <v>9</v>
      </c>
      <c r="L313" s="159">
        <v>901</v>
      </c>
      <c r="M313" s="206" t="str">
        <f t="shared" si="38"/>
        <v>6-2-901</v>
      </c>
      <c r="N313" s="159" t="s">
        <v>1525</v>
      </c>
      <c r="O313" s="206" t="str">
        <f>VLOOKUP(M313,'房源信息（实测）'!$C$2:$J$771,7,0)</f>
        <v>6-2-901</v>
      </c>
      <c r="P313" s="206">
        <f>VLOOKUP(M313,'房源信息（实测）'!$C$2:$K$771,8,0)</f>
        <v>88.48</v>
      </c>
      <c r="Q313" s="159">
        <v>88.4</v>
      </c>
      <c r="R313" s="159">
        <v>70.77</v>
      </c>
      <c r="S313" s="159" t="s">
        <v>1526</v>
      </c>
      <c r="T313" s="159" t="s">
        <v>93</v>
      </c>
      <c r="U313" s="159" t="s">
        <v>1527</v>
      </c>
      <c r="V313" s="159" t="s">
        <v>1528</v>
      </c>
      <c r="AE313" s="163">
        <v>45107</v>
      </c>
      <c r="AI313"/>
    </row>
    <row r="314" spans="1:35">
      <c r="A314" s="159">
        <f t="shared" si="37"/>
        <v>89.05</v>
      </c>
      <c r="B314" s="159">
        <v>312</v>
      </c>
      <c r="C314" s="159" t="s">
        <v>1523</v>
      </c>
      <c r="D314" s="159" t="s">
        <v>155</v>
      </c>
      <c r="E314" s="159" t="s">
        <v>632</v>
      </c>
      <c r="F314" s="159" t="s">
        <v>2550</v>
      </c>
      <c r="G314" s="159">
        <v>6</v>
      </c>
      <c r="H314" s="159">
        <f t="shared" si="39"/>
        <v>6</v>
      </c>
      <c r="I314" s="159">
        <v>2</v>
      </c>
      <c r="J314" s="159">
        <v>10</v>
      </c>
      <c r="K314" s="159">
        <v>9</v>
      </c>
      <c r="L314" s="159">
        <v>902</v>
      </c>
      <c r="M314" s="206" t="str">
        <f t="shared" si="38"/>
        <v>6-2-902</v>
      </c>
      <c r="N314" s="159" t="s">
        <v>1525</v>
      </c>
      <c r="O314" s="206" t="str">
        <f>VLOOKUP(M314,'房源信息（实测）'!$C$2:$J$771,7,0)</f>
        <v>6-2-902</v>
      </c>
      <c r="P314" s="206">
        <f>VLOOKUP(M314,'房源信息（实测）'!$C$2:$K$771,8,0)</f>
        <v>89.05</v>
      </c>
      <c r="Q314" s="159">
        <v>88.97</v>
      </c>
      <c r="R314" s="159">
        <v>71.23</v>
      </c>
      <c r="S314" s="159" t="s">
        <v>1526</v>
      </c>
      <c r="T314" s="159" t="s">
        <v>93</v>
      </c>
      <c r="U314" s="159" t="s">
        <v>1527</v>
      </c>
      <c r="V314" s="159" t="s">
        <v>1545</v>
      </c>
      <c r="W314" s="159" t="s">
        <v>2551</v>
      </c>
      <c r="X314" s="163">
        <v>44310</v>
      </c>
      <c r="Y314" s="159" t="s">
        <v>2552</v>
      </c>
      <c r="Z314" s="159" t="s">
        <v>1548</v>
      </c>
      <c r="AA314" s="159" t="s">
        <v>2553</v>
      </c>
      <c r="AB314" s="159" t="s">
        <v>2554</v>
      </c>
      <c r="AC314" s="159" t="s">
        <v>1548</v>
      </c>
      <c r="AD314" s="159" t="s">
        <v>2555</v>
      </c>
      <c r="AE314" s="163">
        <v>45107</v>
      </c>
      <c r="AI314"/>
    </row>
    <row r="315" spans="1:35">
      <c r="A315" s="159">
        <f t="shared" si="37"/>
        <v>88.48</v>
      </c>
      <c r="B315" s="159">
        <v>313</v>
      </c>
      <c r="C315" s="159" t="s">
        <v>1523</v>
      </c>
      <c r="D315" s="159" t="s">
        <v>155</v>
      </c>
      <c r="E315" s="159" t="s">
        <v>632</v>
      </c>
      <c r="F315" s="159" t="s">
        <v>2556</v>
      </c>
      <c r="G315" s="159">
        <v>6</v>
      </c>
      <c r="H315" s="159">
        <f t="shared" si="39"/>
        <v>6</v>
      </c>
      <c r="I315" s="159">
        <v>2</v>
      </c>
      <c r="J315" s="159">
        <v>10</v>
      </c>
      <c r="K315" s="159">
        <v>10</v>
      </c>
      <c r="L315" s="159">
        <v>1001</v>
      </c>
      <c r="M315" s="206" t="str">
        <f t="shared" si="38"/>
        <v>6-2-1001</v>
      </c>
      <c r="N315" s="159" t="s">
        <v>1525</v>
      </c>
      <c r="O315" s="206" t="str">
        <f>VLOOKUP(M315,'房源信息（实测）'!$C$2:$J$771,7,0)</f>
        <v>6-2-1001</v>
      </c>
      <c r="P315" s="206">
        <f>VLOOKUP(M315,'房源信息（实测）'!$C$2:$K$771,8,0)</f>
        <v>88.48</v>
      </c>
      <c r="Q315" s="159">
        <v>88.4</v>
      </c>
      <c r="R315" s="159">
        <v>70.77</v>
      </c>
      <c r="S315" s="159" t="s">
        <v>1526</v>
      </c>
      <c r="T315" s="159" t="s">
        <v>93</v>
      </c>
      <c r="U315" s="159" t="s">
        <v>1527</v>
      </c>
      <c r="V315" s="159" t="s">
        <v>1528</v>
      </c>
      <c r="AE315" s="163">
        <v>45107</v>
      </c>
      <c r="AI315"/>
    </row>
    <row r="316" spans="1:35">
      <c r="A316" s="159">
        <f t="shared" si="37"/>
        <v>89.05</v>
      </c>
      <c r="B316" s="159">
        <v>314</v>
      </c>
      <c r="C316" s="159" t="s">
        <v>1523</v>
      </c>
      <c r="D316" s="159" t="s">
        <v>155</v>
      </c>
      <c r="E316" s="159" t="s">
        <v>632</v>
      </c>
      <c r="F316" s="159" t="s">
        <v>2557</v>
      </c>
      <c r="G316" s="159">
        <v>6</v>
      </c>
      <c r="H316" s="159">
        <f t="shared" si="39"/>
        <v>6</v>
      </c>
      <c r="I316" s="159">
        <v>2</v>
      </c>
      <c r="J316" s="159">
        <v>10</v>
      </c>
      <c r="K316" s="159">
        <v>10</v>
      </c>
      <c r="L316" s="159">
        <v>1002</v>
      </c>
      <c r="M316" s="206" t="str">
        <f t="shared" si="38"/>
        <v>6-2-1002</v>
      </c>
      <c r="N316" s="159" t="s">
        <v>1525</v>
      </c>
      <c r="O316" s="206" t="str">
        <f>VLOOKUP(M316,'房源信息（实测）'!$C$2:$J$771,7,0)</f>
        <v>6-2-1002</v>
      </c>
      <c r="P316" s="206">
        <f>VLOOKUP(M316,'房源信息（实测）'!$C$2:$K$771,8,0)</f>
        <v>89.05</v>
      </c>
      <c r="Q316" s="159">
        <v>88.97</v>
      </c>
      <c r="R316" s="159">
        <v>71.23</v>
      </c>
      <c r="S316" s="159" t="s">
        <v>1526</v>
      </c>
      <c r="T316" s="159" t="s">
        <v>93</v>
      </c>
      <c r="U316" s="159" t="s">
        <v>1527</v>
      </c>
      <c r="V316" s="159" t="s">
        <v>1528</v>
      </c>
      <c r="AE316" s="163">
        <v>45107</v>
      </c>
      <c r="AI316"/>
    </row>
    <row r="317" spans="1:35">
      <c r="A317" s="159">
        <f t="shared" si="37"/>
        <v>89.55</v>
      </c>
      <c r="B317" s="159">
        <v>315</v>
      </c>
      <c r="C317" s="159" t="s">
        <v>1523</v>
      </c>
      <c r="D317" s="159" t="s">
        <v>155</v>
      </c>
      <c r="E317" s="159" t="s">
        <v>632</v>
      </c>
      <c r="F317" s="159" t="s">
        <v>2558</v>
      </c>
      <c r="G317" s="159">
        <v>7</v>
      </c>
      <c r="H317" s="159">
        <f t="shared" si="39"/>
        <v>7</v>
      </c>
      <c r="I317" s="159">
        <v>1</v>
      </c>
      <c r="J317" s="159">
        <v>10</v>
      </c>
      <c r="K317" s="159">
        <v>1</v>
      </c>
      <c r="L317" s="159">
        <v>101</v>
      </c>
      <c r="M317" s="206" t="str">
        <f t="shared" si="38"/>
        <v>7-1-101</v>
      </c>
      <c r="N317" s="159" t="s">
        <v>1525</v>
      </c>
      <c r="O317" s="206" t="str">
        <f>VLOOKUP(M317,'房源信息（实测）'!$C$2:$J$771,7,0)</f>
        <v>7-1-101</v>
      </c>
      <c r="P317" s="206">
        <f>VLOOKUP(M317,'房源信息（实测）'!$C$2:$K$771,8,0)</f>
        <v>89.55</v>
      </c>
      <c r="Q317" s="159">
        <v>89.47</v>
      </c>
      <c r="R317" s="159">
        <v>71.23</v>
      </c>
      <c r="S317" s="159" t="s">
        <v>1526</v>
      </c>
      <c r="T317" s="159" t="s">
        <v>93</v>
      </c>
      <c r="U317" s="159" t="s">
        <v>1527</v>
      </c>
      <c r="V317" s="159" t="s">
        <v>1528</v>
      </c>
      <c r="AE317" s="163">
        <v>45107</v>
      </c>
      <c r="AI317"/>
    </row>
    <row r="318" spans="1:35">
      <c r="A318" s="159">
        <f t="shared" si="37"/>
        <v>78.83</v>
      </c>
      <c r="B318" s="159">
        <v>316</v>
      </c>
      <c r="C318" s="159" t="s">
        <v>1523</v>
      </c>
      <c r="D318" s="159" t="s">
        <v>155</v>
      </c>
      <c r="E318" s="159" t="s">
        <v>632</v>
      </c>
      <c r="F318" s="159" t="s">
        <v>2559</v>
      </c>
      <c r="G318" s="159">
        <v>7</v>
      </c>
      <c r="H318" s="159">
        <f t="shared" si="39"/>
        <v>7</v>
      </c>
      <c r="I318" s="159">
        <v>1</v>
      </c>
      <c r="J318" s="159">
        <v>10</v>
      </c>
      <c r="K318" s="159">
        <v>1</v>
      </c>
      <c r="L318" s="159">
        <v>102</v>
      </c>
      <c r="M318" s="206" t="str">
        <f t="shared" si="38"/>
        <v>7-1-102</v>
      </c>
      <c r="N318" s="159" t="s">
        <v>1525</v>
      </c>
      <c r="O318" s="206" t="str">
        <f>VLOOKUP(M318,'房源信息（实测）'!$C$2:$J$771,7,0)</f>
        <v>7-1-102</v>
      </c>
      <c r="P318" s="206">
        <f>VLOOKUP(M318,'房源信息（实测）'!$C$2:$K$771,8,0)</f>
        <v>78.83</v>
      </c>
      <c r="Q318" s="159">
        <v>78.75</v>
      </c>
      <c r="R318" s="159">
        <v>62.7</v>
      </c>
      <c r="S318" s="159" t="s">
        <v>1909</v>
      </c>
      <c r="T318" s="159" t="s">
        <v>93</v>
      </c>
      <c r="U318" s="159" t="s">
        <v>1910</v>
      </c>
      <c r="V318" s="159" t="s">
        <v>1545</v>
      </c>
      <c r="W318" s="159" t="s">
        <v>2560</v>
      </c>
      <c r="X318" s="163">
        <v>44311</v>
      </c>
      <c r="Y318" s="159" t="s">
        <v>2561</v>
      </c>
      <c r="Z318" s="159" t="s">
        <v>1548</v>
      </c>
      <c r="AA318" s="159" t="s">
        <v>2562</v>
      </c>
      <c r="AB318" s="159" t="s">
        <v>2563</v>
      </c>
      <c r="AC318" s="159" t="s">
        <v>1548</v>
      </c>
      <c r="AD318" s="159" t="s">
        <v>2564</v>
      </c>
      <c r="AE318" s="163">
        <v>45107</v>
      </c>
      <c r="AI318"/>
    </row>
    <row r="319" spans="1:35">
      <c r="A319" s="159">
        <f t="shared" si="37"/>
        <v>89.55</v>
      </c>
      <c r="B319" s="159">
        <v>317</v>
      </c>
      <c r="C319" s="159" t="s">
        <v>1523</v>
      </c>
      <c r="D319" s="159" t="s">
        <v>155</v>
      </c>
      <c r="E319" s="159" t="s">
        <v>632</v>
      </c>
      <c r="F319" s="159" t="s">
        <v>2565</v>
      </c>
      <c r="G319" s="159">
        <v>7</v>
      </c>
      <c r="H319" s="159">
        <f t="shared" si="39"/>
        <v>7</v>
      </c>
      <c r="I319" s="159">
        <v>1</v>
      </c>
      <c r="J319" s="159">
        <v>10</v>
      </c>
      <c r="K319" s="159">
        <v>2</v>
      </c>
      <c r="L319" s="159">
        <v>201</v>
      </c>
      <c r="M319" s="206" t="str">
        <f t="shared" si="38"/>
        <v>7-1-201</v>
      </c>
      <c r="N319" s="159" t="s">
        <v>1525</v>
      </c>
      <c r="O319" s="206" t="str">
        <f>VLOOKUP(M319,'房源信息（实测）'!$C$2:$J$771,7,0)</f>
        <v>7-1-201</v>
      </c>
      <c r="P319" s="206">
        <f>VLOOKUP(M319,'房源信息（实测）'!$C$2:$K$771,8,0)</f>
        <v>89.55</v>
      </c>
      <c r="Q319" s="159">
        <v>89.47</v>
      </c>
      <c r="R319" s="159">
        <v>71.23</v>
      </c>
      <c r="S319" s="159" t="s">
        <v>1526</v>
      </c>
      <c r="T319" s="159" t="s">
        <v>93</v>
      </c>
      <c r="U319" s="159" t="s">
        <v>1527</v>
      </c>
      <c r="V319" s="159" t="s">
        <v>1528</v>
      </c>
      <c r="AE319" s="163">
        <v>45107</v>
      </c>
      <c r="AI319"/>
    </row>
    <row r="320" spans="1:35">
      <c r="A320" s="159">
        <f t="shared" si="37"/>
        <v>78.83</v>
      </c>
      <c r="B320" s="159">
        <v>318</v>
      </c>
      <c r="C320" s="159" t="s">
        <v>1523</v>
      </c>
      <c r="D320" s="159" t="s">
        <v>155</v>
      </c>
      <c r="E320" s="159" t="s">
        <v>632</v>
      </c>
      <c r="F320" s="159" t="s">
        <v>2566</v>
      </c>
      <c r="G320" s="159">
        <v>7</v>
      </c>
      <c r="H320" s="159">
        <f t="shared" si="39"/>
        <v>7</v>
      </c>
      <c r="I320" s="159">
        <v>1</v>
      </c>
      <c r="J320" s="159">
        <v>10</v>
      </c>
      <c r="K320" s="159">
        <v>2</v>
      </c>
      <c r="L320" s="159">
        <v>202</v>
      </c>
      <c r="M320" s="206" t="str">
        <f t="shared" si="38"/>
        <v>7-1-202</v>
      </c>
      <c r="N320" s="159" t="s">
        <v>1525</v>
      </c>
      <c r="O320" s="206" t="str">
        <f>VLOOKUP(M320,'房源信息（实测）'!$C$2:$J$771,7,0)</f>
        <v>7-1-202</v>
      </c>
      <c r="P320" s="206">
        <f>VLOOKUP(M320,'房源信息（实测）'!$C$2:$K$771,8,0)</f>
        <v>78.83</v>
      </c>
      <c r="Q320" s="159">
        <v>78.75</v>
      </c>
      <c r="R320" s="159">
        <v>62.7</v>
      </c>
      <c r="S320" s="159" t="s">
        <v>1909</v>
      </c>
      <c r="T320" s="159" t="s">
        <v>93</v>
      </c>
      <c r="U320" s="159" t="s">
        <v>1910</v>
      </c>
      <c r="V320" s="159" t="s">
        <v>1545</v>
      </c>
      <c r="W320" s="159" t="s">
        <v>2567</v>
      </c>
      <c r="X320" s="163">
        <v>44310</v>
      </c>
      <c r="Y320" s="159" t="s">
        <v>2568</v>
      </c>
      <c r="Z320" s="159" t="s">
        <v>1548</v>
      </c>
      <c r="AA320" s="159" t="s">
        <v>2569</v>
      </c>
      <c r="AE320" s="163">
        <v>45107</v>
      </c>
      <c r="AI320"/>
    </row>
    <row r="321" spans="1:35">
      <c r="A321" s="159">
        <f t="shared" si="37"/>
        <v>89.55</v>
      </c>
      <c r="B321" s="159">
        <v>319</v>
      </c>
      <c r="C321" s="159" t="s">
        <v>1523</v>
      </c>
      <c r="D321" s="159" t="s">
        <v>155</v>
      </c>
      <c r="E321" s="159" t="s">
        <v>632</v>
      </c>
      <c r="F321" s="159" t="s">
        <v>2570</v>
      </c>
      <c r="G321" s="159">
        <v>7</v>
      </c>
      <c r="H321" s="159">
        <f t="shared" si="39"/>
        <v>7</v>
      </c>
      <c r="I321" s="159">
        <v>1</v>
      </c>
      <c r="J321" s="159">
        <v>10</v>
      </c>
      <c r="K321" s="159">
        <v>3</v>
      </c>
      <c r="L321" s="159">
        <v>301</v>
      </c>
      <c r="M321" s="206" t="str">
        <f t="shared" si="38"/>
        <v>7-1-301</v>
      </c>
      <c r="N321" s="159" t="s">
        <v>1525</v>
      </c>
      <c r="O321" s="206" t="str">
        <f>VLOOKUP(M321,'房源信息（实测）'!$C$2:$J$771,7,0)</f>
        <v>7-1-301</v>
      </c>
      <c r="P321" s="206">
        <f>VLOOKUP(M321,'房源信息（实测）'!$C$2:$K$771,8,0)</f>
        <v>89.55</v>
      </c>
      <c r="Q321" s="159">
        <v>89.47</v>
      </c>
      <c r="R321" s="159">
        <v>71.23</v>
      </c>
      <c r="S321" s="159" t="s">
        <v>1526</v>
      </c>
      <c r="T321" s="159" t="s">
        <v>93</v>
      </c>
      <c r="U321" s="159" t="s">
        <v>1527</v>
      </c>
      <c r="V321" s="159" t="s">
        <v>1528</v>
      </c>
      <c r="AE321" s="163">
        <v>45107</v>
      </c>
      <c r="AI321"/>
    </row>
    <row r="322" spans="1:35">
      <c r="A322" s="159">
        <f t="shared" si="37"/>
        <v>78.83</v>
      </c>
      <c r="B322" s="159">
        <v>320</v>
      </c>
      <c r="C322" s="159" t="s">
        <v>1523</v>
      </c>
      <c r="D322" s="159" t="s">
        <v>155</v>
      </c>
      <c r="E322" s="159" t="s">
        <v>632</v>
      </c>
      <c r="F322" s="159" t="s">
        <v>2571</v>
      </c>
      <c r="G322" s="159">
        <v>7</v>
      </c>
      <c r="H322" s="159">
        <f t="shared" si="39"/>
        <v>7</v>
      </c>
      <c r="I322" s="159">
        <v>1</v>
      </c>
      <c r="J322" s="159">
        <v>10</v>
      </c>
      <c r="K322" s="159">
        <v>3</v>
      </c>
      <c r="L322" s="159">
        <v>302</v>
      </c>
      <c r="M322" s="206" t="str">
        <f t="shared" si="38"/>
        <v>7-1-302</v>
      </c>
      <c r="N322" s="159" t="s">
        <v>1525</v>
      </c>
      <c r="O322" s="206" t="str">
        <f>VLOOKUP(M322,'房源信息（实测）'!$C$2:$J$771,7,0)</f>
        <v>7-1-302</v>
      </c>
      <c r="P322" s="206">
        <f>VLOOKUP(M322,'房源信息（实测）'!$C$2:$K$771,8,0)</f>
        <v>78.83</v>
      </c>
      <c r="Q322" s="159">
        <v>78.75</v>
      </c>
      <c r="R322" s="159">
        <v>62.7</v>
      </c>
      <c r="S322" s="159" t="s">
        <v>1909</v>
      </c>
      <c r="T322" s="159" t="s">
        <v>93</v>
      </c>
      <c r="U322" s="159" t="s">
        <v>1910</v>
      </c>
      <c r="V322" s="159" t="s">
        <v>1545</v>
      </c>
      <c r="W322" s="159" t="s">
        <v>2572</v>
      </c>
      <c r="X322" s="163">
        <v>44309</v>
      </c>
      <c r="Y322" s="159" t="s">
        <v>2573</v>
      </c>
      <c r="Z322" s="159" t="s">
        <v>1548</v>
      </c>
      <c r="AA322" s="159" t="s">
        <v>2574</v>
      </c>
      <c r="AB322" s="159" t="s">
        <v>2575</v>
      </c>
      <c r="AC322" s="159" t="s">
        <v>1548</v>
      </c>
      <c r="AD322" s="159" t="s">
        <v>2576</v>
      </c>
      <c r="AE322" s="163">
        <v>45107</v>
      </c>
      <c r="AI322"/>
    </row>
    <row r="323" spans="1:35">
      <c r="A323" s="159">
        <f t="shared" si="37"/>
        <v>89.55</v>
      </c>
      <c r="B323" s="159">
        <v>321</v>
      </c>
      <c r="C323" s="159" t="s">
        <v>1523</v>
      </c>
      <c r="D323" s="159" t="s">
        <v>155</v>
      </c>
      <c r="E323" s="159" t="s">
        <v>632</v>
      </c>
      <c r="F323" s="159" t="s">
        <v>2577</v>
      </c>
      <c r="G323" s="159">
        <v>7</v>
      </c>
      <c r="H323" s="159">
        <f t="shared" si="39"/>
        <v>7</v>
      </c>
      <c r="I323" s="159">
        <v>1</v>
      </c>
      <c r="J323" s="159">
        <v>10</v>
      </c>
      <c r="K323" s="159">
        <v>4</v>
      </c>
      <c r="L323" s="159">
        <v>401</v>
      </c>
      <c r="M323" s="206" t="str">
        <f t="shared" si="38"/>
        <v>7-1-401</v>
      </c>
      <c r="N323" s="159" t="s">
        <v>1525</v>
      </c>
      <c r="O323" s="206" t="str">
        <f>VLOOKUP(M323,'房源信息（实测）'!$C$2:$J$771,7,0)</f>
        <v>7-1-401</v>
      </c>
      <c r="P323" s="206">
        <f>VLOOKUP(M323,'房源信息（实测）'!$C$2:$K$771,8,0)</f>
        <v>89.55</v>
      </c>
      <c r="Q323" s="159">
        <v>89.47</v>
      </c>
      <c r="R323" s="159">
        <v>71.23</v>
      </c>
      <c r="S323" s="159" t="s">
        <v>1526</v>
      </c>
      <c r="T323" s="159" t="s">
        <v>93</v>
      </c>
      <c r="U323" s="159" t="s">
        <v>1527</v>
      </c>
      <c r="V323" s="159" t="s">
        <v>1545</v>
      </c>
      <c r="W323" s="159" t="s">
        <v>2578</v>
      </c>
      <c r="X323" s="163">
        <v>44312</v>
      </c>
      <c r="Y323" s="159" t="s">
        <v>2579</v>
      </c>
      <c r="Z323" s="159" t="s">
        <v>1548</v>
      </c>
      <c r="AA323" s="159" t="s">
        <v>2580</v>
      </c>
      <c r="AB323" s="159" t="s">
        <v>2581</v>
      </c>
      <c r="AC323" s="159" t="s">
        <v>1548</v>
      </c>
      <c r="AD323" s="159" t="s">
        <v>2582</v>
      </c>
      <c r="AE323" s="163">
        <v>45107</v>
      </c>
      <c r="AI323"/>
    </row>
    <row r="324" spans="1:35">
      <c r="A324" s="159">
        <f t="shared" ref="A324:A387" si="40">P324</f>
        <v>78.83</v>
      </c>
      <c r="B324" s="159">
        <v>322</v>
      </c>
      <c r="C324" s="159" t="s">
        <v>1523</v>
      </c>
      <c r="D324" s="159" t="s">
        <v>155</v>
      </c>
      <c r="E324" s="159" t="s">
        <v>632</v>
      </c>
      <c r="F324" s="159" t="s">
        <v>2583</v>
      </c>
      <c r="G324" s="159">
        <v>7</v>
      </c>
      <c r="H324" s="159">
        <f t="shared" si="39"/>
        <v>7</v>
      </c>
      <c r="I324" s="159">
        <v>1</v>
      </c>
      <c r="J324" s="159">
        <v>10</v>
      </c>
      <c r="K324" s="159">
        <v>4</v>
      </c>
      <c r="L324" s="159">
        <v>402</v>
      </c>
      <c r="M324" s="206" t="str">
        <f t="shared" ref="M324:M387" si="41">G324&amp;$M$2&amp;I324&amp;$M$2&amp;L324</f>
        <v>7-1-402</v>
      </c>
      <c r="N324" s="159" t="s">
        <v>1525</v>
      </c>
      <c r="O324" s="206" t="str">
        <f>VLOOKUP(M324,'房源信息（实测）'!$C$2:$J$771,7,0)</f>
        <v>7-1-402</v>
      </c>
      <c r="P324" s="206">
        <f>VLOOKUP(M324,'房源信息（实测）'!$C$2:$K$771,8,0)</f>
        <v>78.83</v>
      </c>
      <c r="Q324" s="159">
        <v>78.75</v>
      </c>
      <c r="R324" s="159">
        <v>62.7</v>
      </c>
      <c r="S324" s="159" t="s">
        <v>1909</v>
      </c>
      <c r="T324" s="159" t="s">
        <v>93</v>
      </c>
      <c r="U324" s="159" t="s">
        <v>1910</v>
      </c>
      <c r="V324" s="159" t="s">
        <v>1545</v>
      </c>
      <c r="W324" s="159" t="s">
        <v>2584</v>
      </c>
      <c r="X324" s="163">
        <v>44311</v>
      </c>
      <c r="Y324" s="159" t="s">
        <v>2585</v>
      </c>
      <c r="Z324" s="159" t="s">
        <v>1548</v>
      </c>
      <c r="AA324" s="159" t="s">
        <v>2586</v>
      </c>
      <c r="AE324" s="163">
        <v>45107</v>
      </c>
      <c r="AI324"/>
    </row>
    <row r="325" spans="1:35">
      <c r="A325" s="159">
        <f t="shared" si="40"/>
        <v>89.55</v>
      </c>
      <c r="B325" s="159">
        <v>323</v>
      </c>
      <c r="C325" s="159" t="s">
        <v>1523</v>
      </c>
      <c r="D325" s="159" t="s">
        <v>155</v>
      </c>
      <c r="E325" s="159" t="s">
        <v>632</v>
      </c>
      <c r="F325" s="159" t="s">
        <v>2587</v>
      </c>
      <c r="G325" s="159">
        <v>7</v>
      </c>
      <c r="H325" s="159">
        <f t="shared" si="39"/>
        <v>7</v>
      </c>
      <c r="I325" s="159">
        <v>1</v>
      </c>
      <c r="J325" s="159">
        <v>10</v>
      </c>
      <c r="K325" s="159">
        <v>5</v>
      </c>
      <c r="L325" s="159">
        <v>501</v>
      </c>
      <c r="M325" s="206" t="str">
        <f t="shared" si="41"/>
        <v>7-1-501</v>
      </c>
      <c r="N325" s="159" t="s">
        <v>1525</v>
      </c>
      <c r="O325" s="206" t="str">
        <f>VLOOKUP(M325,'房源信息（实测）'!$C$2:$J$771,7,0)</f>
        <v>7-1-501</v>
      </c>
      <c r="P325" s="206">
        <f>VLOOKUP(M325,'房源信息（实测）'!$C$2:$K$771,8,0)</f>
        <v>89.55</v>
      </c>
      <c r="Q325" s="159">
        <v>89.47</v>
      </c>
      <c r="R325" s="159">
        <v>71.23</v>
      </c>
      <c r="S325" s="159" t="s">
        <v>1526</v>
      </c>
      <c r="T325" s="159" t="s">
        <v>93</v>
      </c>
      <c r="U325" s="159" t="s">
        <v>1527</v>
      </c>
      <c r="V325" s="159" t="s">
        <v>1545</v>
      </c>
      <c r="W325" s="159" t="s">
        <v>2588</v>
      </c>
      <c r="X325" s="163">
        <v>44306</v>
      </c>
      <c r="Y325" s="159" t="s">
        <v>2589</v>
      </c>
      <c r="Z325" s="159" t="s">
        <v>1548</v>
      </c>
      <c r="AA325" s="159" t="s">
        <v>2590</v>
      </c>
      <c r="AB325" s="159" t="s">
        <v>2591</v>
      </c>
      <c r="AC325" s="159" t="s">
        <v>1548</v>
      </c>
      <c r="AD325" s="159" t="s">
        <v>2592</v>
      </c>
      <c r="AE325" s="163">
        <v>45107</v>
      </c>
      <c r="AI325"/>
    </row>
    <row r="326" spans="1:35">
      <c r="A326" s="159">
        <f t="shared" si="40"/>
        <v>78.83</v>
      </c>
      <c r="B326" s="159">
        <v>324</v>
      </c>
      <c r="C326" s="159" t="s">
        <v>1523</v>
      </c>
      <c r="D326" s="159" t="s">
        <v>155</v>
      </c>
      <c r="E326" s="159" t="s">
        <v>632</v>
      </c>
      <c r="F326" s="159" t="s">
        <v>2593</v>
      </c>
      <c r="G326" s="159">
        <v>7</v>
      </c>
      <c r="H326" s="159">
        <f t="shared" si="39"/>
        <v>7</v>
      </c>
      <c r="I326" s="159">
        <v>1</v>
      </c>
      <c r="J326" s="159">
        <v>10</v>
      </c>
      <c r="K326" s="159">
        <v>5</v>
      </c>
      <c r="L326" s="159">
        <v>502</v>
      </c>
      <c r="M326" s="206" t="str">
        <f t="shared" si="41"/>
        <v>7-1-502</v>
      </c>
      <c r="N326" s="159" t="s">
        <v>1525</v>
      </c>
      <c r="O326" s="206" t="str">
        <f>VLOOKUP(M326,'房源信息（实测）'!$C$2:$J$771,7,0)</f>
        <v>7-1-502</v>
      </c>
      <c r="P326" s="206">
        <f>VLOOKUP(M326,'房源信息（实测）'!$C$2:$K$771,8,0)</f>
        <v>78.83</v>
      </c>
      <c r="Q326" s="159">
        <v>78.75</v>
      </c>
      <c r="R326" s="159">
        <v>62.7</v>
      </c>
      <c r="S326" s="159" t="s">
        <v>1909</v>
      </c>
      <c r="T326" s="159" t="s">
        <v>93</v>
      </c>
      <c r="U326" s="159" t="s">
        <v>1910</v>
      </c>
      <c r="V326" s="159" t="s">
        <v>1545</v>
      </c>
      <c r="W326" s="159" t="s">
        <v>2594</v>
      </c>
      <c r="X326" s="163">
        <v>44309</v>
      </c>
      <c r="Y326" s="159" t="s">
        <v>2595</v>
      </c>
      <c r="Z326" s="159" t="s">
        <v>1548</v>
      </c>
      <c r="AA326" s="159" t="s">
        <v>2596</v>
      </c>
      <c r="AB326" s="159" t="s">
        <v>2597</v>
      </c>
      <c r="AC326" s="159" t="s">
        <v>1548</v>
      </c>
      <c r="AD326" s="159" t="s">
        <v>2598</v>
      </c>
      <c r="AE326" s="163">
        <v>45107</v>
      </c>
      <c r="AI326"/>
    </row>
    <row r="327" spans="1:35">
      <c r="A327" s="159">
        <f t="shared" si="40"/>
        <v>89.55</v>
      </c>
      <c r="B327" s="159">
        <v>325</v>
      </c>
      <c r="C327" s="159" t="s">
        <v>1523</v>
      </c>
      <c r="D327" s="159" t="s">
        <v>155</v>
      </c>
      <c r="E327" s="159" t="s">
        <v>632</v>
      </c>
      <c r="F327" s="159" t="s">
        <v>2599</v>
      </c>
      <c r="G327" s="159">
        <v>7</v>
      </c>
      <c r="H327" s="159">
        <f t="shared" si="39"/>
        <v>7</v>
      </c>
      <c r="I327" s="159">
        <v>1</v>
      </c>
      <c r="J327" s="159">
        <v>10</v>
      </c>
      <c r="K327" s="159">
        <v>6</v>
      </c>
      <c r="L327" s="159">
        <v>601</v>
      </c>
      <c r="M327" s="206" t="str">
        <f t="shared" si="41"/>
        <v>7-1-601</v>
      </c>
      <c r="N327" s="159" t="s">
        <v>1525</v>
      </c>
      <c r="O327" s="206" t="str">
        <f>VLOOKUP(M327,'房源信息（实测）'!$C$2:$J$771,7,0)</f>
        <v>7-1-601</v>
      </c>
      <c r="P327" s="206">
        <f>VLOOKUP(M327,'房源信息（实测）'!$C$2:$K$771,8,0)</f>
        <v>89.55</v>
      </c>
      <c r="Q327" s="159">
        <v>89.47</v>
      </c>
      <c r="R327" s="159">
        <v>71.23</v>
      </c>
      <c r="S327" s="159" t="s">
        <v>1526</v>
      </c>
      <c r="T327" s="159" t="s">
        <v>93</v>
      </c>
      <c r="U327" s="159" t="s">
        <v>1527</v>
      </c>
      <c r="V327" s="159" t="s">
        <v>1545</v>
      </c>
      <c r="W327" s="159" t="s">
        <v>2600</v>
      </c>
      <c r="X327" s="163">
        <v>44312</v>
      </c>
      <c r="Y327" s="159" t="s">
        <v>2601</v>
      </c>
      <c r="Z327" s="159" t="s">
        <v>1548</v>
      </c>
      <c r="AA327" s="159" t="s">
        <v>2602</v>
      </c>
      <c r="AB327" s="159" t="s">
        <v>2603</v>
      </c>
      <c r="AC327" s="159" t="s">
        <v>1548</v>
      </c>
      <c r="AD327" s="159" t="s">
        <v>2604</v>
      </c>
      <c r="AE327" s="163">
        <v>45107</v>
      </c>
      <c r="AI327"/>
    </row>
    <row r="328" spans="1:35">
      <c r="A328" s="159">
        <f t="shared" si="40"/>
        <v>78.83</v>
      </c>
      <c r="B328" s="159">
        <v>326</v>
      </c>
      <c r="C328" s="159" t="s">
        <v>1523</v>
      </c>
      <c r="D328" s="159" t="s">
        <v>155</v>
      </c>
      <c r="E328" s="159" t="s">
        <v>632</v>
      </c>
      <c r="F328" s="159" t="s">
        <v>2605</v>
      </c>
      <c r="G328" s="159">
        <v>7</v>
      </c>
      <c r="H328" s="159">
        <f t="shared" si="39"/>
        <v>7</v>
      </c>
      <c r="I328" s="159">
        <v>1</v>
      </c>
      <c r="J328" s="159">
        <v>10</v>
      </c>
      <c r="K328" s="159">
        <v>6</v>
      </c>
      <c r="L328" s="159">
        <v>602</v>
      </c>
      <c r="M328" s="206" t="str">
        <f t="shared" si="41"/>
        <v>7-1-602</v>
      </c>
      <c r="N328" s="159" t="s">
        <v>1525</v>
      </c>
      <c r="O328" s="206" t="str">
        <f>VLOOKUP(M328,'房源信息（实测）'!$C$2:$J$771,7,0)</f>
        <v>7-1-602</v>
      </c>
      <c r="P328" s="206">
        <f>VLOOKUP(M328,'房源信息（实测）'!$C$2:$K$771,8,0)</f>
        <v>78.83</v>
      </c>
      <c r="Q328" s="159">
        <v>78.75</v>
      </c>
      <c r="R328" s="159">
        <v>62.7</v>
      </c>
      <c r="S328" s="159" t="s">
        <v>1909</v>
      </c>
      <c r="T328" s="159" t="s">
        <v>93</v>
      </c>
      <c r="U328" s="159" t="s">
        <v>1910</v>
      </c>
      <c r="V328" s="159" t="s">
        <v>1545</v>
      </c>
      <c r="W328" s="159" t="s">
        <v>2606</v>
      </c>
      <c r="X328" s="163">
        <v>44304</v>
      </c>
      <c r="Y328" s="159" t="s">
        <v>2607</v>
      </c>
      <c r="Z328" s="159" t="s">
        <v>1548</v>
      </c>
      <c r="AA328" s="159" t="s">
        <v>2608</v>
      </c>
      <c r="AE328" s="163">
        <v>45107</v>
      </c>
      <c r="AI328"/>
    </row>
    <row r="329" spans="1:35">
      <c r="A329" s="159">
        <f t="shared" si="40"/>
        <v>89.55</v>
      </c>
      <c r="B329" s="159">
        <v>327</v>
      </c>
      <c r="C329" s="159" t="s">
        <v>1523</v>
      </c>
      <c r="D329" s="159" t="s">
        <v>155</v>
      </c>
      <c r="E329" s="159" t="s">
        <v>632</v>
      </c>
      <c r="F329" s="159" t="s">
        <v>2609</v>
      </c>
      <c r="G329" s="159">
        <v>7</v>
      </c>
      <c r="H329" s="159">
        <f t="shared" si="39"/>
        <v>7</v>
      </c>
      <c r="I329" s="159">
        <v>1</v>
      </c>
      <c r="J329" s="159">
        <v>10</v>
      </c>
      <c r="K329" s="159">
        <v>7</v>
      </c>
      <c r="L329" s="159">
        <v>701</v>
      </c>
      <c r="M329" s="206" t="str">
        <f t="shared" si="41"/>
        <v>7-1-701</v>
      </c>
      <c r="N329" s="159" t="s">
        <v>1525</v>
      </c>
      <c r="O329" s="206" t="str">
        <f>VLOOKUP(M329,'房源信息（实测）'!$C$2:$J$771,7,0)</f>
        <v>7-1-701</v>
      </c>
      <c r="P329" s="206">
        <f>VLOOKUP(M329,'房源信息（实测）'!$C$2:$K$771,8,0)</f>
        <v>89.55</v>
      </c>
      <c r="Q329" s="159">
        <v>89.47</v>
      </c>
      <c r="R329" s="159">
        <v>71.23</v>
      </c>
      <c r="S329" s="159" t="s">
        <v>1526</v>
      </c>
      <c r="T329" s="159" t="s">
        <v>93</v>
      </c>
      <c r="U329" s="159" t="s">
        <v>1527</v>
      </c>
      <c r="V329" s="159" t="s">
        <v>1545</v>
      </c>
      <c r="W329" s="159" t="s">
        <v>2610</v>
      </c>
      <c r="X329" s="163">
        <v>44313</v>
      </c>
      <c r="Y329" s="159" t="s">
        <v>2611</v>
      </c>
      <c r="Z329" s="159" t="s">
        <v>1548</v>
      </c>
      <c r="AA329" s="159" t="s">
        <v>2612</v>
      </c>
      <c r="AE329" s="163">
        <v>45107</v>
      </c>
      <c r="AI329"/>
    </row>
    <row r="330" spans="1:35">
      <c r="A330" s="159">
        <f t="shared" si="40"/>
        <v>78.83</v>
      </c>
      <c r="B330" s="159">
        <v>328</v>
      </c>
      <c r="C330" s="159" t="s">
        <v>1523</v>
      </c>
      <c r="D330" s="159" t="s">
        <v>155</v>
      </c>
      <c r="E330" s="159" t="s">
        <v>632</v>
      </c>
      <c r="F330" s="159" t="s">
        <v>2613</v>
      </c>
      <c r="G330" s="159">
        <v>7</v>
      </c>
      <c r="H330" s="159">
        <f t="shared" ref="H330:H393" si="42">G330</f>
        <v>7</v>
      </c>
      <c r="I330" s="159">
        <v>1</v>
      </c>
      <c r="J330" s="159">
        <v>10</v>
      </c>
      <c r="K330" s="159">
        <v>7</v>
      </c>
      <c r="L330" s="159">
        <v>702</v>
      </c>
      <c r="M330" s="206" t="str">
        <f t="shared" si="41"/>
        <v>7-1-702</v>
      </c>
      <c r="N330" s="159" t="s">
        <v>1525</v>
      </c>
      <c r="O330" s="206" t="str">
        <f>VLOOKUP(M330,'房源信息（实测）'!$C$2:$J$771,7,0)</f>
        <v>7-1-702</v>
      </c>
      <c r="P330" s="206">
        <f>VLOOKUP(M330,'房源信息（实测）'!$C$2:$K$771,8,0)</f>
        <v>78.83</v>
      </c>
      <c r="Q330" s="159">
        <v>78.75</v>
      </c>
      <c r="R330" s="159">
        <v>62.7</v>
      </c>
      <c r="S330" s="159" t="s">
        <v>1909</v>
      </c>
      <c r="T330" s="159" t="s">
        <v>93</v>
      </c>
      <c r="U330" s="159" t="s">
        <v>1910</v>
      </c>
      <c r="V330" s="159" t="s">
        <v>1545</v>
      </c>
      <c r="W330" s="159" t="s">
        <v>2614</v>
      </c>
      <c r="X330" s="163">
        <v>44312</v>
      </c>
      <c r="Y330" s="159" t="s">
        <v>2615</v>
      </c>
      <c r="Z330" s="159" t="s">
        <v>1548</v>
      </c>
      <c r="AA330" s="159" t="s">
        <v>2616</v>
      </c>
      <c r="AE330" s="163">
        <v>45107</v>
      </c>
      <c r="AI330"/>
    </row>
    <row r="331" spans="1:35">
      <c r="A331" s="159">
        <f t="shared" si="40"/>
        <v>89.55</v>
      </c>
      <c r="B331" s="159">
        <v>329</v>
      </c>
      <c r="C331" s="159" t="s">
        <v>1523</v>
      </c>
      <c r="D331" s="159" t="s">
        <v>155</v>
      </c>
      <c r="E331" s="159" t="s">
        <v>632</v>
      </c>
      <c r="F331" s="159" t="s">
        <v>2617</v>
      </c>
      <c r="G331" s="159">
        <v>7</v>
      </c>
      <c r="H331" s="159">
        <f t="shared" si="42"/>
        <v>7</v>
      </c>
      <c r="I331" s="159">
        <v>1</v>
      </c>
      <c r="J331" s="159">
        <v>10</v>
      </c>
      <c r="K331" s="159">
        <v>8</v>
      </c>
      <c r="L331" s="159">
        <v>801</v>
      </c>
      <c r="M331" s="206" t="str">
        <f t="shared" si="41"/>
        <v>7-1-801</v>
      </c>
      <c r="N331" s="159" t="s">
        <v>1525</v>
      </c>
      <c r="O331" s="206" t="str">
        <f>VLOOKUP(M331,'房源信息（实测）'!$C$2:$J$771,7,0)</f>
        <v>7-1-801</v>
      </c>
      <c r="P331" s="206">
        <f>VLOOKUP(M331,'房源信息（实测）'!$C$2:$K$771,8,0)</f>
        <v>89.55</v>
      </c>
      <c r="Q331" s="159">
        <v>89.47</v>
      </c>
      <c r="R331" s="159">
        <v>71.23</v>
      </c>
      <c r="S331" s="159" t="s">
        <v>1526</v>
      </c>
      <c r="T331" s="159" t="s">
        <v>93</v>
      </c>
      <c r="U331" s="159" t="s">
        <v>1527</v>
      </c>
      <c r="V331" s="159" t="s">
        <v>1545</v>
      </c>
      <c r="W331" s="159" t="s">
        <v>2618</v>
      </c>
      <c r="X331" s="163">
        <v>44310</v>
      </c>
      <c r="Y331" s="159" t="s">
        <v>2619</v>
      </c>
      <c r="Z331" s="159" t="s">
        <v>1548</v>
      </c>
      <c r="AA331" s="159" t="s">
        <v>2620</v>
      </c>
      <c r="AB331" s="159" t="s">
        <v>2621</v>
      </c>
      <c r="AC331" s="159" t="s">
        <v>1548</v>
      </c>
      <c r="AD331" s="159" t="s">
        <v>2622</v>
      </c>
      <c r="AE331" s="163">
        <v>45107</v>
      </c>
      <c r="AI331"/>
    </row>
    <row r="332" spans="1:35">
      <c r="A332" s="159">
        <f t="shared" si="40"/>
        <v>78.83</v>
      </c>
      <c r="B332" s="159">
        <v>330</v>
      </c>
      <c r="C332" s="159" t="s">
        <v>1523</v>
      </c>
      <c r="D332" s="159" t="s">
        <v>155</v>
      </c>
      <c r="E332" s="159" t="s">
        <v>632</v>
      </c>
      <c r="F332" s="159" t="s">
        <v>2623</v>
      </c>
      <c r="G332" s="159">
        <v>7</v>
      </c>
      <c r="H332" s="159">
        <f t="shared" si="42"/>
        <v>7</v>
      </c>
      <c r="I332" s="159">
        <v>1</v>
      </c>
      <c r="J332" s="159">
        <v>10</v>
      </c>
      <c r="K332" s="159">
        <v>8</v>
      </c>
      <c r="L332" s="159">
        <v>802</v>
      </c>
      <c r="M332" s="206" t="str">
        <f t="shared" si="41"/>
        <v>7-1-802</v>
      </c>
      <c r="N332" s="159" t="s">
        <v>1525</v>
      </c>
      <c r="O332" s="206" t="str">
        <f>VLOOKUP(M332,'房源信息（实测）'!$C$2:$J$771,7,0)</f>
        <v>7-1-802</v>
      </c>
      <c r="P332" s="206">
        <f>VLOOKUP(M332,'房源信息（实测）'!$C$2:$K$771,8,0)</f>
        <v>78.83</v>
      </c>
      <c r="Q332" s="159">
        <v>78.75</v>
      </c>
      <c r="R332" s="159">
        <v>62.7</v>
      </c>
      <c r="S332" s="159" t="s">
        <v>1909</v>
      </c>
      <c r="T332" s="159" t="s">
        <v>93</v>
      </c>
      <c r="U332" s="159" t="s">
        <v>1910</v>
      </c>
      <c r="V332" s="159" t="s">
        <v>1545</v>
      </c>
      <c r="W332" s="159" t="s">
        <v>2624</v>
      </c>
      <c r="X332" s="163">
        <v>44303</v>
      </c>
      <c r="Y332" s="159" t="s">
        <v>2625</v>
      </c>
      <c r="Z332" s="159" t="s">
        <v>1548</v>
      </c>
      <c r="AA332" s="159" t="s">
        <v>2626</v>
      </c>
      <c r="AB332" s="159" t="s">
        <v>2627</v>
      </c>
      <c r="AC332" s="159" t="s">
        <v>1548</v>
      </c>
      <c r="AD332" s="159" t="s">
        <v>2628</v>
      </c>
      <c r="AE332" s="163">
        <v>45107</v>
      </c>
      <c r="AI332"/>
    </row>
    <row r="333" spans="1:35">
      <c r="A333" s="159">
        <f t="shared" si="40"/>
        <v>89.55</v>
      </c>
      <c r="B333" s="159">
        <v>331</v>
      </c>
      <c r="C333" s="159" t="s">
        <v>1523</v>
      </c>
      <c r="D333" s="159" t="s">
        <v>155</v>
      </c>
      <c r="E333" s="159" t="s">
        <v>632</v>
      </c>
      <c r="F333" s="159" t="s">
        <v>2629</v>
      </c>
      <c r="G333" s="159">
        <v>7</v>
      </c>
      <c r="H333" s="159">
        <f t="shared" si="42"/>
        <v>7</v>
      </c>
      <c r="I333" s="159">
        <v>1</v>
      </c>
      <c r="J333" s="159">
        <v>10</v>
      </c>
      <c r="K333" s="159">
        <v>9</v>
      </c>
      <c r="L333" s="159">
        <v>901</v>
      </c>
      <c r="M333" s="206" t="str">
        <f t="shared" si="41"/>
        <v>7-1-901</v>
      </c>
      <c r="N333" s="159" t="s">
        <v>1525</v>
      </c>
      <c r="O333" s="206" t="str">
        <f>VLOOKUP(M333,'房源信息（实测）'!$C$2:$J$771,7,0)</f>
        <v>7-1-901</v>
      </c>
      <c r="P333" s="206">
        <f>VLOOKUP(M333,'房源信息（实测）'!$C$2:$K$771,8,0)</f>
        <v>89.55</v>
      </c>
      <c r="Q333" s="159">
        <v>89.47</v>
      </c>
      <c r="R333" s="159">
        <v>71.23</v>
      </c>
      <c r="S333" s="159" t="s">
        <v>1526</v>
      </c>
      <c r="T333" s="159" t="s">
        <v>93</v>
      </c>
      <c r="U333" s="159" t="s">
        <v>1527</v>
      </c>
      <c r="V333" s="159" t="s">
        <v>1545</v>
      </c>
      <c r="W333" s="159" t="s">
        <v>2630</v>
      </c>
      <c r="X333" s="163">
        <v>44310</v>
      </c>
      <c r="Y333" s="159" t="s">
        <v>2631</v>
      </c>
      <c r="Z333" s="159" t="s">
        <v>1548</v>
      </c>
      <c r="AA333" s="159" t="s">
        <v>2632</v>
      </c>
      <c r="AB333" s="159" t="s">
        <v>2633</v>
      </c>
      <c r="AC333" s="159" t="s">
        <v>1548</v>
      </c>
      <c r="AD333" s="159" t="s">
        <v>2634</v>
      </c>
      <c r="AE333" s="163">
        <v>45107</v>
      </c>
      <c r="AI333"/>
    </row>
    <row r="334" spans="1:35">
      <c r="A334" s="159">
        <f t="shared" si="40"/>
        <v>78.83</v>
      </c>
      <c r="B334" s="159">
        <v>332</v>
      </c>
      <c r="C334" s="159" t="s">
        <v>1523</v>
      </c>
      <c r="D334" s="159" t="s">
        <v>155</v>
      </c>
      <c r="E334" s="159" t="s">
        <v>632</v>
      </c>
      <c r="F334" s="159" t="s">
        <v>2635</v>
      </c>
      <c r="G334" s="159">
        <v>7</v>
      </c>
      <c r="H334" s="159">
        <f t="shared" si="42"/>
        <v>7</v>
      </c>
      <c r="I334" s="159">
        <v>1</v>
      </c>
      <c r="J334" s="159">
        <v>10</v>
      </c>
      <c r="K334" s="159">
        <v>9</v>
      </c>
      <c r="L334" s="159">
        <v>902</v>
      </c>
      <c r="M334" s="206" t="str">
        <f t="shared" si="41"/>
        <v>7-1-902</v>
      </c>
      <c r="N334" s="159" t="s">
        <v>1525</v>
      </c>
      <c r="O334" s="206" t="str">
        <f>VLOOKUP(M334,'房源信息（实测）'!$C$2:$J$771,7,0)</f>
        <v>7-1-902</v>
      </c>
      <c r="P334" s="206">
        <f>VLOOKUP(M334,'房源信息（实测）'!$C$2:$K$771,8,0)</f>
        <v>78.83</v>
      </c>
      <c r="Q334" s="159">
        <v>78.75</v>
      </c>
      <c r="R334" s="159">
        <v>62.7</v>
      </c>
      <c r="S334" s="159" t="s">
        <v>1909</v>
      </c>
      <c r="T334" s="159" t="s">
        <v>93</v>
      </c>
      <c r="U334" s="159" t="s">
        <v>1910</v>
      </c>
      <c r="V334" s="159" t="s">
        <v>1545</v>
      </c>
      <c r="W334" s="159" t="s">
        <v>2636</v>
      </c>
      <c r="X334" s="163">
        <v>44309</v>
      </c>
      <c r="Y334" s="159" t="s">
        <v>2637</v>
      </c>
      <c r="Z334" s="159" t="s">
        <v>1548</v>
      </c>
      <c r="AA334" s="159" t="s">
        <v>2638</v>
      </c>
      <c r="AE334" s="163">
        <v>45107</v>
      </c>
      <c r="AI334"/>
    </row>
    <row r="335" spans="1:35">
      <c r="A335" s="159">
        <f t="shared" si="40"/>
        <v>89.55</v>
      </c>
      <c r="B335" s="159">
        <v>333</v>
      </c>
      <c r="C335" s="159" t="s">
        <v>1523</v>
      </c>
      <c r="D335" s="159" t="s">
        <v>155</v>
      </c>
      <c r="E335" s="159" t="s">
        <v>632</v>
      </c>
      <c r="F335" s="159" t="s">
        <v>2639</v>
      </c>
      <c r="G335" s="159">
        <v>7</v>
      </c>
      <c r="H335" s="159">
        <f t="shared" si="42"/>
        <v>7</v>
      </c>
      <c r="I335" s="159">
        <v>1</v>
      </c>
      <c r="J335" s="159">
        <v>10</v>
      </c>
      <c r="K335" s="159">
        <v>10</v>
      </c>
      <c r="L335" s="159">
        <v>1001</v>
      </c>
      <c r="M335" s="206" t="str">
        <f t="shared" si="41"/>
        <v>7-1-1001</v>
      </c>
      <c r="N335" s="159" t="s">
        <v>1525</v>
      </c>
      <c r="O335" s="206" t="str">
        <f>VLOOKUP(M335,'房源信息（实测）'!$C$2:$J$771,7,0)</f>
        <v>7-1-1001</v>
      </c>
      <c r="P335" s="206">
        <f>VLOOKUP(M335,'房源信息（实测）'!$C$2:$K$771,8,0)</f>
        <v>89.55</v>
      </c>
      <c r="Q335" s="159">
        <v>89.47</v>
      </c>
      <c r="R335" s="159">
        <v>71.23</v>
      </c>
      <c r="S335" s="159" t="s">
        <v>1526</v>
      </c>
      <c r="T335" s="159" t="s">
        <v>93</v>
      </c>
      <c r="U335" s="159" t="s">
        <v>1527</v>
      </c>
      <c r="V335" s="159" t="s">
        <v>1545</v>
      </c>
      <c r="W335" s="159" t="s">
        <v>2640</v>
      </c>
      <c r="X335" s="163">
        <v>44304</v>
      </c>
      <c r="Y335" s="159" t="s">
        <v>2641</v>
      </c>
      <c r="Z335" s="159" t="s">
        <v>1548</v>
      </c>
      <c r="AA335" s="159" t="s">
        <v>2642</v>
      </c>
      <c r="AB335" s="159" t="s">
        <v>2643</v>
      </c>
      <c r="AC335" s="159" t="s">
        <v>1548</v>
      </c>
      <c r="AD335" s="159" t="s">
        <v>2644</v>
      </c>
      <c r="AE335" s="163">
        <v>45107</v>
      </c>
      <c r="AI335"/>
    </row>
    <row r="336" spans="1:35">
      <c r="A336" s="159">
        <f t="shared" si="40"/>
        <v>78.83</v>
      </c>
      <c r="B336" s="159">
        <v>334</v>
      </c>
      <c r="C336" s="159" t="s">
        <v>1523</v>
      </c>
      <c r="D336" s="159" t="s">
        <v>155</v>
      </c>
      <c r="E336" s="159" t="s">
        <v>632</v>
      </c>
      <c r="F336" s="159" t="s">
        <v>2645</v>
      </c>
      <c r="G336" s="159">
        <v>7</v>
      </c>
      <c r="H336" s="159">
        <f t="shared" si="42"/>
        <v>7</v>
      </c>
      <c r="I336" s="159">
        <v>1</v>
      </c>
      <c r="J336" s="159">
        <v>10</v>
      </c>
      <c r="K336" s="159">
        <v>10</v>
      </c>
      <c r="L336" s="159">
        <v>1002</v>
      </c>
      <c r="M336" s="206" t="str">
        <f t="shared" si="41"/>
        <v>7-1-1002</v>
      </c>
      <c r="N336" s="159" t="s">
        <v>1525</v>
      </c>
      <c r="O336" s="206" t="str">
        <f>VLOOKUP(M336,'房源信息（实测）'!$C$2:$J$771,7,0)</f>
        <v>7-1-1002</v>
      </c>
      <c r="P336" s="206">
        <f>VLOOKUP(M336,'房源信息（实测）'!$C$2:$K$771,8,0)</f>
        <v>78.83</v>
      </c>
      <c r="Q336" s="159">
        <v>78.75</v>
      </c>
      <c r="R336" s="159">
        <v>62.7</v>
      </c>
      <c r="S336" s="159" t="s">
        <v>1909</v>
      </c>
      <c r="T336" s="159" t="s">
        <v>93</v>
      </c>
      <c r="U336" s="159" t="s">
        <v>1910</v>
      </c>
      <c r="V336" s="159" t="s">
        <v>1545</v>
      </c>
      <c r="W336" s="159" t="s">
        <v>2646</v>
      </c>
      <c r="X336" s="163">
        <v>44303</v>
      </c>
      <c r="Y336" s="159" t="s">
        <v>2647</v>
      </c>
      <c r="Z336" s="159" t="s">
        <v>1548</v>
      </c>
      <c r="AA336" s="159" t="s">
        <v>2648</v>
      </c>
      <c r="AB336" s="159" t="s">
        <v>2649</v>
      </c>
      <c r="AC336" s="159" t="s">
        <v>1548</v>
      </c>
      <c r="AD336" s="159" t="s">
        <v>2650</v>
      </c>
      <c r="AE336" s="163">
        <v>45107</v>
      </c>
      <c r="AI336"/>
    </row>
    <row r="337" spans="1:35">
      <c r="A337" s="159">
        <f t="shared" si="40"/>
        <v>78.83</v>
      </c>
      <c r="B337" s="159">
        <v>335</v>
      </c>
      <c r="C337" s="159" t="s">
        <v>1523</v>
      </c>
      <c r="D337" s="159" t="s">
        <v>155</v>
      </c>
      <c r="E337" s="159" t="s">
        <v>632</v>
      </c>
      <c r="F337" s="159" t="s">
        <v>2651</v>
      </c>
      <c r="G337" s="159">
        <v>7</v>
      </c>
      <c r="H337" s="159">
        <f t="shared" si="42"/>
        <v>7</v>
      </c>
      <c r="I337" s="159">
        <v>2</v>
      </c>
      <c r="J337" s="159">
        <v>10</v>
      </c>
      <c r="K337" s="159">
        <v>1</v>
      </c>
      <c r="L337" s="159">
        <v>101</v>
      </c>
      <c r="M337" s="206" t="str">
        <f t="shared" si="41"/>
        <v>7-2-101</v>
      </c>
      <c r="N337" s="159" t="s">
        <v>1525</v>
      </c>
      <c r="O337" s="206" t="str">
        <f>VLOOKUP(M337,'房源信息（实测）'!$C$2:$J$771,7,0)</f>
        <v>7-2-101</v>
      </c>
      <c r="P337" s="206">
        <f>VLOOKUP(M337,'房源信息（实测）'!$C$2:$K$771,8,0)</f>
        <v>78.83</v>
      </c>
      <c r="Q337" s="159">
        <v>78.75</v>
      </c>
      <c r="R337" s="159">
        <v>62.7</v>
      </c>
      <c r="S337" s="159" t="s">
        <v>1909</v>
      </c>
      <c r="T337" s="159" t="s">
        <v>93</v>
      </c>
      <c r="U337" s="159" t="s">
        <v>1910</v>
      </c>
      <c r="V337" s="159" t="s">
        <v>1545</v>
      </c>
      <c r="W337" s="159" t="s">
        <v>2652</v>
      </c>
      <c r="X337" s="163">
        <v>44310</v>
      </c>
      <c r="Y337" s="159" t="s">
        <v>2653</v>
      </c>
      <c r="Z337" s="159" t="s">
        <v>1548</v>
      </c>
      <c r="AA337" s="159" t="s">
        <v>2654</v>
      </c>
      <c r="AE337" s="163">
        <v>45107</v>
      </c>
      <c r="AI337"/>
    </row>
    <row r="338" spans="1:35">
      <c r="A338" s="159">
        <f t="shared" si="40"/>
        <v>89.55</v>
      </c>
      <c r="B338" s="159">
        <v>336</v>
      </c>
      <c r="C338" s="159" t="s">
        <v>1523</v>
      </c>
      <c r="D338" s="159" t="s">
        <v>155</v>
      </c>
      <c r="E338" s="159" t="s">
        <v>632</v>
      </c>
      <c r="F338" s="159" t="s">
        <v>2655</v>
      </c>
      <c r="G338" s="159">
        <v>7</v>
      </c>
      <c r="H338" s="159">
        <f t="shared" si="42"/>
        <v>7</v>
      </c>
      <c r="I338" s="159">
        <v>2</v>
      </c>
      <c r="J338" s="159">
        <v>10</v>
      </c>
      <c r="K338" s="159">
        <v>1</v>
      </c>
      <c r="L338" s="159">
        <v>102</v>
      </c>
      <c r="M338" s="206" t="str">
        <f t="shared" si="41"/>
        <v>7-2-102</v>
      </c>
      <c r="N338" s="159" t="s">
        <v>1525</v>
      </c>
      <c r="O338" s="206" t="str">
        <f>VLOOKUP(M338,'房源信息（实测）'!$C$2:$J$771,7,0)</f>
        <v>7-2-102</v>
      </c>
      <c r="P338" s="206">
        <f>VLOOKUP(M338,'房源信息（实测）'!$C$2:$K$771,8,0)</f>
        <v>89.55</v>
      </c>
      <c r="Q338" s="159">
        <v>89.47</v>
      </c>
      <c r="R338" s="159">
        <v>71.23</v>
      </c>
      <c r="S338" s="159" t="s">
        <v>1526</v>
      </c>
      <c r="T338" s="159" t="s">
        <v>93</v>
      </c>
      <c r="U338" s="159" t="s">
        <v>1527</v>
      </c>
      <c r="V338" s="159" t="s">
        <v>1528</v>
      </c>
      <c r="AE338" s="163">
        <v>45107</v>
      </c>
      <c r="AI338"/>
    </row>
    <row r="339" spans="1:35">
      <c r="A339" s="159">
        <f t="shared" si="40"/>
        <v>78.83</v>
      </c>
      <c r="B339" s="159">
        <v>337</v>
      </c>
      <c r="C339" s="159" t="s">
        <v>1523</v>
      </c>
      <c r="D339" s="159" t="s">
        <v>155</v>
      </c>
      <c r="E339" s="159" t="s">
        <v>632</v>
      </c>
      <c r="F339" s="159" t="s">
        <v>2656</v>
      </c>
      <c r="G339" s="159">
        <v>7</v>
      </c>
      <c r="H339" s="159">
        <f t="shared" si="42"/>
        <v>7</v>
      </c>
      <c r="I339" s="159">
        <v>2</v>
      </c>
      <c r="J339" s="159">
        <v>10</v>
      </c>
      <c r="K339" s="159">
        <v>2</v>
      </c>
      <c r="L339" s="159">
        <v>201</v>
      </c>
      <c r="M339" s="206" t="str">
        <f t="shared" si="41"/>
        <v>7-2-201</v>
      </c>
      <c r="N339" s="159" t="s">
        <v>1525</v>
      </c>
      <c r="O339" s="206" t="str">
        <f>VLOOKUP(M339,'房源信息（实测）'!$C$2:$J$771,7,0)</f>
        <v>7-2-201</v>
      </c>
      <c r="P339" s="206">
        <f>VLOOKUP(M339,'房源信息（实测）'!$C$2:$K$771,8,0)</f>
        <v>78.83</v>
      </c>
      <c r="Q339" s="159">
        <v>78.75</v>
      </c>
      <c r="R339" s="159">
        <v>62.7</v>
      </c>
      <c r="S339" s="159" t="s">
        <v>1909</v>
      </c>
      <c r="T339" s="159" t="s">
        <v>93</v>
      </c>
      <c r="U339" s="159" t="s">
        <v>1910</v>
      </c>
      <c r="V339" s="159" t="s">
        <v>1545</v>
      </c>
      <c r="W339" s="159" t="s">
        <v>2657</v>
      </c>
      <c r="X339" s="163">
        <v>44311</v>
      </c>
      <c r="Y339" s="159" t="s">
        <v>2658</v>
      </c>
      <c r="Z339" s="159" t="s">
        <v>1548</v>
      </c>
      <c r="AA339" s="159" t="s">
        <v>2659</v>
      </c>
      <c r="AB339" s="159" t="s">
        <v>2660</v>
      </c>
      <c r="AC339" s="159" t="s">
        <v>1548</v>
      </c>
      <c r="AD339" s="159" t="s">
        <v>2661</v>
      </c>
      <c r="AE339" s="163">
        <v>45107</v>
      </c>
      <c r="AI339"/>
    </row>
    <row r="340" spans="1:35">
      <c r="A340" s="159">
        <f t="shared" si="40"/>
        <v>89.55</v>
      </c>
      <c r="B340" s="159">
        <v>338</v>
      </c>
      <c r="C340" s="159" t="s">
        <v>1523</v>
      </c>
      <c r="D340" s="159" t="s">
        <v>155</v>
      </c>
      <c r="E340" s="159" t="s">
        <v>632</v>
      </c>
      <c r="F340" s="159" t="s">
        <v>2662</v>
      </c>
      <c r="G340" s="159">
        <v>7</v>
      </c>
      <c r="H340" s="159">
        <f t="shared" si="42"/>
        <v>7</v>
      </c>
      <c r="I340" s="159">
        <v>2</v>
      </c>
      <c r="J340" s="159">
        <v>10</v>
      </c>
      <c r="K340" s="159">
        <v>2</v>
      </c>
      <c r="L340" s="159">
        <v>202</v>
      </c>
      <c r="M340" s="206" t="str">
        <f t="shared" si="41"/>
        <v>7-2-202</v>
      </c>
      <c r="N340" s="159" t="s">
        <v>1525</v>
      </c>
      <c r="O340" s="206" t="str">
        <f>VLOOKUP(M340,'房源信息（实测）'!$C$2:$J$771,7,0)</f>
        <v>7-2-202</v>
      </c>
      <c r="P340" s="206">
        <f>VLOOKUP(M340,'房源信息（实测）'!$C$2:$K$771,8,0)</f>
        <v>89.55</v>
      </c>
      <c r="Q340" s="159">
        <v>89.47</v>
      </c>
      <c r="R340" s="159">
        <v>71.23</v>
      </c>
      <c r="S340" s="159" t="s">
        <v>1526</v>
      </c>
      <c r="T340" s="159" t="s">
        <v>93</v>
      </c>
      <c r="U340" s="159" t="s">
        <v>1527</v>
      </c>
      <c r="V340" s="159" t="s">
        <v>1528</v>
      </c>
      <c r="AE340" s="163">
        <v>45107</v>
      </c>
      <c r="AI340"/>
    </row>
    <row r="341" spans="1:35">
      <c r="A341" s="159">
        <f t="shared" si="40"/>
        <v>78.83</v>
      </c>
      <c r="B341" s="159">
        <v>339</v>
      </c>
      <c r="C341" s="159" t="s">
        <v>1523</v>
      </c>
      <c r="D341" s="159" t="s">
        <v>155</v>
      </c>
      <c r="E341" s="159" t="s">
        <v>632</v>
      </c>
      <c r="F341" s="159" t="s">
        <v>2663</v>
      </c>
      <c r="G341" s="159">
        <v>7</v>
      </c>
      <c r="H341" s="159">
        <f t="shared" si="42"/>
        <v>7</v>
      </c>
      <c r="I341" s="159">
        <v>2</v>
      </c>
      <c r="J341" s="159">
        <v>10</v>
      </c>
      <c r="K341" s="159">
        <v>3</v>
      </c>
      <c r="L341" s="159">
        <v>301</v>
      </c>
      <c r="M341" s="206" t="str">
        <f t="shared" si="41"/>
        <v>7-2-301</v>
      </c>
      <c r="N341" s="159" t="s">
        <v>1525</v>
      </c>
      <c r="O341" s="206" t="str">
        <f>VLOOKUP(M341,'房源信息（实测）'!$C$2:$J$771,7,0)</f>
        <v>7-2-301</v>
      </c>
      <c r="P341" s="206">
        <f>VLOOKUP(M341,'房源信息（实测）'!$C$2:$K$771,8,0)</f>
        <v>78.83</v>
      </c>
      <c r="Q341" s="159">
        <v>78.75</v>
      </c>
      <c r="R341" s="159">
        <v>62.7</v>
      </c>
      <c r="S341" s="159" t="s">
        <v>1909</v>
      </c>
      <c r="T341" s="159" t="s">
        <v>93</v>
      </c>
      <c r="U341" s="159" t="s">
        <v>1910</v>
      </c>
      <c r="V341" s="159" t="s">
        <v>1545</v>
      </c>
      <c r="W341" s="159" t="s">
        <v>2664</v>
      </c>
      <c r="X341" s="163">
        <v>44311</v>
      </c>
      <c r="Y341" s="159" t="s">
        <v>2665</v>
      </c>
      <c r="Z341" s="159" t="s">
        <v>1548</v>
      </c>
      <c r="AA341" s="159" t="s">
        <v>2666</v>
      </c>
      <c r="AE341" s="163">
        <v>45107</v>
      </c>
      <c r="AI341"/>
    </row>
    <row r="342" spans="1:35">
      <c r="A342" s="159">
        <f t="shared" si="40"/>
        <v>89.55</v>
      </c>
      <c r="B342" s="159">
        <v>340</v>
      </c>
      <c r="C342" s="159" t="s">
        <v>1523</v>
      </c>
      <c r="D342" s="159" t="s">
        <v>155</v>
      </c>
      <c r="E342" s="159" t="s">
        <v>632</v>
      </c>
      <c r="F342" s="159" t="s">
        <v>2667</v>
      </c>
      <c r="G342" s="159">
        <v>7</v>
      </c>
      <c r="H342" s="159">
        <f t="shared" si="42"/>
        <v>7</v>
      </c>
      <c r="I342" s="159">
        <v>2</v>
      </c>
      <c r="J342" s="159">
        <v>10</v>
      </c>
      <c r="K342" s="159">
        <v>3</v>
      </c>
      <c r="L342" s="159">
        <v>302</v>
      </c>
      <c r="M342" s="206" t="str">
        <f t="shared" si="41"/>
        <v>7-2-302</v>
      </c>
      <c r="N342" s="159" t="s">
        <v>1525</v>
      </c>
      <c r="O342" s="206" t="str">
        <f>VLOOKUP(M342,'房源信息（实测）'!$C$2:$J$771,7,0)</f>
        <v>7-2-302</v>
      </c>
      <c r="P342" s="206">
        <f>VLOOKUP(M342,'房源信息（实测）'!$C$2:$K$771,8,0)</f>
        <v>89.55</v>
      </c>
      <c r="Q342" s="159">
        <v>89.47</v>
      </c>
      <c r="R342" s="159">
        <v>71.23</v>
      </c>
      <c r="S342" s="159" t="s">
        <v>1526</v>
      </c>
      <c r="T342" s="159" t="s">
        <v>93</v>
      </c>
      <c r="U342" s="159" t="s">
        <v>1527</v>
      </c>
      <c r="V342" s="159" t="s">
        <v>1528</v>
      </c>
      <c r="AE342" s="163">
        <v>45107</v>
      </c>
      <c r="AI342"/>
    </row>
    <row r="343" spans="1:35">
      <c r="A343" s="159">
        <f t="shared" si="40"/>
        <v>78.83</v>
      </c>
      <c r="B343" s="159">
        <v>341</v>
      </c>
      <c r="C343" s="159" t="s">
        <v>1523</v>
      </c>
      <c r="D343" s="159" t="s">
        <v>155</v>
      </c>
      <c r="E343" s="159" t="s">
        <v>632</v>
      </c>
      <c r="F343" s="159" t="s">
        <v>2668</v>
      </c>
      <c r="G343" s="159">
        <v>7</v>
      </c>
      <c r="H343" s="159">
        <f t="shared" si="42"/>
        <v>7</v>
      </c>
      <c r="I343" s="159">
        <v>2</v>
      </c>
      <c r="J343" s="159">
        <v>10</v>
      </c>
      <c r="K343" s="159">
        <v>4</v>
      </c>
      <c r="L343" s="159">
        <v>401</v>
      </c>
      <c r="M343" s="206" t="str">
        <f t="shared" si="41"/>
        <v>7-2-401</v>
      </c>
      <c r="N343" s="159" t="s">
        <v>1525</v>
      </c>
      <c r="O343" s="206" t="str">
        <f>VLOOKUP(M343,'房源信息（实测）'!$C$2:$J$771,7,0)</f>
        <v>7-2-401</v>
      </c>
      <c r="P343" s="206">
        <f>VLOOKUP(M343,'房源信息（实测）'!$C$2:$K$771,8,0)</f>
        <v>78.83</v>
      </c>
      <c r="Q343" s="159">
        <v>78.75</v>
      </c>
      <c r="R343" s="159">
        <v>62.7</v>
      </c>
      <c r="S343" s="159" t="s">
        <v>1909</v>
      </c>
      <c r="T343" s="159" t="s">
        <v>93</v>
      </c>
      <c r="U343" s="159" t="s">
        <v>1910</v>
      </c>
      <c r="V343" s="159" t="s">
        <v>1545</v>
      </c>
      <c r="W343" s="159" t="s">
        <v>2669</v>
      </c>
      <c r="X343" s="163">
        <v>44313</v>
      </c>
      <c r="Y343" s="159" t="s">
        <v>2670</v>
      </c>
      <c r="Z343" s="159" t="s">
        <v>1548</v>
      </c>
      <c r="AA343" s="159" t="s">
        <v>2671</v>
      </c>
      <c r="AE343" s="163">
        <v>45107</v>
      </c>
      <c r="AI343"/>
    </row>
    <row r="344" spans="1:35">
      <c r="A344" s="159">
        <f t="shared" si="40"/>
        <v>89.55</v>
      </c>
      <c r="B344" s="159">
        <v>342</v>
      </c>
      <c r="C344" s="159" t="s">
        <v>1523</v>
      </c>
      <c r="D344" s="159" t="s">
        <v>155</v>
      </c>
      <c r="E344" s="159" t="s">
        <v>632</v>
      </c>
      <c r="F344" s="159" t="s">
        <v>2672</v>
      </c>
      <c r="G344" s="159">
        <v>7</v>
      </c>
      <c r="H344" s="159">
        <f t="shared" si="42"/>
        <v>7</v>
      </c>
      <c r="I344" s="159">
        <v>2</v>
      </c>
      <c r="J344" s="159">
        <v>10</v>
      </c>
      <c r="K344" s="159">
        <v>4</v>
      </c>
      <c r="L344" s="159">
        <v>402</v>
      </c>
      <c r="M344" s="206" t="str">
        <f t="shared" si="41"/>
        <v>7-2-402</v>
      </c>
      <c r="N344" s="159" t="s">
        <v>1525</v>
      </c>
      <c r="O344" s="206" t="str">
        <f>VLOOKUP(M344,'房源信息（实测）'!$C$2:$J$771,7,0)</f>
        <v>7-2-402</v>
      </c>
      <c r="P344" s="206">
        <f>VLOOKUP(M344,'房源信息（实测）'!$C$2:$K$771,8,0)</f>
        <v>89.55</v>
      </c>
      <c r="Q344" s="159">
        <v>89.47</v>
      </c>
      <c r="R344" s="159">
        <v>71.23</v>
      </c>
      <c r="S344" s="159" t="s">
        <v>1526</v>
      </c>
      <c r="T344" s="159" t="s">
        <v>93</v>
      </c>
      <c r="U344" s="159" t="s">
        <v>1527</v>
      </c>
      <c r="V344" s="159" t="s">
        <v>1545</v>
      </c>
      <c r="W344" s="159" t="s">
        <v>2673</v>
      </c>
      <c r="X344" s="163">
        <v>44311</v>
      </c>
      <c r="Y344" s="159" t="s">
        <v>2674</v>
      </c>
      <c r="Z344" s="159" t="s">
        <v>1548</v>
      </c>
      <c r="AA344" s="159" t="s">
        <v>2675</v>
      </c>
      <c r="AB344" s="159" t="s">
        <v>2676</v>
      </c>
      <c r="AC344" s="159" t="s">
        <v>1548</v>
      </c>
      <c r="AD344" s="159" t="s">
        <v>2677</v>
      </c>
      <c r="AE344" s="163">
        <v>45107</v>
      </c>
      <c r="AI344"/>
    </row>
    <row r="345" spans="1:35">
      <c r="A345" s="159">
        <f t="shared" si="40"/>
        <v>78.83</v>
      </c>
      <c r="B345" s="159">
        <v>343</v>
      </c>
      <c r="C345" s="159" t="s">
        <v>1523</v>
      </c>
      <c r="D345" s="159" t="s">
        <v>155</v>
      </c>
      <c r="E345" s="159" t="s">
        <v>632</v>
      </c>
      <c r="F345" s="159" t="s">
        <v>2678</v>
      </c>
      <c r="G345" s="159">
        <v>7</v>
      </c>
      <c r="H345" s="159">
        <f t="shared" si="42"/>
        <v>7</v>
      </c>
      <c r="I345" s="159">
        <v>2</v>
      </c>
      <c r="J345" s="159">
        <v>10</v>
      </c>
      <c r="K345" s="159">
        <v>5</v>
      </c>
      <c r="L345" s="159">
        <v>501</v>
      </c>
      <c r="M345" s="206" t="str">
        <f t="shared" si="41"/>
        <v>7-2-501</v>
      </c>
      <c r="N345" s="159" t="s">
        <v>1525</v>
      </c>
      <c r="O345" s="206" t="str">
        <f>VLOOKUP(M345,'房源信息（实测）'!$C$2:$J$771,7,0)</f>
        <v>7-2-501</v>
      </c>
      <c r="P345" s="206">
        <f>VLOOKUP(M345,'房源信息（实测）'!$C$2:$K$771,8,0)</f>
        <v>78.83</v>
      </c>
      <c r="Q345" s="159">
        <v>78.75</v>
      </c>
      <c r="R345" s="159">
        <v>62.7</v>
      </c>
      <c r="S345" s="159" t="s">
        <v>1909</v>
      </c>
      <c r="T345" s="159" t="s">
        <v>93</v>
      </c>
      <c r="U345" s="159" t="s">
        <v>1910</v>
      </c>
      <c r="V345" s="159" t="s">
        <v>1545</v>
      </c>
      <c r="W345" s="159" t="s">
        <v>2679</v>
      </c>
      <c r="X345" s="163">
        <v>44315</v>
      </c>
      <c r="Y345" s="159" t="s">
        <v>2680</v>
      </c>
      <c r="Z345" s="159" t="s">
        <v>1548</v>
      </c>
      <c r="AA345" s="159" t="s">
        <v>2681</v>
      </c>
      <c r="AB345" s="159" t="s">
        <v>2682</v>
      </c>
      <c r="AC345" s="159" t="s">
        <v>1548</v>
      </c>
      <c r="AD345" s="159" t="s">
        <v>2683</v>
      </c>
      <c r="AE345" s="163">
        <v>45107</v>
      </c>
      <c r="AI345"/>
    </row>
    <row r="346" spans="1:35">
      <c r="A346" s="159">
        <f t="shared" si="40"/>
        <v>89.55</v>
      </c>
      <c r="B346" s="159">
        <v>344</v>
      </c>
      <c r="C346" s="159" t="s">
        <v>1523</v>
      </c>
      <c r="D346" s="159" t="s">
        <v>155</v>
      </c>
      <c r="E346" s="159" t="s">
        <v>632</v>
      </c>
      <c r="F346" s="159" t="s">
        <v>2684</v>
      </c>
      <c r="G346" s="159">
        <v>7</v>
      </c>
      <c r="H346" s="159">
        <f t="shared" si="42"/>
        <v>7</v>
      </c>
      <c r="I346" s="159">
        <v>2</v>
      </c>
      <c r="J346" s="159">
        <v>10</v>
      </c>
      <c r="K346" s="159">
        <v>5</v>
      </c>
      <c r="L346" s="159">
        <v>502</v>
      </c>
      <c r="M346" s="206" t="str">
        <f t="shared" si="41"/>
        <v>7-2-502</v>
      </c>
      <c r="N346" s="159" t="s">
        <v>1525</v>
      </c>
      <c r="O346" s="206" t="str">
        <f>VLOOKUP(M346,'房源信息（实测）'!$C$2:$J$771,7,0)</f>
        <v>7-2-502</v>
      </c>
      <c r="P346" s="206">
        <f>VLOOKUP(M346,'房源信息（实测）'!$C$2:$K$771,8,0)</f>
        <v>89.55</v>
      </c>
      <c r="Q346" s="159">
        <v>89.47</v>
      </c>
      <c r="R346" s="159">
        <v>71.23</v>
      </c>
      <c r="S346" s="159" t="s">
        <v>1526</v>
      </c>
      <c r="T346" s="159" t="s">
        <v>93</v>
      </c>
      <c r="U346" s="159" t="s">
        <v>1527</v>
      </c>
      <c r="V346" s="159" t="s">
        <v>1545</v>
      </c>
      <c r="W346" s="159" t="s">
        <v>2685</v>
      </c>
      <c r="X346" s="163">
        <v>44311</v>
      </c>
      <c r="Y346" s="159" t="s">
        <v>2686</v>
      </c>
      <c r="Z346" s="159" t="s">
        <v>1548</v>
      </c>
      <c r="AA346" s="159" t="s">
        <v>2687</v>
      </c>
      <c r="AE346" s="163">
        <v>45107</v>
      </c>
      <c r="AI346"/>
    </row>
    <row r="347" spans="1:35">
      <c r="A347" s="159">
        <f t="shared" si="40"/>
        <v>78.83</v>
      </c>
      <c r="B347" s="159">
        <v>345</v>
      </c>
      <c r="C347" s="159" t="s">
        <v>1523</v>
      </c>
      <c r="D347" s="159" t="s">
        <v>155</v>
      </c>
      <c r="E347" s="159" t="s">
        <v>632</v>
      </c>
      <c r="F347" s="159" t="s">
        <v>2688</v>
      </c>
      <c r="G347" s="159">
        <v>7</v>
      </c>
      <c r="H347" s="159">
        <f t="shared" si="42"/>
        <v>7</v>
      </c>
      <c r="I347" s="159">
        <v>2</v>
      </c>
      <c r="J347" s="159">
        <v>10</v>
      </c>
      <c r="K347" s="159">
        <v>6</v>
      </c>
      <c r="L347" s="159">
        <v>601</v>
      </c>
      <c r="M347" s="206" t="str">
        <f t="shared" si="41"/>
        <v>7-2-601</v>
      </c>
      <c r="N347" s="159" t="s">
        <v>1525</v>
      </c>
      <c r="O347" s="206" t="str">
        <f>VLOOKUP(M347,'房源信息（实测）'!$C$2:$J$771,7,0)</f>
        <v>7-2-601</v>
      </c>
      <c r="P347" s="206">
        <f>VLOOKUP(M347,'房源信息（实测）'!$C$2:$K$771,8,0)</f>
        <v>78.83</v>
      </c>
      <c r="Q347" s="159">
        <v>78.75</v>
      </c>
      <c r="R347" s="159">
        <v>62.7</v>
      </c>
      <c r="S347" s="159" t="s">
        <v>1909</v>
      </c>
      <c r="T347" s="159" t="s">
        <v>93</v>
      </c>
      <c r="U347" s="159" t="s">
        <v>1910</v>
      </c>
      <c r="V347" s="159" t="s">
        <v>1545</v>
      </c>
      <c r="W347" s="159" t="s">
        <v>2689</v>
      </c>
      <c r="X347" s="163">
        <v>44316</v>
      </c>
      <c r="Y347" s="159" t="s">
        <v>2690</v>
      </c>
      <c r="Z347" s="159" t="s">
        <v>1548</v>
      </c>
      <c r="AA347" s="159" t="s">
        <v>2691</v>
      </c>
      <c r="AE347" s="163">
        <v>45107</v>
      </c>
      <c r="AI347"/>
    </row>
    <row r="348" spans="1:35">
      <c r="A348" s="159">
        <f t="shared" si="40"/>
        <v>89.55</v>
      </c>
      <c r="B348" s="159">
        <v>346</v>
      </c>
      <c r="C348" s="159" t="s">
        <v>1523</v>
      </c>
      <c r="D348" s="159" t="s">
        <v>155</v>
      </c>
      <c r="E348" s="159" t="s">
        <v>632</v>
      </c>
      <c r="F348" s="159" t="s">
        <v>2692</v>
      </c>
      <c r="G348" s="159">
        <v>7</v>
      </c>
      <c r="H348" s="159">
        <f t="shared" si="42"/>
        <v>7</v>
      </c>
      <c r="I348" s="159">
        <v>2</v>
      </c>
      <c r="J348" s="159">
        <v>10</v>
      </c>
      <c r="K348" s="159">
        <v>6</v>
      </c>
      <c r="L348" s="159">
        <v>602</v>
      </c>
      <c r="M348" s="206" t="str">
        <f t="shared" si="41"/>
        <v>7-2-602</v>
      </c>
      <c r="N348" s="159" t="s">
        <v>1525</v>
      </c>
      <c r="O348" s="206" t="str">
        <f>VLOOKUP(M348,'房源信息（实测）'!$C$2:$J$771,7,0)</f>
        <v>7-2-602</v>
      </c>
      <c r="P348" s="206">
        <f>VLOOKUP(M348,'房源信息（实测）'!$C$2:$K$771,8,0)</f>
        <v>89.55</v>
      </c>
      <c r="Q348" s="159">
        <v>89.47</v>
      </c>
      <c r="R348" s="159">
        <v>71.23</v>
      </c>
      <c r="S348" s="159" t="s">
        <v>1526</v>
      </c>
      <c r="T348" s="159" t="s">
        <v>93</v>
      </c>
      <c r="U348" s="159" t="s">
        <v>1527</v>
      </c>
      <c r="V348" s="159" t="s">
        <v>1545</v>
      </c>
      <c r="W348" s="159" t="s">
        <v>2693</v>
      </c>
      <c r="X348" s="163">
        <v>44314</v>
      </c>
      <c r="Y348" s="159" t="s">
        <v>2694</v>
      </c>
      <c r="Z348" s="159" t="s">
        <v>1548</v>
      </c>
      <c r="AA348" s="159" t="s">
        <v>2695</v>
      </c>
      <c r="AB348" s="159" t="s">
        <v>2696</v>
      </c>
      <c r="AC348" s="159" t="s">
        <v>1548</v>
      </c>
      <c r="AD348" s="159" t="s">
        <v>2697</v>
      </c>
      <c r="AE348" s="163">
        <v>45107</v>
      </c>
      <c r="AI348"/>
    </row>
    <row r="349" spans="1:35">
      <c r="A349" s="159">
        <f t="shared" si="40"/>
        <v>78.83</v>
      </c>
      <c r="B349" s="159">
        <v>347</v>
      </c>
      <c r="C349" s="159" t="s">
        <v>1523</v>
      </c>
      <c r="D349" s="159" t="s">
        <v>155</v>
      </c>
      <c r="E349" s="159" t="s">
        <v>632</v>
      </c>
      <c r="F349" s="159" t="s">
        <v>2698</v>
      </c>
      <c r="G349" s="159">
        <v>7</v>
      </c>
      <c r="H349" s="159">
        <f t="shared" si="42"/>
        <v>7</v>
      </c>
      <c r="I349" s="159">
        <v>2</v>
      </c>
      <c r="J349" s="159">
        <v>10</v>
      </c>
      <c r="K349" s="159">
        <v>7</v>
      </c>
      <c r="L349" s="159">
        <v>701</v>
      </c>
      <c r="M349" s="206" t="str">
        <f t="shared" si="41"/>
        <v>7-2-701</v>
      </c>
      <c r="N349" s="159" t="s">
        <v>1525</v>
      </c>
      <c r="O349" s="206" t="str">
        <f>VLOOKUP(M349,'房源信息（实测）'!$C$2:$J$771,7,0)</f>
        <v>7-2-701</v>
      </c>
      <c r="P349" s="206">
        <f>VLOOKUP(M349,'房源信息（实测）'!$C$2:$K$771,8,0)</f>
        <v>78.83</v>
      </c>
      <c r="Q349" s="159">
        <v>78.75</v>
      </c>
      <c r="R349" s="159">
        <v>62.7</v>
      </c>
      <c r="S349" s="159" t="s">
        <v>1909</v>
      </c>
      <c r="T349" s="159" t="s">
        <v>93</v>
      </c>
      <c r="U349" s="159" t="s">
        <v>1910</v>
      </c>
      <c r="V349" s="159" t="s">
        <v>1545</v>
      </c>
      <c r="W349" s="159" t="s">
        <v>2699</v>
      </c>
      <c r="X349" s="163">
        <v>44311</v>
      </c>
      <c r="Y349" s="159" t="s">
        <v>2700</v>
      </c>
      <c r="Z349" s="159" t="s">
        <v>1548</v>
      </c>
      <c r="AA349" s="159" t="s">
        <v>2701</v>
      </c>
      <c r="AB349" s="159" t="s">
        <v>2702</v>
      </c>
      <c r="AC349" s="159" t="s">
        <v>1548</v>
      </c>
      <c r="AD349" s="159" t="s">
        <v>2703</v>
      </c>
      <c r="AE349" s="163">
        <v>45107</v>
      </c>
      <c r="AI349"/>
    </row>
    <row r="350" spans="1:35">
      <c r="A350" s="159">
        <f t="shared" si="40"/>
        <v>89.55</v>
      </c>
      <c r="B350" s="159">
        <v>348</v>
      </c>
      <c r="C350" s="159" t="s">
        <v>1523</v>
      </c>
      <c r="D350" s="159" t="s">
        <v>155</v>
      </c>
      <c r="E350" s="159" t="s">
        <v>632</v>
      </c>
      <c r="F350" s="159" t="s">
        <v>2704</v>
      </c>
      <c r="G350" s="159">
        <v>7</v>
      </c>
      <c r="H350" s="159">
        <f t="shared" si="42"/>
        <v>7</v>
      </c>
      <c r="I350" s="159">
        <v>2</v>
      </c>
      <c r="J350" s="159">
        <v>10</v>
      </c>
      <c r="K350" s="159">
        <v>7</v>
      </c>
      <c r="L350" s="159">
        <v>702</v>
      </c>
      <c r="M350" s="206" t="str">
        <f t="shared" si="41"/>
        <v>7-2-702</v>
      </c>
      <c r="N350" s="159" t="s">
        <v>1525</v>
      </c>
      <c r="O350" s="206" t="str">
        <f>VLOOKUP(M350,'房源信息（实测）'!$C$2:$J$771,7,0)</f>
        <v>7-2-702</v>
      </c>
      <c r="P350" s="206">
        <f>VLOOKUP(M350,'房源信息（实测）'!$C$2:$K$771,8,0)</f>
        <v>89.55</v>
      </c>
      <c r="Q350" s="159">
        <v>89.47</v>
      </c>
      <c r="R350" s="159">
        <v>71.23</v>
      </c>
      <c r="S350" s="159" t="s">
        <v>1526</v>
      </c>
      <c r="T350" s="159" t="s">
        <v>93</v>
      </c>
      <c r="U350" s="159" t="s">
        <v>1527</v>
      </c>
      <c r="V350" s="159" t="s">
        <v>1545</v>
      </c>
      <c r="W350" s="159" t="s">
        <v>2705</v>
      </c>
      <c r="X350" s="163">
        <v>44311</v>
      </c>
      <c r="Y350" s="159" t="s">
        <v>2706</v>
      </c>
      <c r="Z350" s="159" t="s">
        <v>1548</v>
      </c>
      <c r="AA350" s="159" t="s">
        <v>2707</v>
      </c>
      <c r="AB350" s="159" t="s">
        <v>2708</v>
      </c>
      <c r="AC350" s="159" t="s">
        <v>1548</v>
      </c>
      <c r="AD350" s="159" t="s">
        <v>2709</v>
      </c>
      <c r="AE350" s="163">
        <v>45107</v>
      </c>
      <c r="AI350"/>
    </row>
    <row r="351" spans="1:35">
      <c r="A351" s="159">
        <f t="shared" si="40"/>
        <v>78.83</v>
      </c>
      <c r="B351" s="159">
        <v>349</v>
      </c>
      <c r="C351" s="159" t="s">
        <v>1523</v>
      </c>
      <c r="D351" s="159" t="s">
        <v>155</v>
      </c>
      <c r="E351" s="159" t="s">
        <v>632</v>
      </c>
      <c r="F351" s="159" t="s">
        <v>2710</v>
      </c>
      <c r="G351" s="159">
        <v>7</v>
      </c>
      <c r="H351" s="159">
        <f t="shared" si="42"/>
        <v>7</v>
      </c>
      <c r="I351" s="159">
        <v>2</v>
      </c>
      <c r="J351" s="159">
        <v>10</v>
      </c>
      <c r="K351" s="159">
        <v>8</v>
      </c>
      <c r="L351" s="159">
        <v>801</v>
      </c>
      <c r="M351" s="206" t="str">
        <f t="shared" si="41"/>
        <v>7-2-801</v>
      </c>
      <c r="N351" s="159" t="s">
        <v>1525</v>
      </c>
      <c r="O351" s="206" t="str">
        <f>VLOOKUP(M351,'房源信息（实测）'!$C$2:$J$771,7,0)</f>
        <v>7-2-801</v>
      </c>
      <c r="P351" s="206">
        <f>VLOOKUP(M351,'房源信息（实测）'!$C$2:$K$771,8,0)</f>
        <v>78.83</v>
      </c>
      <c r="Q351" s="159">
        <v>78.75</v>
      </c>
      <c r="R351" s="159">
        <v>62.7</v>
      </c>
      <c r="S351" s="159" t="s">
        <v>1909</v>
      </c>
      <c r="T351" s="159" t="s">
        <v>93</v>
      </c>
      <c r="U351" s="159" t="s">
        <v>1910</v>
      </c>
      <c r="V351" s="159" t="s">
        <v>1545</v>
      </c>
      <c r="W351" s="159" t="s">
        <v>2711</v>
      </c>
      <c r="X351" s="163">
        <v>44322</v>
      </c>
      <c r="Y351" s="159" t="s">
        <v>2712</v>
      </c>
      <c r="Z351" s="159" t="s">
        <v>1548</v>
      </c>
      <c r="AA351" s="159" t="s">
        <v>2713</v>
      </c>
      <c r="AB351" s="159" t="s">
        <v>2714</v>
      </c>
      <c r="AC351" s="159" t="s">
        <v>1548</v>
      </c>
      <c r="AD351" s="159" t="s">
        <v>2715</v>
      </c>
      <c r="AE351" s="163">
        <v>45107</v>
      </c>
      <c r="AI351"/>
    </row>
    <row r="352" spans="1:35">
      <c r="A352" s="159">
        <f t="shared" si="40"/>
        <v>89.55</v>
      </c>
      <c r="B352" s="159">
        <v>350</v>
      </c>
      <c r="C352" s="159" t="s">
        <v>1523</v>
      </c>
      <c r="D352" s="159" t="s">
        <v>155</v>
      </c>
      <c r="E352" s="159" t="s">
        <v>632</v>
      </c>
      <c r="F352" s="159" t="s">
        <v>2716</v>
      </c>
      <c r="G352" s="159">
        <v>7</v>
      </c>
      <c r="H352" s="159">
        <f t="shared" si="42"/>
        <v>7</v>
      </c>
      <c r="I352" s="159">
        <v>2</v>
      </c>
      <c r="J352" s="159">
        <v>10</v>
      </c>
      <c r="K352" s="159">
        <v>8</v>
      </c>
      <c r="L352" s="159">
        <v>802</v>
      </c>
      <c r="M352" s="206" t="str">
        <f t="shared" si="41"/>
        <v>7-2-802</v>
      </c>
      <c r="N352" s="159" t="s">
        <v>1525</v>
      </c>
      <c r="O352" s="206" t="str">
        <f>VLOOKUP(M352,'房源信息（实测）'!$C$2:$J$771,7,0)</f>
        <v>7-2-802</v>
      </c>
      <c r="P352" s="206">
        <f>VLOOKUP(M352,'房源信息（实测）'!$C$2:$K$771,8,0)</f>
        <v>89.55</v>
      </c>
      <c r="Q352" s="159">
        <v>89.47</v>
      </c>
      <c r="R352" s="159">
        <v>71.23</v>
      </c>
      <c r="S352" s="159" t="s">
        <v>1526</v>
      </c>
      <c r="T352" s="159" t="s">
        <v>93</v>
      </c>
      <c r="U352" s="159" t="s">
        <v>1527</v>
      </c>
      <c r="V352" s="159" t="s">
        <v>1545</v>
      </c>
      <c r="W352" s="159" t="s">
        <v>2717</v>
      </c>
      <c r="X352" s="163">
        <v>44310</v>
      </c>
      <c r="Y352" s="159" t="s">
        <v>2718</v>
      </c>
      <c r="Z352" s="159" t="s">
        <v>1548</v>
      </c>
      <c r="AA352" s="159" t="s">
        <v>2719</v>
      </c>
      <c r="AB352" s="159" t="s">
        <v>2720</v>
      </c>
      <c r="AC352" s="159" t="s">
        <v>1548</v>
      </c>
      <c r="AD352" s="159" t="s">
        <v>2721</v>
      </c>
      <c r="AE352" s="163">
        <v>45107</v>
      </c>
      <c r="AI352"/>
    </row>
    <row r="353" spans="1:35">
      <c r="A353" s="159">
        <f t="shared" si="40"/>
        <v>78.83</v>
      </c>
      <c r="B353" s="159">
        <v>351</v>
      </c>
      <c r="C353" s="159" t="s">
        <v>1523</v>
      </c>
      <c r="D353" s="159" t="s">
        <v>155</v>
      </c>
      <c r="E353" s="159" t="s">
        <v>632</v>
      </c>
      <c r="F353" s="159" t="s">
        <v>2722</v>
      </c>
      <c r="G353" s="159">
        <v>7</v>
      </c>
      <c r="H353" s="159">
        <f t="shared" si="42"/>
        <v>7</v>
      </c>
      <c r="I353" s="159">
        <v>2</v>
      </c>
      <c r="J353" s="159">
        <v>10</v>
      </c>
      <c r="K353" s="159">
        <v>9</v>
      </c>
      <c r="L353" s="159">
        <v>901</v>
      </c>
      <c r="M353" s="206" t="str">
        <f t="shared" si="41"/>
        <v>7-2-901</v>
      </c>
      <c r="N353" s="159" t="s">
        <v>1525</v>
      </c>
      <c r="O353" s="206" t="str">
        <f>VLOOKUP(M353,'房源信息（实测）'!$C$2:$J$771,7,0)</f>
        <v>7-2-901</v>
      </c>
      <c r="P353" s="206">
        <f>VLOOKUP(M353,'房源信息（实测）'!$C$2:$K$771,8,0)</f>
        <v>78.83</v>
      </c>
      <c r="Q353" s="159">
        <v>78.75</v>
      </c>
      <c r="R353" s="159">
        <v>62.7</v>
      </c>
      <c r="S353" s="159" t="s">
        <v>1909</v>
      </c>
      <c r="T353" s="159" t="s">
        <v>93</v>
      </c>
      <c r="U353" s="159" t="s">
        <v>1910</v>
      </c>
      <c r="V353" s="159" t="s">
        <v>1545</v>
      </c>
      <c r="W353" s="159" t="s">
        <v>2723</v>
      </c>
      <c r="X353" s="163">
        <v>44303</v>
      </c>
      <c r="Y353" s="159" t="s">
        <v>2724</v>
      </c>
      <c r="Z353" s="159" t="s">
        <v>1548</v>
      </c>
      <c r="AA353" s="159" t="s">
        <v>2725</v>
      </c>
      <c r="AE353" s="163">
        <v>45107</v>
      </c>
      <c r="AI353"/>
    </row>
    <row r="354" spans="1:35">
      <c r="A354" s="159">
        <f t="shared" si="40"/>
        <v>89.55</v>
      </c>
      <c r="B354" s="159">
        <v>352</v>
      </c>
      <c r="C354" s="159" t="s">
        <v>1523</v>
      </c>
      <c r="D354" s="159" t="s">
        <v>155</v>
      </c>
      <c r="E354" s="159" t="s">
        <v>632</v>
      </c>
      <c r="F354" s="159" t="s">
        <v>2726</v>
      </c>
      <c r="G354" s="159">
        <v>7</v>
      </c>
      <c r="H354" s="159">
        <f t="shared" si="42"/>
        <v>7</v>
      </c>
      <c r="I354" s="159">
        <v>2</v>
      </c>
      <c r="J354" s="159">
        <v>10</v>
      </c>
      <c r="K354" s="159">
        <v>9</v>
      </c>
      <c r="L354" s="159">
        <v>902</v>
      </c>
      <c r="M354" s="206" t="str">
        <f t="shared" si="41"/>
        <v>7-2-902</v>
      </c>
      <c r="N354" s="159" t="s">
        <v>1525</v>
      </c>
      <c r="O354" s="206" t="str">
        <f>VLOOKUP(M354,'房源信息（实测）'!$C$2:$J$771,7,0)</f>
        <v>7-2-902</v>
      </c>
      <c r="P354" s="206">
        <f>VLOOKUP(M354,'房源信息（实测）'!$C$2:$K$771,8,0)</f>
        <v>89.55</v>
      </c>
      <c r="Q354" s="159">
        <v>89.47</v>
      </c>
      <c r="R354" s="159">
        <v>71.23</v>
      </c>
      <c r="S354" s="159" t="s">
        <v>1526</v>
      </c>
      <c r="T354" s="159" t="s">
        <v>93</v>
      </c>
      <c r="U354" s="159" t="s">
        <v>1527</v>
      </c>
      <c r="V354" s="159" t="s">
        <v>1545</v>
      </c>
      <c r="W354" s="159" t="s">
        <v>2727</v>
      </c>
      <c r="X354" s="163">
        <v>44306</v>
      </c>
      <c r="Y354" s="159" t="s">
        <v>2728</v>
      </c>
      <c r="Z354" s="159" t="s">
        <v>1548</v>
      </c>
      <c r="AA354" s="159" t="s">
        <v>2729</v>
      </c>
      <c r="AB354" s="159" t="s">
        <v>2730</v>
      </c>
      <c r="AC354" s="159" t="s">
        <v>1548</v>
      </c>
      <c r="AD354" s="159" t="s">
        <v>2731</v>
      </c>
      <c r="AE354" s="163">
        <v>45107</v>
      </c>
      <c r="AI354"/>
    </row>
    <row r="355" spans="1:35">
      <c r="A355" s="159">
        <f t="shared" si="40"/>
        <v>78.83</v>
      </c>
      <c r="B355" s="159">
        <v>353</v>
      </c>
      <c r="C355" s="159" t="s">
        <v>1523</v>
      </c>
      <c r="D355" s="159" t="s">
        <v>155</v>
      </c>
      <c r="E355" s="159" t="s">
        <v>632</v>
      </c>
      <c r="F355" s="159" t="s">
        <v>2732</v>
      </c>
      <c r="G355" s="159">
        <v>7</v>
      </c>
      <c r="H355" s="159">
        <f t="shared" si="42"/>
        <v>7</v>
      </c>
      <c r="I355" s="159">
        <v>2</v>
      </c>
      <c r="J355" s="159">
        <v>10</v>
      </c>
      <c r="K355" s="159">
        <v>10</v>
      </c>
      <c r="L355" s="159">
        <v>1001</v>
      </c>
      <c r="M355" s="206" t="str">
        <f t="shared" si="41"/>
        <v>7-2-1001</v>
      </c>
      <c r="N355" s="159" t="s">
        <v>1525</v>
      </c>
      <c r="O355" s="206" t="str">
        <f>VLOOKUP(M355,'房源信息（实测）'!$C$2:$J$771,7,0)</f>
        <v>7-2-1001</v>
      </c>
      <c r="P355" s="206">
        <f>VLOOKUP(M355,'房源信息（实测）'!$C$2:$K$771,8,0)</f>
        <v>78.83</v>
      </c>
      <c r="Q355" s="159">
        <v>78.75</v>
      </c>
      <c r="R355" s="159">
        <v>62.7</v>
      </c>
      <c r="S355" s="159" t="s">
        <v>1909</v>
      </c>
      <c r="T355" s="159" t="s">
        <v>93</v>
      </c>
      <c r="U355" s="159" t="s">
        <v>1910</v>
      </c>
      <c r="V355" s="159" t="s">
        <v>1545</v>
      </c>
      <c r="W355" s="159" t="s">
        <v>2733</v>
      </c>
      <c r="X355" s="163">
        <v>44311</v>
      </c>
      <c r="Y355" s="159" t="s">
        <v>2734</v>
      </c>
      <c r="Z355" s="159" t="s">
        <v>1548</v>
      </c>
      <c r="AA355" s="159" t="s">
        <v>2735</v>
      </c>
      <c r="AB355" s="159" t="s">
        <v>2736</v>
      </c>
      <c r="AC355" s="159" t="s">
        <v>1548</v>
      </c>
      <c r="AD355" s="159" t="s">
        <v>2737</v>
      </c>
      <c r="AE355" s="163">
        <v>45107</v>
      </c>
      <c r="AI355"/>
    </row>
    <row r="356" spans="1:35">
      <c r="A356" s="159">
        <f t="shared" si="40"/>
        <v>89.55</v>
      </c>
      <c r="B356" s="159">
        <v>354</v>
      </c>
      <c r="C356" s="159" t="s">
        <v>1523</v>
      </c>
      <c r="D356" s="159" t="s">
        <v>155</v>
      </c>
      <c r="E356" s="159" t="s">
        <v>632</v>
      </c>
      <c r="F356" s="159" t="s">
        <v>2738</v>
      </c>
      <c r="G356" s="159">
        <v>7</v>
      </c>
      <c r="H356" s="159">
        <f t="shared" si="42"/>
        <v>7</v>
      </c>
      <c r="I356" s="159">
        <v>2</v>
      </c>
      <c r="J356" s="159">
        <v>10</v>
      </c>
      <c r="K356" s="159">
        <v>10</v>
      </c>
      <c r="L356" s="159">
        <v>1002</v>
      </c>
      <c r="M356" s="206" t="str">
        <f t="shared" si="41"/>
        <v>7-2-1002</v>
      </c>
      <c r="N356" s="159" t="s">
        <v>1525</v>
      </c>
      <c r="O356" s="206" t="str">
        <f>VLOOKUP(M356,'房源信息（实测）'!$C$2:$J$771,7,0)</f>
        <v>7-2-1002</v>
      </c>
      <c r="P356" s="206">
        <f>VLOOKUP(M356,'房源信息（实测）'!$C$2:$K$771,8,0)</f>
        <v>89.55</v>
      </c>
      <c r="Q356" s="159">
        <v>89.47</v>
      </c>
      <c r="R356" s="159">
        <v>71.23</v>
      </c>
      <c r="S356" s="159" t="s">
        <v>1526</v>
      </c>
      <c r="T356" s="159" t="s">
        <v>93</v>
      </c>
      <c r="U356" s="159" t="s">
        <v>1527</v>
      </c>
      <c r="V356" s="159" t="s">
        <v>1528</v>
      </c>
      <c r="AE356" s="163">
        <v>45107</v>
      </c>
      <c r="AI356"/>
    </row>
    <row r="357" spans="1:35">
      <c r="A357" s="159">
        <f t="shared" si="40"/>
        <v>88.29</v>
      </c>
      <c r="B357" s="159">
        <v>355</v>
      </c>
      <c r="C357" s="159" t="s">
        <v>1523</v>
      </c>
      <c r="D357" s="159" t="s">
        <v>155</v>
      </c>
      <c r="E357" s="159" t="s">
        <v>632</v>
      </c>
      <c r="F357" s="159" t="s">
        <v>2739</v>
      </c>
      <c r="G357" s="159">
        <v>8</v>
      </c>
      <c r="H357" s="159">
        <f t="shared" si="42"/>
        <v>8</v>
      </c>
      <c r="I357" s="159">
        <v>1</v>
      </c>
      <c r="J357" s="159">
        <v>8</v>
      </c>
      <c r="K357" s="159">
        <v>1</v>
      </c>
      <c r="L357" s="159">
        <v>101</v>
      </c>
      <c r="M357" s="206" t="str">
        <f t="shared" si="41"/>
        <v>8-1-101</v>
      </c>
      <c r="N357" s="159" t="s">
        <v>1525</v>
      </c>
      <c r="O357" s="206" t="str">
        <f>VLOOKUP(M357,'房源信息（实测）'!$C$2:$J$771,7,0)</f>
        <v>8-1-101</v>
      </c>
      <c r="P357" s="206">
        <f>VLOOKUP(M357,'房源信息（实测）'!$C$2:$K$771,8,0)</f>
        <v>88.29</v>
      </c>
      <c r="Q357" s="159">
        <v>88.22</v>
      </c>
      <c r="R357" s="159">
        <v>71.23</v>
      </c>
      <c r="S357" s="159" t="s">
        <v>1526</v>
      </c>
      <c r="T357" s="159" t="s">
        <v>93</v>
      </c>
      <c r="U357" s="159" t="s">
        <v>1527</v>
      </c>
      <c r="V357" s="159" t="s">
        <v>1528</v>
      </c>
      <c r="AE357" s="163">
        <v>45107</v>
      </c>
      <c r="AI357"/>
    </row>
    <row r="358" spans="1:35">
      <c r="A358" s="159">
        <f t="shared" si="40"/>
        <v>87.72</v>
      </c>
      <c r="B358" s="159">
        <v>356</v>
      </c>
      <c r="C358" s="159" t="s">
        <v>1523</v>
      </c>
      <c r="D358" s="159" t="s">
        <v>155</v>
      </c>
      <c r="E358" s="159" t="s">
        <v>632</v>
      </c>
      <c r="F358" s="159" t="s">
        <v>2740</v>
      </c>
      <c r="G358" s="159">
        <v>8</v>
      </c>
      <c r="H358" s="159">
        <f t="shared" si="42"/>
        <v>8</v>
      </c>
      <c r="I358" s="159">
        <v>1</v>
      </c>
      <c r="J358" s="159">
        <v>8</v>
      </c>
      <c r="K358" s="159">
        <v>1</v>
      </c>
      <c r="L358" s="159">
        <v>102</v>
      </c>
      <c r="M358" s="206" t="str">
        <f t="shared" si="41"/>
        <v>8-1-102</v>
      </c>
      <c r="N358" s="159" t="s">
        <v>1525</v>
      </c>
      <c r="O358" s="206" t="str">
        <f>VLOOKUP(M358,'房源信息（实测）'!$C$2:$J$771,7,0)</f>
        <v>8-1-102</v>
      </c>
      <c r="P358" s="206">
        <f>VLOOKUP(M358,'房源信息（实测）'!$C$2:$K$771,8,0)</f>
        <v>87.72</v>
      </c>
      <c r="Q358" s="159">
        <v>87.65</v>
      </c>
      <c r="R358" s="159">
        <v>70.77</v>
      </c>
      <c r="S358" s="159" t="s">
        <v>1526</v>
      </c>
      <c r="T358" s="159" t="s">
        <v>93</v>
      </c>
      <c r="U358" s="159" t="s">
        <v>1527</v>
      </c>
      <c r="V358" s="159" t="s">
        <v>1528</v>
      </c>
      <c r="AE358" s="163">
        <v>45107</v>
      </c>
      <c r="AI358"/>
    </row>
    <row r="359" spans="1:35">
      <c r="A359" s="159">
        <f t="shared" si="40"/>
        <v>88.29</v>
      </c>
      <c r="B359" s="159">
        <v>357</v>
      </c>
      <c r="C359" s="159" t="s">
        <v>1523</v>
      </c>
      <c r="D359" s="159" t="s">
        <v>155</v>
      </c>
      <c r="E359" s="159" t="s">
        <v>632</v>
      </c>
      <c r="F359" s="159" t="s">
        <v>2741</v>
      </c>
      <c r="G359" s="159">
        <v>8</v>
      </c>
      <c r="H359" s="159">
        <f t="shared" si="42"/>
        <v>8</v>
      </c>
      <c r="I359" s="159">
        <v>1</v>
      </c>
      <c r="J359" s="159">
        <v>8</v>
      </c>
      <c r="K359" s="159">
        <v>2</v>
      </c>
      <c r="L359" s="159">
        <v>201</v>
      </c>
      <c r="M359" s="206" t="str">
        <f t="shared" si="41"/>
        <v>8-1-201</v>
      </c>
      <c r="N359" s="159" t="s">
        <v>1525</v>
      </c>
      <c r="O359" s="206" t="str">
        <f>VLOOKUP(M359,'房源信息（实测）'!$C$2:$J$771,7,0)</f>
        <v>8-1-201</v>
      </c>
      <c r="P359" s="206">
        <f>VLOOKUP(M359,'房源信息（实测）'!$C$2:$K$771,8,0)</f>
        <v>88.29</v>
      </c>
      <c r="Q359" s="159">
        <v>88.22</v>
      </c>
      <c r="R359" s="159">
        <v>71.23</v>
      </c>
      <c r="S359" s="159" t="s">
        <v>1526</v>
      </c>
      <c r="T359" s="159" t="s">
        <v>93</v>
      </c>
      <c r="U359" s="159" t="s">
        <v>1527</v>
      </c>
      <c r="V359" s="159" t="s">
        <v>1545</v>
      </c>
      <c r="W359" s="159" t="s">
        <v>2742</v>
      </c>
      <c r="X359" s="163">
        <v>44306</v>
      </c>
      <c r="Y359" s="159" t="s">
        <v>2743</v>
      </c>
      <c r="Z359" s="159" t="s">
        <v>1548</v>
      </c>
      <c r="AA359" s="159" t="s">
        <v>2744</v>
      </c>
      <c r="AB359" s="159" t="s">
        <v>2745</v>
      </c>
      <c r="AC359" s="159" t="s">
        <v>1548</v>
      </c>
      <c r="AD359" s="159" t="s">
        <v>2746</v>
      </c>
      <c r="AE359" s="163">
        <v>45107</v>
      </c>
      <c r="AI359"/>
    </row>
    <row r="360" spans="1:35">
      <c r="A360" s="159">
        <f t="shared" si="40"/>
        <v>87.72</v>
      </c>
      <c r="B360" s="159">
        <v>358</v>
      </c>
      <c r="C360" s="159" t="s">
        <v>1523</v>
      </c>
      <c r="D360" s="159" t="s">
        <v>155</v>
      </c>
      <c r="E360" s="159" t="s">
        <v>632</v>
      </c>
      <c r="F360" s="159" t="s">
        <v>2747</v>
      </c>
      <c r="G360" s="159">
        <v>8</v>
      </c>
      <c r="H360" s="159">
        <f t="shared" si="42"/>
        <v>8</v>
      </c>
      <c r="I360" s="159">
        <v>1</v>
      </c>
      <c r="J360" s="159">
        <v>8</v>
      </c>
      <c r="K360" s="159">
        <v>2</v>
      </c>
      <c r="L360" s="159">
        <v>202</v>
      </c>
      <c r="M360" s="206" t="str">
        <f t="shared" si="41"/>
        <v>8-1-202</v>
      </c>
      <c r="N360" s="159" t="s">
        <v>1525</v>
      </c>
      <c r="O360" s="206" t="str">
        <f>VLOOKUP(M360,'房源信息（实测）'!$C$2:$J$771,7,0)</f>
        <v>8-1-202</v>
      </c>
      <c r="P360" s="206">
        <f>VLOOKUP(M360,'房源信息（实测）'!$C$2:$K$771,8,0)</f>
        <v>87.72</v>
      </c>
      <c r="Q360" s="159">
        <v>87.65</v>
      </c>
      <c r="R360" s="159">
        <v>70.77</v>
      </c>
      <c r="S360" s="159" t="s">
        <v>1526</v>
      </c>
      <c r="T360" s="159" t="s">
        <v>93</v>
      </c>
      <c r="U360" s="159" t="s">
        <v>1527</v>
      </c>
      <c r="V360" s="159" t="s">
        <v>1545</v>
      </c>
      <c r="W360" s="159" t="s">
        <v>2748</v>
      </c>
      <c r="X360" s="163">
        <v>44316</v>
      </c>
      <c r="Y360" s="159" t="s">
        <v>2749</v>
      </c>
      <c r="Z360" s="159" t="s">
        <v>1548</v>
      </c>
      <c r="AA360" s="159" t="s">
        <v>2750</v>
      </c>
      <c r="AE360" s="163">
        <v>45107</v>
      </c>
      <c r="AI360"/>
    </row>
    <row r="361" spans="1:35">
      <c r="A361" s="159">
        <f t="shared" si="40"/>
        <v>88.29</v>
      </c>
      <c r="B361" s="159">
        <v>359</v>
      </c>
      <c r="C361" s="159" t="s">
        <v>1523</v>
      </c>
      <c r="D361" s="159" t="s">
        <v>155</v>
      </c>
      <c r="E361" s="159" t="s">
        <v>632</v>
      </c>
      <c r="F361" s="159" t="s">
        <v>2751</v>
      </c>
      <c r="G361" s="159">
        <v>8</v>
      </c>
      <c r="H361" s="159">
        <f t="shared" si="42"/>
        <v>8</v>
      </c>
      <c r="I361" s="159">
        <v>1</v>
      </c>
      <c r="J361" s="159">
        <v>8</v>
      </c>
      <c r="K361" s="159">
        <v>3</v>
      </c>
      <c r="L361" s="159">
        <v>301</v>
      </c>
      <c r="M361" s="206" t="str">
        <f t="shared" si="41"/>
        <v>8-1-301</v>
      </c>
      <c r="N361" s="159" t="s">
        <v>1525</v>
      </c>
      <c r="O361" s="206" t="str">
        <f>VLOOKUP(M361,'房源信息（实测）'!$C$2:$J$771,7,0)</f>
        <v>8-1-301</v>
      </c>
      <c r="P361" s="206">
        <f>VLOOKUP(M361,'房源信息（实测）'!$C$2:$K$771,8,0)</f>
        <v>88.29</v>
      </c>
      <c r="Q361" s="159">
        <v>88.22</v>
      </c>
      <c r="R361" s="159">
        <v>71.23</v>
      </c>
      <c r="S361" s="159" t="s">
        <v>1526</v>
      </c>
      <c r="T361" s="159" t="s">
        <v>93</v>
      </c>
      <c r="U361" s="159" t="s">
        <v>1527</v>
      </c>
      <c r="V361" s="159" t="s">
        <v>1545</v>
      </c>
      <c r="W361" s="159" t="s">
        <v>2752</v>
      </c>
      <c r="X361" s="163">
        <v>44332</v>
      </c>
      <c r="Y361" s="159" t="s">
        <v>2753</v>
      </c>
      <c r="Z361" s="159" t="s">
        <v>1548</v>
      </c>
      <c r="AA361" s="159" t="s">
        <v>2754</v>
      </c>
      <c r="AB361" s="159" t="s">
        <v>2755</v>
      </c>
      <c r="AC361" s="159" t="s">
        <v>1548</v>
      </c>
      <c r="AD361" s="159" t="s">
        <v>2756</v>
      </c>
      <c r="AE361" s="163">
        <v>45107</v>
      </c>
      <c r="AI361"/>
    </row>
    <row r="362" spans="1:35">
      <c r="A362" s="159">
        <f t="shared" si="40"/>
        <v>87.72</v>
      </c>
      <c r="B362" s="159">
        <v>360</v>
      </c>
      <c r="C362" s="159" t="s">
        <v>1523</v>
      </c>
      <c r="D362" s="159" t="s">
        <v>155</v>
      </c>
      <c r="E362" s="159" t="s">
        <v>632</v>
      </c>
      <c r="F362" s="159" t="s">
        <v>2757</v>
      </c>
      <c r="G362" s="159">
        <v>8</v>
      </c>
      <c r="H362" s="159">
        <f t="shared" si="42"/>
        <v>8</v>
      </c>
      <c r="I362" s="159">
        <v>1</v>
      </c>
      <c r="J362" s="159">
        <v>8</v>
      </c>
      <c r="K362" s="159">
        <v>3</v>
      </c>
      <c r="L362" s="159">
        <v>302</v>
      </c>
      <c r="M362" s="206" t="str">
        <f t="shared" si="41"/>
        <v>8-1-302</v>
      </c>
      <c r="N362" s="159" t="s">
        <v>1525</v>
      </c>
      <c r="O362" s="206" t="str">
        <f>VLOOKUP(M362,'房源信息（实测）'!$C$2:$J$771,7,0)</f>
        <v>8-1-302</v>
      </c>
      <c r="P362" s="206">
        <f>VLOOKUP(M362,'房源信息（实测）'!$C$2:$K$771,8,0)</f>
        <v>87.72</v>
      </c>
      <c r="Q362" s="159">
        <v>87.65</v>
      </c>
      <c r="R362" s="159">
        <v>70.77</v>
      </c>
      <c r="S362" s="159" t="s">
        <v>1526</v>
      </c>
      <c r="T362" s="159" t="s">
        <v>93</v>
      </c>
      <c r="U362" s="159" t="s">
        <v>1527</v>
      </c>
      <c r="V362" s="159" t="s">
        <v>1528</v>
      </c>
      <c r="AE362" s="163">
        <v>45107</v>
      </c>
      <c r="AI362"/>
    </row>
    <row r="363" spans="1:35">
      <c r="A363" s="159">
        <f t="shared" si="40"/>
        <v>88.29</v>
      </c>
      <c r="B363" s="159">
        <v>361</v>
      </c>
      <c r="C363" s="159" t="s">
        <v>1523</v>
      </c>
      <c r="D363" s="159" t="s">
        <v>155</v>
      </c>
      <c r="E363" s="159" t="s">
        <v>632</v>
      </c>
      <c r="F363" s="159" t="s">
        <v>2758</v>
      </c>
      <c r="G363" s="159">
        <v>8</v>
      </c>
      <c r="H363" s="159">
        <f t="shared" si="42"/>
        <v>8</v>
      </c>
      <c r="I363" s="159">
        <v>1</v>
      </c>
      <c r="J363" s="159">
        <v>8</v>
      </c>
      <c r="K363" s="159">
        <v>4</v>
      </c>
      <c r="L363" s="159">
        <v>401</v>
      </c>
      <c r="M363" s="206" t="str">
        <f t="shared" si="41"/>
        <v>8-1-401</v>
      </c>
      <c r="N363" s="159" t="s">
        <v>1525</v>
      </c>
      <c r="O363" s="206" t="str">
        <f>VLOOKUP(M363,'房源信息（实测）'!$C$2:$J$771,7,0)</f>
        <v>8-1-401</v>
      </c>
      <c r="P363" s="206">
        <f>VLOOKUP(M363,'房源信息（实测）'!$C$2:$K$771,8,0)</f>
        <v>88.29</v>
      </c>
      <c r="Q363" s="159">
        <v>88.22</v>
      </c>
      <c r="R363" s="159">
        <v>71.23</v>
      </c>
      <c r="S363" s="159" t="s">
        <v>1526</v>
      </c>
      <c r="T363" s="159" t="s">
        <v>93</v>
      </c>
      <c r="U363" s="159" t="s">
        <v>1527</v>
      </c>
      <c r="V363" s="159" t="s">
        <v>1545</v>
      </c>
      <c r="W363" s="159" t="s">
        <v>2759</v>
      </c>
      <c r="X363" s="163">
        <v>44305</v>
      </c>
      <c r="Y363" s="159" t="s">
        <v>2760</v>
      </c>
      <c r="Z363" s="159" t="s">
        <v>1548</v>
      </c>
      <c r="AA363" s="159" t="s">
        <v>2761</v>
      </c>
      <c r="AB363" s="159" t="s">
        <v>2762</v>
      </c>
      <c r="AC363" s="159" t="s">
        <v>1548</v>
      </c>
      <c r="AD363" s="159" t="s">
        <v>2763</v>
      </c>
      <c r="AE363" s="163">
        <v>45107</v>
      </c>
      <c r="AI363"/>
    </row>
    <row r="364" spans="1:35">
      <c r="A364" s="159">
        <f t="shared" si="40"/>
        <v>87.72</v>
      </c>
      <c r="B364" s="159">
        <v>362</v>
      </c>
      <c r="C364" s="159" t="s">
        <v>1523</v>
      </c>
      <c r="D364" s="159" t="s">
        <v>155</v>
      </c>
      <c r="E364" s="159" t="s">
        <v>632</v>
      </c>
      <c r="F364" s="159" t="s">
        <v>2764</v>
      </c>
      <c r="G364" s="159">
        <v>8</v>
      </c>
      <c r="H364" s="159">
        <f t="shared" si="42"/>
        <v>8</v>
      </c>
      <c r="I364" s="159">
        <v>1</v>
      </c>
      <c r="J364" s="159">
        <v>8</v>
      </c>
      <c r="K364" s="159">
        <v>4</v>
      </c>
      <c r="L364" s="159">
        <v>402</v>
      </c>
      <c r="M364" s="206" t="str">
        <f t="shared" si="41"/>
        <v>8-1-402</v>
      </c>
      <c r="N364" s="159" t="s">
        <v>1525</v>
      </c>
      <c r="O364" s="206" t="str">
        <f>VLOOKUP(M364,'房源信息（实测）'!$C$2:$J$771,7,0)</f>
        <v>8-1-402</v>
      </c>
      <c r="P364" s="206">
        <f>VLOOKUP(M364,'房源信息（实测）'!$C$2:$K$771,8,0)</f>
        <v>87.72</v>
      </c>
      <c r="Q364" s="159">
        <v>87.65</v>
      </c>
      <c r="R364" s="159">
        <v>70.77</v>
      </c>
      <c r="S364" s="159" t="s">
        <v>1526</v>
      </c>
      <c r="T364" s="159" t="s">
        <v>93</v>
      </c>
      <c r="U364" s="159" t="s">
        <v>1527</v>
      </c>
      <c r="V364" s="159" t="s">
        <v>1528</v>
      </c>
      <c r="AE364" s="163">
        <v>45107</v>
      </c>
      <c r="AI364"/>
    </row>
    <row r="365" spans="1:35">
      <c r="A365" s="159">
        <f t="shared" si="40"/>
        <v>88.29</v>
      </c>
      <c r="B365" s="159">
        <v>363</v>
      </c>
      <c r="C365" s="159" t="s">
        <v>1523</v>
      </c>
      <c r="D365" s="159" t="s">
        <v>155</v>
      </c>
      <c r="E365" s="159" t="s">
        <v>632</v>
      </c>
      <c r="F365" s="159" t="s">
        <v>2765</v>
      </c>
      <c r="G365" s="159">
        <v>8</v>
      </c>
      <c r="H365" s="159">
        <f t="shared" si="42"/>
        <v>8</v>
      </c>
      <c r="I365" s="159">
        <v>1</v>
      </c>
      <c r="J365" s="159">
        <v>8</v>
      </c>
      <c r="K365" s="159">
        <v>5</v>
      </c>
      <c r="L365" s="159">
        <v>501</v>
      </c>
      <c r="M365" s="206" t="str">
        <f t="shared" si="41"/>
        <v>8-1-501</v>
      </c>
      <c r="N365" s="159" t="s">
        <v>1525</v>
      </c>
      <c r="O365" s="206" t="str">
        <f>VLOOKUP(M365,'房源信息（实测）'!$C$2:$J$771,7,0)</f>
        <v>8-1-501</v>
      </c>
      <c r="P365" s="206">
        <f>VLOOKUP(M365,'房源信息（实测）'!$C$2:$K$771,8,0)</f>
        <v>88.29</v>
      </c>
      <c r="Q365" s="159">
        <v>88.22</v>
      </c>
      <c r="R365" s="159">
        <v>71.23</v>
      </c>
      <c r="S365" s="159" t="s">
        <v>1526</v>
      </c>
      <c r="T365" s="159" t="s">
        <v>93</v>
      </c>
      <c r="U365" s="159" t="s">
        <v>1527</v>
      </c>
      <c r="V365" s="159" t="s">
        <v>1545</v>
      </c>
      <c r="W365" s="159" t="s">
        <v>2766</v>
      </c>
      <c r="X365" s="163">
        <v>44310</v>
      </c>
      <c r="Y365" s="159" t="s">
        <v>2767</v>
      </c>
      <c r="Z365" s="159" t="s">
        <v>1548</v>
      </c>
      <c r="AA365" s="159" t="s">
        <v>2768</v>
      </c>
      <c r="AB365" s="159" t="s">
        <v>2769</v>
      </c>
      <c r="AC365" s="159" t="s">
        <v>1548</v>
      </c>
      <c r="AD365" s="159" t="s">
        <v>2770</v>
      </c>
      <c r="AE365" s="163">
        <v>45107</v>
      </c>
      <c r="AI365"/>
    </row>
    <row r="366" spans="1:35">
      <c r="A366" s="159">
        <f t="shared" si="40"/>
        <v>87.72</v>
      </c>
      <c r="B366" s="159">
        <v>364</v>
      </c>
      <c r="C366" s="159" t="s">
        <v>1523</v>
      </c>
      <c r="D366" s="159" t="s">
        <v>155</v>
      </c>
      <c r="E366" s="159" t="s">
        <v>632</v>
      </c>
      <c r="F366" s="159" t="s">
        <v>2771</v>
      </c>
      <c r="G366" s="159">
        <v>8</v>
      </c>
      <c r="H366" s="159">
        <f t="shared" si="42"/>
        <v>8</v>
      </c>
      <c r="I366" s="159">
        <v>1</v>
      </c>
      <c r="J366" s="159">
        <v>8</v>
      </c>
      <c r="K366" s="159">
        <v>5</v>
      </c>
      <c r="L366" s="159">
        <v>502</v>
      </c>
      <c r="M366" s="206" t="str">
        <f t="shared" si="41"/>
        <v>8-1-502</v>
      </c>
      <c r="N366" s="159" t="s">
        <v>1525</v>
      </c>
      <c r="O366" s="206" t="str">
        <f>VLOOKUP(M366,'房源信息（实测）'!$C$2:$J$771,7,0)</f>
        <v>8-1-502</v>
      </c>
      <c r="P366" s="206">
        <f>VLOOKUP(M366,'房源信息（实测）'!$C$2:$K$771,8,0)</f>
        <v>87.72</v>
      </c>
      <c r="Q366" s="159">
        <v>87.65</v>
      </c>
      <c r="R366" s="159">
        <v>70.77</v>
      </c>
      <c r="S366" s="159" t="s">
        <v>1526</v>
      </c>
      <c r="T366" s="159" t="s">
        <v>93</v>
      </c>
      <c r="U366" s="159" t="s">
        <v>1527</v>
      </c>
      <c r="V366" s="159" t="s">
        <v>1545</v>
      </c>
      <c r="W366" s="159" t="s">
        <v>2772</v>
      </c>
      <c r="X366" s="163">
        <v>44316</v>
      </c>
      <c r="Y366" s="159" t="s">
        <v>2773</v>
      </c>
      <c r="Z366" s="159" t="s">
        <v>1548</v>
      </c>
      <c r="AA366" s="159" t="s">
        <v>2774</v>
      </c>
      <c r="AB366" s="159" t="s">
        <v>2775</v>
      </c>
      <c r="AC366" s="159" t="s">
        <v>1548</v>
      </c>
      <c r="AD366" s="159" t="s">
        <v>2776</v>
      </c>
      <c r="AE366" s="163">
        <v>45107</v>
      </c>
      <c r="AI366"/>
    </row>
    <row r="367" spans="1:35">
      <c r="A367" s="159">
        <f t="shared" si="40"/>
        <v>88.29</v>
      </c>
      <c r="B367" s="159">
        <v>365</v>
      </c>
      <c r="C367" s="159" t="s">
        <v>1523</v>
      </c>
      <c r="D367" s="159" t="s">
        <v>155</v>
      </c>
      <c r="E367" s="159" t="s">
        <v>632</v>
      </c>
      <c r="F367" s="159" t="s">
        <v>2777</v>
      </c>
      <c r="G367" s="159">
        <v>8</v>
      </c>
      <c r="H367" s="159">
        <f t="shared" si="42"/>
        <v>8</v>
      </c>
      <c r="I367" s="159">
        <v>1</v>
      </c>
      <c r="J367" s="159">
        <v>8</v>
      </c>
      <c r="K367" s="159">
        <v>6</v>
      </c>
      <c r="L367" s="159">
        <v>601</v>
      </c>
      <c r="M367" s="206" t="str">
        <f t="shared" si="41"/>
        <v>8-1-601</v>
      </c>
      <c r="N367" s="159" t="s">
        <v>1525</v>
      </c>
      <c r="O367" s="206" t="str">
        <f>VLOOKUP(M367,'房源信息（实测）'!$C$2:$J$771,7,0)</f>
        <v>8-1-601</v>
      </c>
      <c r="P367" s="206">
        <f>VLOOKUP(M367,'房源信息（实测）'!$C$2:$K$771,8,0)</f>
        <v>88.29</v>
      </c>
      <c r="Q367" s="159">
        <v>88.22</v>
      </c>
      <c r="R367" s="159">
        <v>71.23</v>
      </c>
      <c r="S367" s="159" t="s">
        <v>1526</v>
      </c>
      <c r="T367" s="159" t="s">
        <v>93</v>
      </c>
      <c r="U367" s="159" t="s">
        <v>1527</v>
      </c>
      <c r="V367" s="159" t="s">
        <v>1545</v>
      </c>
      <c r="W367" s="159" t="s">
        <v>2778</v>
      </c>
      <c r="X367" s="163">
        <v>44316</v>
      </c>
      <c r="Y367" s="159" t="s">
        <v>2779</v>
      </c>
      <c r="Z367" s="159" t="s">
        <v>1548</v>
      </c>
      <c r="AA367" s="159" t="s">
        <v>2780</v>
      </c>
      <c r="AB367" s="159" t="s">
        <v>2781</v>
      </c>
      <c r="AC367" s="159" t="s">
        <v>1548</v>
      </c>
      <c r="AD367" s="159" t="s">
        <v>2782</v>
      </c>
      <c r="AE367" s="163">
        <v>45107</v>
      </c>
      <c r="AI367"/>
    </row>
    <row r="368" spans="1:35">
      <c r="A368" s="159">
        <f t="shared" si="40"/>
        <v>87.72</v>
      </c>
      <c r="B368" s="159">
        <v>366</v>
      </c>
      <c r="C368" s="159" t="s">
        <v>1523</v>
      </c>
      <c r="D368" s="159" t="s">
        <v>155</v>
      </c>
      <c r="E368" s="159" t="s">
        <v>632</v>
      </c>
      <c r="F368" s="159" t="s">
        <v>2783</v>
      </c>
      <c r="G368" s="159">
        <v>8</v>
      </c>
      <c r="H368" s="159">
        <f t="shared" si="42"/>
        <v>8</v>
      </c>
      <c r="I368" s="159">
        <v>1</v>
      </c>
      <c r="J368" s="159">
        <v>8</v>
      </c>
      <c r="K368" s="159">
        <v>6</v>
      </c>
      <c r="L368" s="159">
        <v>602</v>
      </c>
      <c r="M368" s="206" t="str">
        <f t="shared" si="41"/>
        <v>8-1-602</v>
      </c>
      <c r="N368" s="159" t="s">
        <v>1525</v>
      </c>
      <c r="O368" s="206" t="str">
        <f>VLOOKUP(M368,'房源信息（实测）'!$C$2:$J$771,7,0)</f>
        <v>8-1-602</v>
      </c>
      <c r="P368" s="206">
        <f>VLOOKUP(M368,'房源信息（实测）'!$C$2:$K$771,8,0)</f>
        <v>87.72</v>
      </c>
      <c r="Q368" s="159">
        <v>87.65</v>
      </c>
      <c r="R368" s="159">
        <v>70.77</v>
      </c>
      <c r="S368" s="159" t="s">
        <v>1526</v>
      </c>
      <c r="T368" s="159" t="s">
        <v>93</v>
      </c>
      <c r="U368" s="159" t="s">
        <v>1527</v>
      </c>
      <c r="V368" s="159" t="s">
        <v>1545</v>
      </c>
      <c r="W368" s="159" t="s">
        <v>2784</v>
      </c>
      <c r="X368" s="163">
        <v>44310</v>
      </c>
      <c r="Y368" s="159" t="s">
        <v>2785</v>
      </c>
      <c r="Z368" s="159" t="s">
        <v>1548</v>
      </c>
      <c r="AA368" s="159" t="s">
        <v>2786</v>
      </c>
      <c r="AB368" s="159" t="s">
        <v>2787</v>
      </c>
      <c r="AC368" s="159" t="s">
        <v>1548</v>
      </c>
      <c r="AD368" s="159" t="s">
        <v>2788</v>
      </c>
      <c r="AE368" s="163">
        <v>45107</v>
      </c>
      <c r="AI368"/>
    </row>
    <row r="369" spans="1:35">
      <c r="A369" s="159">
        <f t="shared" si="40"/>
        <v>88.29</v>
      </c>
      <c r="B369" s="159">
        <v>367</v>
      </c>
      <c r="C369" s="159" t="s">
        <v>1523</v>
      </c>
      <c r="D369" s="159" t="s">
        <v>155</v>
      </c>
      <c r="E369" s="159" t="s">
        <v>632</v>
      </c>
      <c r="F369" s="159" t="s">
        <v>2789</v>
      </c>
      <c r="G369" s="159">
        <v>8</v>
      </c>
      <c r="H369" s="159">
        <f t="shared" si="42"/>
        <v>8</v>
      </c>
      <c r="I369" s="159">
        <v>1</v>
      </c>
      <c r="J369" s="159">
        <v>8</v>
      </c>
      <c r="K369" s="159">
        <v>7</v>
      </c>
      <c r="L369" s="159">
        <v>701</v>
      </c>
      <c r="M369" s="206" t="str">
        <f t="shared" si="41"/>
        <v>8-1-701</v>
      </c>
      <c r="N369" s="159" t="s">
        <v>1525</v>
      </c>
      <c r="O369" s="206" t="str">
        <f>VLOOKUP(M369,'房源信息（实测）'!$C$2:$J$771,7,0)</f>
        <v>8-1-701</v>
      </c>
      <c r="P369" s="206">
        <f>VLOOKUP(M369,'房源信息（实测）'!$C$2:$K$771,8,0)</f>
        <v>88.29</v>
      </c>
      <c r="Q369" s="159">
        <v>88.22</v>
      </c>
      <c r="R369" s="159">
        <v>71.23</v>
      </c>
      <c r="S369" s="159" t="s">
        <v>1526</v>
      </c>
      <c r="T369" s="159" t="s">
        <v>93</v>
      </c>
      <c r="U369" s="159" t="s">
        <v>1527</v>
      </c>
      <c r="V369" s="159" t="s">
        <v>1545</v>
      </c>
      <c r="W369" s="159" t="s">
        <v>2790</v>
      </c>
      <c r="X369" s="163">
        <v>44316</v>
      </c>
      <c r="Y369" s="159" t="s">
        <v>2791</v>
      </c>
      <c r="Z369" s="159" t="s">
        <v>1548</v>
      </c>
      <c r="AA369" s="159" t="s">
        <v>2792</v>
      </c>
      <c r="AB369" s="159" t="s">
        <v>2793</v>
      </c>
      <c r="AC369" s="159" t="s">
        <v>1548</v>
      </c>
      <c r="AD369" s="159" t="s">
        <v>2794</v>
      </c>
      <c r="AE369" s="163">
        <v>45107</v>
      </c>
      <c r="AI369"/>
    </row>
    <row r="370" spans="1:35">
      <c r="A370" s="159">
        <f t="shared" si="40"/>
        <v>87.72</v>
      </c>
      <c r="B370" s="159">
        <v>368</v>
      </c>
      <c r="C370" s="159" t="s">
        <v>1523</v>
      </c>
      <c r="D370" s="159" t="s">
        <v>155</v>
      </c>
      <c r="E370" s="159" t="s">
        <v>632</v>
      </c>
      <c r="F370" s="159" t="s">
        <v>2795</v>
      </c>
      <c r="G370" s="159">
        <v>8</v>
      </c>
      <c r="H370" s="159">
        <f t="shared" si="42"/>
        <v>8</v>
      </c>
      <c r="I370" s="159">
        <v>1</v>
      </c>
      <c r="J370" s="159">
        <v>8</v>
      </c>
      <c r="K370" s="159">
        <v>7</v>
      </c>
      <c r="L370" s="159">
        <v>702</v>
      </c>
      <c r="M370" s="206" t="str">
        <f t="shared" si="41"/>
        <v>8-1-702</v>
      </c>
      <c r="N370" s="159" t="s">
        <v>1525</v>
      </c>
      <c r="O370" s="206" t="str">
        <f>VLOOKUP(M370,'房源信息（实测）'!$C$2:$J$771,7,0)</f>
        <v>8-1-702</v>
      </c>
      <c r="P370" s="206">
        <f>VLOOKUP(M370,'房源信息（实测）'!$C$2:$K$771,8,0)</f>
        <v>87.72</v>
      </c>
      <c r="Q370" s="159">
        <v>87.65</v>
      </c>
      <c r="R370" s="159">
        <v>70.77</v>
      </c>
      <c r="S370" s="159" t="s">
        <v>1526</v>
      </c>
      <c r="T370" s="159" t="s">
        <v>93</v>
      </c>
      <c r="U370" s="159" t="s">
        <v>1527</v>
      </c>
      <c r="V370" s="159" t="s">
        <v>1545</v>
      </c>
      <c r="W370" s="159" t="s">
        <v>2796</v>
      </c>
      <c r="X370" s="163">
        <v>44303</v>
      </c>
      <c r="Y370" s="159" t="s">
        <v>2797</v>
      </c>
      <c r="Z370" s="159" t="s">
        <v>1548</v>
      </c>
      <c r="AA370" s="159" t="s">
        <v>2798</v>
      </c>
      <c r="AB370" s="159" t="s">
        <v>2799</v>
      </c>
      <c r="AC370" s="159" t="s">
        <v>1548</v>
      </c>
      <c r="AD370" s="159" t="s">
        <v>2800</v>
      </c>
      <c r="AE370" s="163">
        <v>45107</v>
      </c>
      <c r="AI370"/>
    </row>
    <row r="371" spans="1:35">
      <c r="A371" s="159">
        <f t="shared" si="40"/>
        <v>88.29</v>
      </c>
      <c r="B371" s="159">
        <v>369</v>
      </c>
      <c r="C371" s="159" t="s">
        <v>1523</v>
      </c>
      <c r="D371" s="159" t="s">
        <v>155</v>
      </c>
      <c r="E371" s="159" t="s">
        <v>632</v>
      </c>
      <c r="F371" s="159" t="s">
        <v>2801</v>
      </c>
      <c r="G371" s="159">
        <v>8</v>
      </c>
      <c r="H371" s="159">
        <f t="shared" si="42"/>
        <v>8</v>
      </c>
      <c r="I371" s="159">
        <v>1</v>
      </c>
      <c r="J371" s="159">
        <v>8</v>
      </c>
      <c r="K371" s="159">
        <v>8</v>
      </c>
      <c r="L371" s="159">
        <v>801</v>
      </c>
      <c r="M371" s="206" t="str">
        <f t="shared" si="41"/>
        <v>8-1-801</v>
      </c>
      <c r="N371" s="159" t="s">
        <v>1525</v>
      </c>
      <c r="O371" s="206" t="str">
        <f>VLOOKUP(M371,'房源信息（实测）'!$C$2:$J$771,7,0)</f>
        <v>8-1-801</v>
      </c>
      <c r="P371" s="206">
        <f>VLOOKUP(M371,'房源信息（实测）'!$C$2:$K$771,8,0)</f>
        <v>88.29</v>
      </c>
      <c r="Q371" s="159">
        <v>88.22</v>
      </c>
      <c r="R371" s="159">
        <v>71.23</v>
      </c>
      <c r="S371" s="159" t="s">
        <v>1526</v>
      </c>
      <c r="T371" s="159" t="s">
        <v>93</v>
      </c>
      <c r="U371" s="159" t="s">
        <v>1527</v>
      </c>
      <c r="V371" s="159" t="s">
        <v>1545</v>
      </c>
      <c r="W371" s="159" t="s">
        <v>2802</v>
      </c>
      <c r="X371" s="163">
        <v>44310</v>
      </c>
      <c r="Y371" s="159" t="s">
        <v>2803</v>
      </c>
      <c r="Z371" s="159" t="s">
        <v>1548</v>
      </c>
      <c r="AA371" s="159" t="s">
        <v>2804</v>
      </c>
      <c r="AE371" s="163">
        <v>45107</v>
      </c>
      <c r="AI371"/>
    </row>
    <row r="372" spans="1:35">
      <c r="A372" s="159">
        <f t="shared" si="40"/>
        <v>87.72</v>
      </c>
      <c r="B372" s="159">
        <v>370</v>
      </c>
      <c r="C372" s="159" t="s">
        <v>1523</v>
      </c>
      <c r="D372" s="159" t="s">
        <v>155</v>
      </c>
      <c r="E372" s="159" t="s">
        <v>632</v>
      </c>
      <c r="F372" s="159" t="s">
        <v>2805</v>
      </c>
      <c r="G372" s="159">
        <v>8</v>
      </c>
      <c r="H372" s="159">
        <f t="shared" si="42"/>
        <v>8</v>
      </c>
      <c r="I372" s="159">
        <v>1</v>
      </c>
      <c r="J372" s="159">
        <v>8</v>
      </c>
      <c r="K372" s="159">
        <v>8</v>
      </c>
      <c r="L372" s="159">
        <v>802</v>
      </c>
      <c r="M372" s="206" t="str">
        <f t="shared" si="41"/>
        <v>8-1-802</v>
      </c>
      <c r="N372" s="159" t="s">
        <v>1525</v>
      </c>
      <c r="O372" s="206" t="str">
        <f>VLOOKUP(M372,'房源信息（实测）'!$C$2:$J$771,7,0)</f>
        <v>8-1-802</v>
      </c>
      <c r="P372" s="206">
        <f>VLOOKUP(M372,'房源信息（实测）'!$C$2:$K$771,8,0)</f>
        <v>87.72</v>
      </c>
      <c r="Q372" s="159">
        <v>87.65</v>
      </c>
      <c r="R372" s="159">
        <v>70.77</v>
      </c>
      <c r="S372" s="159" t="s">
        <v>1526</v>
      </c>
      <c r="T372" s="159" t="s">
        <v>93</v>
      </c>
      <c r="U372" s="159" t="s">
        <v>1527</v>
      </c>
      <c r="V372" s="159" t="s">
        <v>1528</v>
      </c>
      <c r="AE372" s="163">
        <v>45107</v>
      </c>
      <c r="AI372"/>
    </row>
    <row r="373" spans="1:35">
      <c r="A373" s="159">
        <f t="shared" si="40"/>
        <v>87.72</v>
      </c>
      <c r="B373" s="159">
        <v>371</v>
      </c>
      <c r="C373" s="159" t="s">
        <v>1523</v>
      </c>
      <c r="D373" s="159" t="s">
        <v>155</v>
      </c>
      <c r="E373" s="159" t="s">
        <v>632</v>
      </c>
      <c r="F373" s="159" t="s">
        <v>2806</v>
      </c>
      <c r="G373" s="159">
        <v>8</v>
      </c>
      <c r="H373" s="159">
        <f t="shared" si="42"/>
        <v>8</v>
      </c>
      <c r="I373" s="159">
        <v>2</v>
      </c>
      <c r="J373" s="159">
        <v>8</v>
      </c>
      <c r="K373" s="159">
        <v>1</v>
      </c>
      <c r="L373" s="159">
        <v>101</v>
      </c>
      <c r="M373" s="206" t="str">
        <f t="shared" si="41"/>
        <v>8-2-101</v>
      </c>
      <c r="N373" s="159" t="s">
        <v>1525</v>
      </c>
      <c r="O373" s="206" t="str">
        <f>VLOOKUP(M373,'房源信息（实测）'!$C$2:$J$771,7,0)</f>
        <v>8-2-101</v>
      </c>
      <c r="P373" s="206">
        <f>VLOOKUP(M373,'房源信息（实测）'!$C$2:$K$771,8,0)</f>
        <v>87.72</v>
      </c>
      <c r="Q373" s="159">
        <v>87.65</v>
      </c>
      <c r="R373" s="159">
        <v>70.77</v>
      </c>
      <c r="S373" s="159" t="s">
        <v>1526</v>
      </c>
      <c r="T373" s="159" t="s">
        <v>93</v>
      </c>
      <c r="U373" s="159" t="s">
        <v>1527</v>
      </c>
      <c r="V373" s="159" t="s">
        <v>1528</v>
      </c>
      <c r="AE373" s="163">
        <v>45107</v>
      </c>
      <c r="AI373"/>
    </row>
    <row r="374" spans="1:35">
      <c r="A374" s="159">
        <f t="shared" si="40"/>
        <v>87.72</v>
      </c>
      <c r="B374" s="159">
        <v>372</v>
      </c>
      <c r="C374" s="159" t="s">
        <v>1523</v>
      </c>
      <c r="D374" s="159" t="s">
        <v>155</v>
      </c>
      <c r="E374" s="159" t="s">
        <v>632</v>
      </c>
      <c r="F374" s="159" t="s">
        <v>2807</v>
      </c>
      <c r="G374" s="159">
        <v>8</v>
      </c>
      <c r="H374" s="159">
        <f t="shared" si="42"/>
        <v>8</v>
      </c>
      <c r="I374" s="159">
        <v>2</v>
      </c>
      <c r="J374" s="159">
        <v>8</v>
      </c>
      <c r="K374" s="159">
        <v>1</v>
      </c>
      <c r="L374" s="159">
        <v>102</v>
      </c>
      <c r="M374" s="206" t="str">
        <f t="shared" si="41"/>
        <v>8-2-102</v>
      </c>
      <c r="N374" s="159" t="s">
        <v>1525</v>
      </c>
      <c r="O374" s="206" t="str">
        <f>VLOOKUP(M374,'房源信息（实测）'!$C$2:$J$771,7,0)</f>
        <v>8-2-102</v>
      </c>
      <c r="P374" s="206">
        <f>VLOOKUP(M374,'房源信息（实测）'!$C$2:$K$771,8,0)</f>
        <v>87.72</v>
      </c>
      <c r="Q374" s="159">
        <v>87.65</v>
      </c>
      <c r="R374" s="159">
        <v>70.77</v>
      </c>
      <c r="S374" s="159" t="s">
        <v>1526</v>
      </c>
      <c r="T374" s="159" t="s">
        <v>93</v>
      </c>
      <c r="U374" s="159" t="s">
        <v>1527</v>
      </c>
      <c r="V374" s="159" t="s">
        <v>1528</v>
      </c>
      <c r="AE374" s="163">
        <v>45107</v>
      </c>
      <c r="AI374"/>
    </row>
    <row r="375" spans="1:35">
      <c r="A375" s="159">
        <f t="shared" si="40"/>
        <v>87.72</v>
      </c>
      <c r="B375" s="159">
        <v>373</v>
      </c>
      <c r="C375" s="159" t="s">
        <v>1523</v>
      </c>
      <c r="D375" s="159" t="s">
        <v>155</v>
      </c>
      <c r="E375" s="159" t="s">
        <v>632</v>
      </c>
      <c r="F375" s="159" t="s">
        <v>2808</v>
      </c>
      <c r="G375" s="159">
        <v>8</v>
      </c>
      <c r="H375" s="159">
        <f t="shared" si="42"/>
        <v>8</v>
      </c>
      <c r="I375" s="159">
        <v>2</v>
      </c>
      <c r="J375" s="159">
        <v>8</v>
      </c>
      <c r="K375" s="159">
        <v>2</v>
      </c>
      <c r="L375" s="159">
        <v>201</v>
      </c>
      <c r="M375" s="206" t="str">
        <f t="shared" si="41"/>
        <v>8-2-201</v>
      </c>
      <c r="N375" s="159" t="s">
        <v>1525</v>
      </c>
      <c r="O375" s="206" t="str">
        <f>VLOOKUP(M375,'房源信息（实测）'!$C$2:$J$771,7,0)</f>
        <v>8-2-201</v>
      </c>
      <c r="P375" s="206">
        <f>VLOOKUP(M375,'房源信息（实测）'!$C$2:$K$771,8,0)</f>
        <v>87.72</v>
      </c>
      <c r="Q375" s="159">
        <v>87.65</v>
      </c>
      <c r="R375" s="159">
        <v>70.77</v>
      </c>
      <c r="S375" s="159" t="s">
        <v>1526</v>
      </c>
      <c r="T375" s="159" t="s">
        <v>93</v>
      </c>
      <c r="U375" s="159" t="s">
        <v>1527</v>
      </c>
      <c r="V375" s="159" t="s">
        <v>1528</v>
      </c>
      <c r="AE375" s="163">
        <v>45107</v>
      </c>
      <c r="AI375"/>
    </row>
    <row r="376" spans="1:35">
      <c r="A376" s="159">
        <f t="shared" si="40"/>
        <v>87.72</v>
      </c>
      <c r="B376" s="159">
        <v>374</v>
      </c>
      <c r="C376" s="159" t="s">
        <v>1523</v>
      </c>
      <c r="D376" s="159" t="s">
        <v>155</v>
      </c>
      <c r="E376" s="159" t="s">
        <v>632</v>
      </c>
      <c r="F376" s="159" t="s">
        <v>2809</v>
      </c>
      <c r="G376" s="159">
        <v>8</v>
      </c>
      <c r="H376" s="159">
        <f t="shared" si="42"/>
        <v>8</v>
      </c>
      <c r="I376" s="159">
        <v>2</v>
      </c>
      <c r="J376" s="159">
        <v>8</v>
      </c>
      <c r="K376" s="159">
        <v>2</v>
      </c>
      <c r="L376" s="159">
        <v>202</v>
      </c>
      <c r="M376" s="206" t="str">
        <f t="shared" si="41"/>
        <v>8-2-202</v>
      </c>
      <c r="N376" s="159" t="s">
        <v>1525</v>
      </c>
      <c r="O376" s="206" t="str">
        <f>VLOOKUP(M376,'房源信息（实测）'!$C$2:$J$771,7,0)</f>
        <v>8-2-202</v>
      </c>
      <c r="P376" s="206">
        <f>VLOOKUP(M376,'房源信息（实测）'!$C$2:$K$771,8,0)</f>
        <v>87.72</v>
      </c>
      <c r="Q376" s="159">
        <v>87.65</v>
      </c>
      <c r="R376" s="159">
        <v>70.77</v>
      </c>
      <c r="S376" s="159" t="s">
        <v>1526</v>
      </c>
      <c r="T376" s="159" t="s">
        <v>93</v>
      </c>
      <c r="U376" s="159" t="s">
        <v>1527</v>
      </c>
      <c r="V376" s="159" t="s">
        <v>1528</v>
      </c>
      <c r="AE376" s="163">
        <v>45107</v>
      </c>
      <c r="AI376"/>
    </row>
    <row r="377" spans="1:35">
      <c r="A377" s="159">
        <f t="shared" si="40"/>
        <v>87.72</v>
      </c>
      <c r="B377" s="159">
        <v>375</v>
      </c>
      <c r="C377" s="159" t="s">
        <v>1523</v>
      </c>
      <c r="D377" s="159" t="s">
        <v>155</v>
      </c>
      <c r="E377" s="159" t="s">
        <v>632</v>
      </c>
      <c r="F377" s="159" t="s">
        <v>2810</v>
      </c>
      <c r="G377" s="159">
        <v>8</v>
      </c>
      <c r="H377" s="159">
        <f t="shared" si="42"/>
        <v>8</v>
      </c>
      <c r="I377" s="159">
        <v>2</v>
      </c>
      <c r="J377" s="159">
        <v>8</v>
      </c>
      <c r="K377" s="159">
        <v>3</v>
      </c>
      <c r="L377" s="159">
        <v>301</v>
      </c>
      <c r="M377" s="206" t="str">
        <f t="shared" si="41"/>
        <v>8-2-301</v>
      </c>
      <c r="N377" s="159" t="s">
        <v>1525</v>
      </c>
      <c r="O377" s="206" t="str">
        <f>VLOOKUP(M377,'房源信息（实测）'!$C$2:$J$771,7,0)</f>
        <v>8-2-301</v>
      </c>
      <c r="P377" s="206">
        <f>VLOOKUP(M377,'房源信息（实测）'!$C$2:$K$771,8,0)</f>
        <v>87.72</v>
      </c>
      <c r="Q377" s="159">
        <v>87.65</v>
      </c>
      <c r="R377" s="159">
        <v>70.77</v>
      </c>
      <c r="S377" s="159" t="s">
        <v>1526</v>
      </c>
      <c r="T377" s="159" t="s">
        <v>93</v>
      </c>
      <c r="U377" s="159" t="s">
        <v>1527</v>
      </c>
      <c r="V377" s="159" t="s">
        <v>1545</v>
      </c>
      <c r="W377" s="159" t="s">
        <v>2811</v>
      </c>
      <c r="X377" s="163">
        <v>44309</v>
      </c>
      <c r="Y377" s="159" t="s">
        <v>2812</v>
      </c>
      <c r="Z377" s="159" t="s">
        <v>1548</v>
      </c>
      <c r="AA377" s="159" t="s">
        <v>2813</v>
      </c>
      <c r="AB377" s="159" t="s">
        <v>2814</v>
      </c>
      <c r="AC377" s="159" t="s">
        <v>1548</v>
      </c>
      <c r="AD377" s="159" t="s">
        <v>2815</v>
      </c>
      <c r="AE377" s="163">
        <v>45107</v>
      </c>
      <c r="AI377"/>
    </row>
    <row r="378" spans="1:35">
      <c r="A378" s="159">
        <f t="shared" si="40"/>
        <v>87.72</v>
      </c>
      <c r="B378" s="159">
        <v>376</v>
      </c>
      <c r="C378" s="159" t="s">
        <v>1523</v>
      </c>
      <c r="D378" s="159" t="s">
        <v>155</v>
      </c>
      <c r="E378" s="159" t="s">
        <v>632</v>
      </c>
      <c r="F378" s="159" t="s">
        <v>2816</v>
      </c>
      <c r="G378" s="159">
        <v>8</v>
      </c>
      <c r="H378" s="159">
        <f t="shared" si="42"/>
        <v>8</v>
      </c>
      <c r="I378" s="159">
        <v>2</v>
      </c>
      <c r="J378" s="159">
        <v>8</v>
      </c>
      <c r="K378" s="159">
        <v>3</v>
      </c>
      <c r="L378" s="159">
        <v>302</v>
      </c>
      <c r="M378" s="206" t="str">
        <f t="shared" si="41"/>
        <v>8-2-302</v>
      </c>
      <c r="N378" s="159" t="s">
        <v>1525</v>
      </c>
      <c r="O378" s="206" t="str">
        <f>VLOOKUP(M378,'房源信息（实测）'!$C$2:$J$771,7,0)</f>
        <v>8-2-302</v>
      </c>
      <c r="P378" s="206">
        <f>VLOOKUP(M378,'房源信息（实测）'!$C$2:$K$771,8,0)</f>
        <v>87.72</v>
      </c>
      <c r="Q378" s="159">
        <v>87.65</v>
      </c>
      <c r="R378" s="159">
        <v>70.77</v>
      </c>
      <c r="S378" s="159" t="s">
        <v>1526</v>
      </c>
      <c r="T378" s="159" t="s">
        <v>93</v>
      </c>
      <c r="U378" s="159" t="s">
        <v>1527</v>
      </c>
      <c r="V378" s="159" t="s">
        <v>1545</v>
      </c>
      <c r="W378" s="159" t="s">
        <v>2817</v>
      </c>
      <c r="X378" s="163">
        <v>44310</v>
      </c>
      <c r="Y378" s="159" t="s">
        <v>2818</v>
      </c>
      <c r="Z378" s="159" t="s">
        <v>1548</v>
      </c>
      <c r="AA378" s="159" t="s">
        <v>2819</v>
      </c>
      <c r="AB378" s="159" t="s">
        <v>2820</v>
      </c>
      <c r="AC378" s="159" t="s">
        <v>1548</v>
      </c>
      <c r="AD378" s="159" t="s">
        <v>2821</v>
      </c>
      <c r="AE378" s="163">
        <v>45107</v>
      </c>
      <c r="AI378"/>
    </row>
    <row r="379" spans="1:35">
      <c r="A379" s="159">
        <f t="shared" si="40"/>
        <v>87.72</v>
      </c>
      <c r="B379" s="159">
        <v>377</v>
      </c>
      <c r="C379" s="159" t="s">
        <v>1523</v>
      </c>
      <c r="D379" s="159" t="s">
        <v>155</v>
      </c>
      <c r="E379" s="159" t="s">
        <v>632</v>
      </c>
      <c r="F379" s="159" t="s">
        <v>2822</v>
      </c>
      <c r="G379" s="159">
        <v>8</v>
      </c>
      <c r="H379" s="159">
        <f t="shared" si="42"/>
        <v>8</v>
      </c>
      <c r="I379" s="159">
        <v>2</v>
      </c>
      <c r="J379" s="159">
        <v>8</v>
      </c>
      <c r="K379" s="159">
        <v>4</v>
      </c>
      <c r="L379" s="159">
        <v>401</v>
      </c>
      <c r="M379" s="206" t="str">
        <f t="shared" si="41"/>
        <v>8-2-401</v>
      </c>
      <c r="N379" s="159" t="s">
        <v>1525</v>
      </c>
      <c r="O379" s="206" t="str">
        <f>VLOOKUP(M379,'房源信息（实测）'!$C$2:$J$771,7,0)</f>
        <v>8-2-401</v>
      </c>
      <c r="P379" s="206">
        <f>VLOOKUP(M379,'房源信息（实测）'!$C$2:$K$771,8,0)</f>
        <v>87.72</v>
      </c>
      <c r="Q379" s="159">
        <v>87.65</v>
      </c>
      <c r="R379" s="159">
        <v>70.77</v>
      </c>
      <c r="S379" s="159" t="s">
        <v>1526</v>
      </c>
      <c r="T379" s="159" t="s">
        <v>93</v>
      </c>
      <c r="U379" s="159" t="s">
        <v>1527</v>
      </c>
      <c r="V379" s="159" t="s">
        <v>1545</v>
      </c>
      <c r="W379" s="159" t="s">
        <v>2823</v>
      </c>
      <c r="X379" s="163">
        <v>44309</v>
      </c>
      <c r="Y379" s="159" t="s">
        <v>2824</v>
      </c>
      <c r="Z379" s="159" t="s">
        <v>1548</v>
      </c>
      <c r="AA379" s="159" t="s">
        <v>2825</v>
      </c>
      <c r="AE379" s="163">
        <v>45107</v>
      </c>
      <c r="AI379"/>
    </row>
    <row r="380" spans="1:35">
      <c r="A380" s="159">
        <f t="shared" si="40"/>
        <v>87.72</v>
      </c>
      <c r="B380" s="159">
        <v>378</v>
      </c>
      <c r="C380" s="159" t="s">
        <v>1523</v>
      </c>
      <c r="D380" s="159" t="s">
        <v>155</v>
      </c>
      <c r="E380" s="159" t="s">
        <v>632</v>
      </c>
      <c r="F380" s="159" t="s">
        <v>2826</v>
      </c>
      <c r="G380" s="159">
        <v>8</v>
      </c>
      <c r="H380" s="159">
        <f t="shared" si="42"/>
        <v>8</v>
      </c>
      <c r="I380" s="159">
        <v>2</v>
      </c>
      <c r="J380" s="159">
        <v>8</v>
      </c>
      <c r="K380" s="159">
        <v>4</v>
      </c>
      <c r="L380" s="159">
        <v>402</v>
      </c>
      <c r="M380" s="206" t="str">
        <f t="shared" si="41"/>
        <v>8-2-402</v>
      </c>
      <c r="N380" s="159" t="s">
        <v>1525</v>
      </c>
      <c r="O380" s="206" t="str">
        <f>VLOOKUP(M380,'房源信息（实测）'!$C$2:$J$771,7,0)</f>
        <v>8-2-402</v>
      </c>
      <c r="P380" s="206">
        <f>VLOOKUP(M380,'房源信息（实测）'!$C$2:$K$771,8,0)</f>
        <v>87.72</v>
      </c>
      <c r="Q380" s="159">
        <v>87.65</v>
      </c>
      <c r="R380" s="159">
        <v>70.77</v>
      </c>
      <c r="S380" s="159" t="s">
        <v>1526</v>
      </c>
      <c r="T380" s="159" t="s">
        <v>93</v>
      </c>
      <c r="U380" s="159" t="s">
        <v>1527</v>
      </c>
      <c r="V380" s="159" t="s">
        <v>1545</v>
      </c>
      <c r="W380" s="159" t="s">
        <v>2827</v>
      </c>
      <c r="X380" s="163">
        <v>44310</v>
      </c>
      <c r="Y380" s="159" t="s">
        <v>2828</v>
      </c>
      <c r="Z380" s="159" t="s">
        <v>1548</v>
      </c>
      <c r="AA380" s="159" t="s">
        <v>2829</v>
      </c>
      <c r="AB380" s="159" t="s">
        <v>2830</v>
      </c>
      <c r="AC380" s="159" t="s">
        <v>1548</v>
      </c>
      <c r="AD380" s="159" t="s">
        <v>2831</v>
      </c>
      <c r="AE380" s="163">
        <v>45107</v>
      </c>
      <c r="AI380"/>
    </row>
    <row r="381" spans="1:35">
      <c r="A381" s="159">
        <f t="shared" si="40"/>
        <v>87.72</v>
      </c>
      <c r="B381" s="159">
        <v>379</v>
      </c>
      <c r="C381" s="159" t="s">
        <v>1523</v>
      </c>
      <c r="D381" s="159" t="s">
        <v>155</v>
      </c>
      <c r="E381" s="159" t="s">
        <v>632</v>
      </c>
      <c r="F381" s="159" t="s">
        <v>2832</v>
      </c>
      <c r="G381" s="159">
        <v>8</v>
      </c>
      <c r="H381" s="159">
        <f t="shared" si="42"/>
        <v>8</v>
      </c>
      <c r="I381" s="159">
        <v>2</v>
      </c>
      <c r="J381" s="159">
        <v>8</v>
      </c>
      <c r="K381" s="159">
        <v>5</v>
      </c>
      <c r="L381" s="159">
        <v>501</v>
      </c>
      <c r="M381" s="206" t="str">
        <f t="shared" si="41"/>
        <v>8-2-501</v>
      </c>
      <c r="N381" s="159" t="s">
        <v>1525</v>
      </c>
      <c r="O381" s="206" t="str">
        <f>VLOOKUP(M381,'房源信息（实测）'!$C$2:$J$771,7,0)</f>
        <v>8-2-501</v>
      </c>
      <c r="P381" s="206">
        <f>VLOOKUP(M381,'房源信息（实测）'!$C$2:$K$771,8,0)</f>
        <v>87.72</v>
      </c>
      <c r="Q381" s="159">
        <v>87.65</v>
      </c>
      <c r="R381" s="159">
        <v>70.77</v>
      </c>
      <c r="S381" s="159" t="s">
        <v>1526</v>
      </c>
      <c r="T381" s="159" t="s">
        <v>93</v>
      </c>
      <c r="U381" s="159" t="s">
        <v>1527</v>
      </c>
      <c r="V381" s="159" t="s">
        <v>1545</v>
      </c>
      <c r="W381" s="159" t="s">
        <v>2833</v>
      </c>
      <c r="X381" s="163">
        <v>44304</v>
      </c>
      <c r="Y381" s="159" t="s">
        <v>2834</v>
      </c>
      <c r="Z381" s="159" t="s">
        <v>1548</v>
      </c>
      <c r="AA381" s="159" t="s">
        <v>2835</v>
      </c>
      <c r="AB381" s="159" t="s">
        <v>2836</v>
      </c>
      <c r="AC381" s="159" t="s">
        <v>1548</v>
      </c>
      <c r="AD381" s="159" t="s">
        <v>2837</v>
      </c>
      <c r="AE381" s="163">
        <v>45107</v>
      </c>
      <c r="AI381"/>
    </row>
    <row r="382" spans="1:35">
      <c r="A382" s="159">
        <f t="shared" si="40"/>
        <v>87.72</v>
      </c>
      <c r="B382" s="159">
        <v>380</v>
      </c>
      <c r="C382" s="159" t="s">
        <v>1523</v>
      </c>
      <c r="D382" s="159" t="s">
        <v>155</v>
      </c>
      <c r="E382" s="159" t="s">
        <v>632</v>
      </c>
      <c r="F382" s="159" t="s">
        <v>2838</v>
      </c>
      <c r="G382" s="159">
        <v>8</v>
      </c>
      <c r="H382" s="159">
        <f t="shared" si="42"/>
        <v>8</v>
      </c>
      <c r="I382" s="159">
        <v>2</v>
      </c>
      <c r="J382" s="159">
        <v>8</v>
      </c>
      <c r="K382" s="159">
        <v>5</v>
      </c>
      <c r="L382" s="159">
        <v>502</v>
      </c>
      <c r="M382" s="206" t="str">
        <f t="shared" si="41"/>
        <v>8-2-502</v>
      </c>
      <c r="N382" s="159" t="s">
        <v>1525</v>
      </c>
      <c r="O382" s="206" t="str">
        <f>VLOOKUP(M382,'房源信息（实测）'!$C$2:$J$771,7,0)</f>
        <v>8-2-502</v>
      </c>
      <c r="P382" s="206">
        <f>VLOOKUP(M382,'房源信息（实测）'!$C$2:$K$771,8,0)</f>
        <v>87.72</v>
      </c>
      <c r="Q382" s="159">
        <v>87.65</v>
      </c>
      <c r="R382" s="159">
        <v>70.77</v>
      </c>
      <c r="S382" s="159" t="s">
        <v>1526</v>
      </c>
      <c r="T382" s="159" t="s">
        <v>93</v>
      </c>
      <c r="U382" s="159" t="s">
        <v>1527</v>
      </c>
      <c r="V382" s="159" t="s">
        <v>1545</v>
      </c>
      <c r="W382" s="159" t="s">
        <v>2839</v>
      </c>
      <c r="X382" s="163">
        <v>44305</v>
      </c>
      <c r="Y382" s="159" t="s">
        <v>2840</v>
      </c>
      <c r="Z382" s="159" t="s">
        <v>1548</v>
      </c>
      <c r="AA382" s="159" t="s">
        <v>2841</v>
      </c>
      <c r="AB382" s="159" t="s">
        <v>2842</v>
      </c>
      <c r="AC382" s="159" t="s">
        <v>1548</v>
      </c>
      <c r="AD382" s="159" t="s">
        <v>2843</v>
      </c>
      <c r="AE382" s="163">
        <v>45107</v>
      </c>
      <c r="AI382"/>
    </row>
    <row r="383" spans="1:35">
      <c r="A383" s="159">
        <f t="shared" si="40"/>
        <v>87.72</v>
      </c>
      <c r="B383" s="159">
        <v>381</v>
      </c>
      <c r="C383" s="159" t="s">
        <v>1523</v>
      </c>
      <c r="D383" s="159" t="s">
        <v>155</v>
      </c>
      <c r="E383" s="159" t="s">
        <v>632</v>
      </c>
      <c r="F383" s="159" t="s">
        <v>2844</v>
      </c>
      <c r="G383" s="159">
        <v>8</v>
      </c>
      <c r="H383" s="159">
        <f t="shared" si="42"/>
        <v>8</v>
      </c>
      <c r="I383" s="159">
        <v>2</v>
      </c>
      <c r="J383" s="159">
        <v>8</v>
      </c>
      <c r="K383" s="159">
        <v>6</v>
      </c>
      <c r="L383" s="159">
        <v>601</v>
      </c>
      <c r="M383" s="206" t="str">
        <f t="shared" si="41"/>
        <v>8-2-601</v>
      </c>
      <c r="N383" s="159" t="s">
        <v>1525</v>
      </c>
      <c r="O383" s="206" t="str">
        <f>VLOOKUP(M383,'房源信息（实测）'!$C$2:$J$771,7,0)</f>
        <v>8-2-601</v>
      </c>
      <c r="P383" s="206">
        <f>VLOOKUP(M383,'房源信息（实测）'!$C$2:$K$771,8,0)</f>
        <v>87.72</v>
      </c>
      <c r="Q383" s="159">
        <v>87.65</v>
      </c>
      <c r="R383" s="159">
        <v>70.77</v>
      </c>
      <c r="S383" s="159" t="s">
        <v>1526</v>
      </c>
      <c r="T383" s="159" t="s">
        <v>93</v>
      </c>
      <c r="U383" s="159" t="s">
        <v>1527</v>
      </c>
      <c r="V383" s="159" t="s">
        <v>1545</v>
      </c>
      <c r="W383" s="159" t="s">
        <v>2845</v>
      </c>
      <c r="X383" s="163">
        <v>44309</v>
      </c>
      <c r="Y383" s="159" t="s">
        <v>2846</v>
      </c>
      <c r="Z383" s="159" t="s">
        <v>1548</v>
      </c>
      <c r="AA383" s="159" t="s">
        <v>2847</v>
      </c>
      <c r="AE383" s="163">
        <v>45107</v>
      </c>
      <c r="AI383"/>
    </row>
    <row r="384" spans="1:35">
      <c r="A384" s="159">
        <f t="shared" si="40"/>
        <v>87.72</v>
      </c>
      <c r="B384" s="159">
        <v>382</v>
      </c>
      <c r="C384" s="159" t="s">
        <v>1523</v>
      </c>
      <c r="D384" s="159" t="s">
        <v>155</v>
      </c>
      <c r="E384" s="159" t="s">
        <v>632</v>
      </c>
      <c r="F384" s="159" t="s">
        <v>2848</v>
      </c>
      <c r="G384" s="159">
        <v>8</v>
      </c>
      <c r="H384" s="159">
        <f t="shared" si="42"/>
        <v>8</v>
      </c>
      <c r="I384" s="159">
        <v>2</v>
      </c>
      <c r="J384" s="159">
        <v>8</v>
      </c>
      <c r="K384" s="159">
        <v>6</v>
      </c>
      <c r="L384" s="159">
        <v>602</v>
      </c>
      <c r="M384" s="206" t="str">
        <f t="shared" si="41"/>
        <v>8-2-602</v>
      </c>
      <c r="N384" s="159" t="s">
        <v>1525</v>
      </c>
      <c r="O384" s="206" t="str">
        <f>VLOOKUP(M384,'房源信息（实测）'!$C$2:$J$771,7,0)</f>
        <v>8-2-602</v>
      </c>
      <c r="P384" s="206">
        <f>VLOOKUP(M384,'房源信息（实测）'!$C$2:$K$771,8,0)</f>
        <v>87.72</v>
      </c>
      <c r="Q384" s="159">
        <v>87.65</v>
      </c>
      <c r="R384" s="159">
        <v>70.77</v>
      </c>
      <c r="S384" s="159" t="s">
        <v>1526</v>
      </c>
      <c r="T384" s="159" t="s">
        <v>93</v>
      </c>
      <c r="U384" s="159" t="s">
        <v>1527</v>
      </c>
      <c r="V384" s="159" t="s">
        <v>1545</v>
      </c>
      <c r="W384" s="159" t="s">
        <v>2849</v>
      </c>
      <c r="X384" s="163">
        <v>44314</v>
      </c>
      <c r="Y384" s="159" t="s">
        <v>2850</v>
      </c>
      <c r="Z384" s="159" t="s">
        <v>1548</v>
      </c>
      <c r="AA384" s="159" t="s">
        <v>2851</v>
      </c>
      <c r="AE384" s="163">
        <v>45107</v>
      </c>
      <c r="AI384"/>
    </row>
    <row r="385" spans="1:35">
      <c r="A385" s="159">
        <f t="shared" si="40"/>
        <v>87.72</v>
      </c>
      <c r="B385" s="159">
        <v>383</v>
      </c>
      <c r="C385" s="159" t="s">
        <v>1523</v>
      </c>
      <c r="D385" s="159" t="s">
        <v>155</v>
      </c>
      <c r="E385" s="159" t="s">
        <v>632</v>
      </c>
      <c r="F385" s="159" t="s">
        <v>2852</v>
      </c>
      <c r="G385" s="159">
        <v>8</v>
      </c>
      <c r="H385" s="159">
        <f t="shared" si="42"/>
        <v>8</v>
      </c>
      <c r="I385" s="159">
        <v>2</v>
      </c>
      <c r="J385" s="159">
        <v>8</v>
      </c>
      <c r="K385" s="159">
        <v>7</v>
      </c>
      <c r="L385" s="159">
        <v>701</v>
      </c>
      <c r="M385" s="206" t="str">
        <f t="shared" si="41"/>
        <v>8-2-701</v>
      </c>
      <c r="N385" s="159" t="s">
        <v>1525</v>
      </c>
      <c r="O385" s="206" t="str">
        <f>VLOOKUP(M385,'房源信息（实测）'!$C$2:$J$771,7,0)</f>
        <v>8-2-701</v>
      </c>
      <c r="P385" s="206">
        <f>VLOOKUP(M385,'房源信息（实测）'!$C$2:$K$771,8,0)</f>
        <v>87.72</v>
      </c>
      <c r="Q385" s="159">
        <v>87.65</v>
      </c>
      <c r="R385" s="159">
        <v>70.77</v>
      </c>
      <c r="S385" s="159" t="s">
        <v>1526</v>
      </c>
      <c r="T385" s="159" t="s">
        <v>93</v>
      </c>
      <c r="U385" s="159" t="s">
        <v>1527</v>
      </c>
      <c r="V385" s="159" t="s">
        <v>1545</v>
      </c>
      <c r="W385" s="159" t="s">
        <v>2853</v>
      </c>
      <c r="X385" s="163">
        <v>44309</v>
      </c>
      <c r="Y385" s="159" t="s">
        <v>2854</v>
      </c>
      <c r="Z385" s="159" t="s">
        <v>1548</v>
      </c>
      <c r="AA385" s="159" t="s">
        <v>2855</v>
      </c>
      <c r="AB385" s="159" t="s">
        <v>2856</v>
      </c>
      <c r="AC385" s="159" t="s">
        <v>1548</v>
      </c>
      <c r="AD385" s="159" t="s">
        <v>2857</v>
      </c>
      <c r="AE385" s="163">
        <v>45107</v>
      </c>
      <c r="AI385"/>
    </row>
    <row r="386" spans="1:35">
      <c r="A386" s="159">
        <f t="shared" si="40"/>
        <v>87.72</v>
      </c>
      <c r="B386" s="159">
        <v>384</v>
      </c>
      <c r="C386" s="159" t="s">
        <v>1523</v>
      </c>
      <c r="D386" s="159" t="s">
        <v>155</v>
      </c>
      <c r="E386" s="159" t="s">
        <v>632</v>
      </c>
      <c r="F386" s="159" t="s">
        <v>2858</v>
      </c>
      <c r="G386" s="159">
        <v>8</v>
      </c>
      <c r="H386" s="159">
        <f t="shared" si="42"/>
        <v>8</v>
      </c>
      <c r="I386" s="159">
        <v>2</v>
      </c>
      <c r="J386" s="159">
        <v>8</v>
      </c>
      <c r="K386" s="159">
        <v>7</v>
      </c>
      <c r="L386" s="159">
        <v>702</v>
      </c>
      <c r="M386" s="206" t="str">
        <f t="shared" si="41"/>
        <v>8-2-702</v>
      </c>
      <c r="N386" s="159" t="s">
        <v>1525</v>
      </c>
      <c r="O386" s="206" t="str">
        <f>VLOOKUP(M386,'房源信息（实测）'!$C$2:$J$771,7,0)</f>
        <v>8-2-702</v>
      </c>
      <c r="P386" s="206">
        <f>VLOOKUP(M386,'房源信息（实测）'!$C$2:$K$771,8,0)</f>
        <v>87.72</v>
      </c>
      <c r="Q386" s="159">
        <v>87.65</v>
      </c>
      <c r="R386" s="159">
        <v>70.77</v>
      </c>
      <c r="S386" s="159" t="s">
        <v>1526</v>
      </c>
      <c r="T386" s="159" t="s">
        <v>93</v>
      </c>
      <c r="U386" s="159" t="s">
        <v>1527</v>
      </c>
      <c r="V386" s="159" t="s">
        <v>1545</v>
      </c>
      <c r="W386" s="159" t="s">
        <v>2859</v>
      </c>
      <c r="X386" s="163">
        <v>44312</v>
      </c>
      <c r="Y386" s="159" t="s">
        <v>2860</v>
      </c>
      <c r="Z386" s="159" t="s">
        <v>1548</v>
      </c>
      <c r="AA386" s="159" t="s">
        <v>2861</v>
      </c>
      <c r="AB386" s="159" t="s">
        <v>2862</v>
      </c>
      <c r="AC386" s="159" t="s">
        <v>1548</v>
      </c>
      <c r="AD386" s="159" t="s">
        <v>2863</v>
      </c>
      <c r="AE386" s="163">
        <v>45107</v>
      </c>
      <c r="AI386"/>
    </row>
    <row r="387" spans="1:35">
      <c r="A387" s="159">
        <f t="shared" si="40"/>
        <v>87.72</v>
      </c>
      <c r="B387" s="159">
        <v>385</v>
      </c>
      <c r="C387" s="159" t="s">
        <v>1523</v>
      </c>
      <c r="D387" s="159" t="s">
        <v>155</v>
      </c>
      <c r="E387" s="159" t="s">
        <v>632</v>
      </c>
      <c r="F387" s="159" t="s">
        <v>2864</v>
      </c>
      <c r="G387" s="159">
        <v>8</v>
      </c>
      <c r="H387" s="159">
        <f t="shared" si="42"/>
        <v>8</v>
      </c>
      <c r="I387" s="159">
        <v>2</v>
      </c>
      <c r="J387" s="159">
        <v>8</v>
      </c>
      <c r="K387" s="159">
        <v>8</v>
      </c>
      <c r="L387" s="159">
        <v>801</v>
      </c>
      <c r="M387" s="206" t="str">
        <f t="shared" si="41"/>
        <v>8-2-801</v>
      </c>
      <c r="N387" s="159" t="s">
        <v>1525</v>
      </c>
      <c r="O387" s="206" t="str">
        <f>VLOOKUP(M387,'房源信息（实测）'!$C$2:$J$771,7,0)</f>
        <v>8-2-801</v>
      </c>
      <c r="P387" s="206">
        <f>VLOOKUP(M387,'房源信息（实测）'!$C$2:$K$771,8,0)</f>
        <v>87.72</v>
      </c>
      <c r="Q387" s="159">
        <v>87.65</v>
      </c>
      <c r="R387" s="159">
        <v>70.77</v>
      </c>
      <c r="S387" s="159" t="s">
        <v>1526</v>
      </c>
      <c r="T387" s="159" t="s">
        <v>93</v>
      </c>
      <c r="U387" s="159" t="s">
        <v>1527</v>
      </c>
      <c r="V387" s="159" t="s">
        <v>1545</v>
      </c>
      <c r="W387" s="159" t="s">
        <v>2865</v>
      </c>
      <c r="X387" s="163">
        <v>44309</v>
      </c>
      <c r="Y387" s="159" t="s">
        <v>2866</v>
      </c>
      <c r="Z387" s="159" t="s">
        <v>1548</v>
      </c>
      <c r="AA387" s="159" t="s">
        <v>2867</v>
      </c>
      <c r="AE387" s="163">
        <v>45107</v>
      </c>
      <c r="AI387"/>
    </row>
    <row r="388" spans="1:35">
      <c r="A388" s="159">
        <f t="shared" ref="A388:A451" si="43">P388</f>
        <v>87.72</v>
      </c>
      <c r="B388" s="159">
        <v>386</v>
      </c>
      <c r="C388" s="159" t="s">
        <v>1523</v>
      </c>
      <c r="D388" s="159" t="s">
        <v>155</v>
      </c>
      <c r="E388" s="159" t="s">
        <v>632</v>
      </c>
      <c r="F388" s="159" t="s">
        <v>2868</v>
      </c>
      <c r="G388" s="159">
        <v>8</v>
      </c>
      <c r="H388" s="159">
        <f t="shared" si="42"/>
        <v>8</v>
      </c>
      <c r="I388" s="159">
        <v>2</v>
      </c>
      <c r="J388" s="159">
        <v>8</v>
      </c>
      <c r="K388" s="159">
        <v>8</v>
      </c>
      <c r="L388" s="159">
        <v>802</v>
      </c>
      <c r="M388" s="206" t="str">
        <f t="shared" ref="M388:M451" si="44">G388&amp;$M$2&amp;I388&amp;$M$2&amp;L388</f>
        <v>8-2-802</v>
      </c>
      <c r="N388" s="159" t="s">
        <v>1525</v>
      </c>
      <c r="O388" s="206" t="str">
        <f>VLOOKUP(M388,'房源信息（实测）'!$C$2:$J$771,7,0)</f>
        <v>8-2-802</v>
      </c>
      <c r="P388" s="206">
        <f>VLOOKUP(M388,'房源信息（实测）'!$C$2:$K$771,8,0)</f>
        <v>87.72</v>
      </c>
      <c r="Q388" s="159">
        <v>87.65</v>
      </c>
      <c r="R388" s="159">
        <v>70.77</v>
      </c>
      <c r="S388" s="159" t="s">
        <v>1526</v>
      </c>
      <c r="T388" s="159" t="s">
        <v>93</v>
      </c>
      <c r="U388" s="159" t="s">
        <v>1527</v>
      </c>
      <c r="V388" s="159" t="s">
        <v>1545</v>
      </c>
      <c r="W388" s="159" t="s">
        <v>2869</v>
      </c>
      <c r="X388" s="163">
        <v>44313</v>
      </c>
      <c r="Y388" s="159" t="s">
        <v>2870</v>
      </c>
      <c r="Z388" s="159" t="s">
        <v>1548</v>
      </c>
      <c r="AA388" s="159" t="s">
        <v>2871</v>
      </c>
      <c r="AE388" s="163">
        <v>45107</v>
      </c>
      <c r="AI388"/>
    </row>
    <row r="389" spans="1:35">
      <c r="A389" s="159">
        <f t="shared" si="43"/>
        <v>87.72</v>
      </c>
      <c r="B389" s="159">
        <v>387</v>
      </c>
      <c r="C389" s="159" t="s">
        <v>1523</v>
      </c>
      <c r="D389" s="159" t="s">
        <v>155</v>
      </c>
      <c r="E389" s="159" t="s">
        <v>632</v>
      </c>
      <c r="F389" s="159" t="s">
        <v>2872</v>
      </c>
      <c r="G389" s="159">
        <v>8</v>
      </c>
      <c r="H389" s="159">
        <f t="shared" si="42"/>
        <v>8</v>
      </c>
      <c r="I389" s="159">
        <v>3</v>
      </c>
      <c r="J389" s="159">
        <v>8</v>
      </c>
      <c r="K389" s="159">
        <v>1</v>
      </c>
      <c r="L389" s="159">
        <v>101</v>
      </c>
      <c r="M389" s="206" t="str">
        <f t="shared" si="44"/>
        <v>8-3-101</v>
      </c>
      <c r="N389" s="159" t="s">
        <v>1525</v>
      </c>
      <c r="O389" s="206" t="str">
        <f>VLOOKUP(M389,'房源信息（实测）'!$C$2:$J$771,7,0)</f>
        <v>8-3-101</v>
      </c>
      <c r="P389" s="206">
        <f>VLOOKUP(M389,'房源信息（实测）'!$C$2:$K$771,8,0)</f>
        <v>87.72</v>
      </c>
      <c r="Q389" s="159">
        <v>87.65</v>
      </c>
      <c r="R389" s="159">
        <v>70.77</v>
      </c>
      <c r="S389" s="159" t="s">
        <v>1526</v>
      </c>
      <c r="T389" s="159" t="s">
        <v>93</v>
      </c>
      <c r="U389" s="159" t="s">
        <v>1527</v>
      </c>
      <c r="V389" s="159" t="s">
        <v>1528</v>
      </c>
      <c r="AE389" s="163">
        <v>45107</v>
      </c>
      <c r="AI389"/>
    </row>
    <row r="390" spans="1:35">
      <c r="A390" s="159">
        <f t="shared" si="43"/>
        <v>87.72</v>
      </c>
      <c r="B390" s="159">
        <v>388</v>
      </c>
      <c r="C390" s="159" t="s">
        <v>1523</v>
      </c>
      <c r="D390" s="159" t="s">
        <v>155</v>
      </c>
      <c r="E390" s="159" t="s">
        <v>632</v>
      </c>
      <c r="F390" s="159" t="s">
        <v>2873</v>
      </c>
      <c r="G390" s="159">
        <v>8</v>
      </c>
      <c r="H390" s="159">
        <f t="shared" si="42"/>
        <v>8</v>
      </c>
      <c r="I390" s="159">
        <v>3</v>
      </c>
      <c r="J390" s="159">
        <v>8</v>
      </c>
      <c r="K390" s="159">
        <v>1</v>
      </c>
      <c r="L390" s="159">
        <v>102</v>
      </c>
      <c r="M390" s="206" t="str">
        <f t="shared" si="44"/>
        <v>8-3-102</v>
      </c>
      <c r="N390" s="159" t="s">
        <v>1525</v>
      </c>
      <c r="O390" s="206" t="str">
        <f>VLOOKUP(M390,'房源信息（实测）'!$C$2:$J$771,7,0)</f>
        <v>8-3-102</v>
      </c>
      <c r="P390" s="206">
        <f>VLOOKUP(M390,'房源信息（实测）'!$C$2:$K$771,8,0)</f>
        <v>87.72</v>
      </c>
      <c r="Q390" s="159">
        <v>87.65</v>
      </c>
      <c r="R390" s="159">
        <v>70.77</v>
      </c>
      <c r="S390" s="159" t="s">
        <v>1526</v>
      </c>
      <c r="T390" s="159" t="s">
        <v>93</v>
      </c>
      <c r="U390" s="159" t="s">
        <v>1527</v>
      </c>
      <c r="V390" s="159" t="s">
        <v>1528</v>
      </c>
      <c r="AE390" s="163">
        <v>45107</v>
      </c>
      <c r="AI390"/>
    </row>
    <row r="391" spans="1:35">
      <c r="A391" s="159">
        <f t="shared" si="43"/>
        <v>87.72</v>
      </c>
      <c r="B391" s="159">
        <v>389</v>
      </c>
      <c r="C391" s="159" t="s">
        <v>1523</v>
      </c>
      <c r="D391" s="159" t="s">
        <v>155</v>
      </c>
      <c r="E391" s="159" t="s">
        <v>632</v>
      </c>
      <c r="F391" s="159" t="s">
        <v>2874</v>
      </c>
      <c r="G391" s="159">
        <v>8</v>
      </c>
      <c r="H391" s="159">
        <f t="shared" si="42"/>
        <v>8</v>
      </c>
      <c r="I391" s="159">
        <v>3</v>
      </c>
      <c r="J391" s="159">
        <v>8</v>
      </c>
      <c r="K391" s="159">
        <v>2</v>
      </c>
      <c r="L391" s="159">
        <v>201</v>
      </c>
      <c r="M391" s="206" t="str">
        <f t="shared" si="44"/>
        <v>8-3-201</v>
      </c>
      <c r="N391" s="159" t="s">
        <v>1525</v>
      </c>
      <c r="O391" s="206" t="str">
        <f>VLOOKUP(M391,'房源信息（实测）'!$C$2:$J$771,7,0)</f>
        <v>8-3-201</v>
      </c>
      <c r="P391" s="206">
        <f>VLOOKUP(M391,'房源信息（实测）'!$C$2:$K$771,8,0)</f>
        <v>87.72</v>
      </c>
      <c r="Q391" s="159">
        <v>87.65</v>
      </c>
      <c r="R391" s="159">
        <v>70.77</v>
      </c>
      <c r="S391" s="159" t="s">
        <v>1526</v>
      </c>
      <c r="T391" s="159" t="s">
        <v>93</v>
      </c>
      <c r="U391" s="159" t="s">
        <v>1527</v>
      </c>
      <c r="V391" s="159" t="s">
        <v>1528</v>
      </c>
      <c r="AE391" s="163">
        <v>45107</v>
      </c>
      <c r="AI391"/>
    </row>
    <row r="392" spans="1:35">
      <c r="A392" s="159">
        <f t="shared" si="43"/>
        <v>87.72</v>
      </c>
      <c r="B392" s="159">
        <v>390</v>
      </c>
      <c r="C392" s="159" t="s">
        <v>1523</v>
      </c>
      <c r="D392" s="159" t="s">
        <v>155</v>
      </c>
      <c r="E392" s="159" t="s">
        <v>632</v>
      </c>
      <c r="F392" s="159" t="s">
        <v>2875</v>
      </c>
      <c r="G392" s="159">
        <v>8</v>
      </c>
      <c r="H392" s="159">
        <f t="shared" si="42"/>
        <v>8</v>
      </c>
      <c r="I392" s="159">
        <v>3</v>
      </c>
      <c r="J392" s="159">
        <v>8</v>
      </c>
      <c r="K392" s="159">
        <v>2</v>
      </c>
      <c r="L392" s="159">
        <v>202</v>
      </c>
      <c r="M392" s="206" t="str">
        <f t="shared" si="44"/>
        <v>8-3-202</v>
      </c>
      <c r="N392" s="159" t="s">
        <v>1525</v>
      </c>
      <c r="O392" s="206" t="str">
        <f>VLOOKUP(M392,'房源信息（实测）'!$C$2:$J$771,7,0)</f>
        <v>8-3-202</v>
      </c>
      <c r="P392" s="206">
        <f>VLOOKUP(M392,'房源信息（实测）'!$C$2:$K$771,8,0)</f>
        <v>87.72</v>
      </c>
      <c r="Q392" s="159">
        <v>87.65</v>
      </c>
      <c r="R392" s="159">
        <v>70.77</v>
      </c>
      <c r="S392" s="159" t="s">
        <v>1526</v>
      </c>
      <c r="T392" s="159" t="s">
        <v>93</v>
      </c>
      <c r="U392" s="159" t="s">
        <v>1527</v>
      </c>
      <c r="V392" s="159" t="s">
        <v>1528</v>
      </c>
      <c r="AE392" s="163">
        <v>45107</v>
      </c>
      <c r="AI392"/>
    </row>
    <row r="393" spans="1:35">
      <c r="A393" s="159">
        <f t="shared" si="43"/>
        <v>87.72</v>
      </c>
      <c r="B393" s="159">
        <v>391</v>
      </c>
      <c r="C393" s="159" t="s">
        <v>1523</v>
      </c>
      <c r="D393" s="159" t="s">
        <v>155</v>
      </c>
      <c r="E393" s="159" t="s">
        <v>632</v>
      </c>
      <c r="F393" s="159" t="s">
        <v>2876</v>
      </c>
      <c r="G393" s="159">
        <v>8</v>
      </c>
      <c r="H393" s="159">
        <f t="shared" si="42"/>
        <v>8</v>
      </c>
      <c r="I393" s="159">
        <v>3</v>
      </c>
      <c r="J393" s="159">
        <v>8</v>
      </c>
      <c r="K393" s="159">
        <v>3</v>
      </c>
      <c r="L393" s="159">
        <v>301</v>
      </c>
      <c r="M393" s="206" t="str">
        <f t="shared" si="44"/>
        <v>8-3-301</v>
      </c>
      <c r="N393" s="159" t="s">
        <v>1525</v>
      </c>
      <c r="O393" s="206" t="str">
        <f>VLOOKUP(M393,'房源信息（实测）'!$C$2:$J$771,7,0)</f>
        <v>8-3-301</v>
      </c>
      <c r="P393" s="206">
        <f>VLOOKUP(M393,'房源信息（实测）'!$C$2:$K$771,8,0)</f>
        <v>87.72</v>
      </c>
      <c r="Q393" s="159">
        <v>87.65</v>
      </c>
      <c r="R393" s="159">
        <v>70.77</v>
      </c>
      <c r="S393" s="159" t="s">
        <v>1526</v>
      </c>
      <c r="T393" s="159" t="s">
        <v>93</v>
      </c>
      <c r="U393" s="159" t="s">
        <v>1527</v>
      </c>
      <c r="V393" s="159" t="s">
        <v>1545</v>
      </c>
      <c r="W393" s="159" t="s">
        <v>2877</v>
      </c>
      <c r="X393" s="163">
        <v>44310</v>
      </c>
      <c r="Y393" s="159" t="s">
        <v>2878</v>
      </c>
      <c r="Z393" s="159" t="s">
        <v>1548</v>
      </c>
      <c r="AA393" s="159" t="s">
        <v>2879</v>
      </c>
      <c r="AB393" s="159" t="s">
        <v>2880</v>
      </c>
      <c r="AC393" s="159" t="s">
        <v>1548</v>
      </c>
      <c r="AD393" s="159" t="s">
        <v>2881</v>
      </c>
      <c r="AE393" s="163">
        <v>45107</v>
      </c>
      <c r="AI393"/>
    </row>
    <row r="394" spans="1:35">
      <c r="A394" s="159">
        <f t="shared" si="43"/>
        <v>87.72</v>
      </c>
      <c r="B394" s="159">
        <v>392</v>
      </c>
      <c r="C394" s="159" t="s">
        <v>1523</v>
      </c>
      <c r="D394" s="159" t="s">
        <v>155</v>
      </c>
      <c r="E394" s="159" t="s">
        <v>632</v>
      </c>
      <c r="F394" s="159" t="s">
        <v>2882</v>
      </c>
      <c r="G394" s="159">
        <v>8</v>
      </c>
      <c r="H394" s="159">
        <f t="shared" ref="H394:H457" si="45">G394</f>
        <v>8</v>
      </c>
      <c r="I394" s="159">
        <v>3</v>
      </c>
      <c r="J394" s="159">
        <v>8</v>
      </c>
      <c r="K394" s="159">
        <v>3</v>
      </c>
      <c r="L394" s="159">
        <v>302</v>
      </c>
      <c r="M394" s="206" t="str">
        <f t="shared" si="44"/>
        <v>8-3-302</v>
      </c>
      <c r="N394" s="159" t="s">
        <v>1525</v>
      </c>
      <c r="O394" s="206" t="str">
        <f>VLOOKUP(M394,'房源信息（实测）'!$C$2:$J$771,7,0)</f>
        <v>8-3-302</v>
      </c>
      <c r="P394" s="206">
        <f>VLOOKUP(M394,'房源信息（实测）'!$C$2:$K$771,8,0)</f>
        <v>87.72</v>
      </c>
      <c r="Q394" s="159">
        <v>87.65</v>
      </c>
      <c r="R394" s="159">
        <v>70.77</v>
      </c>
      <c r="S394" s="159" t="s">
        <v>1526</v>
      </c>
      <c r="T394" s="159" t="s">
        <v>93</v>
      </c>
      <c r="U394" s="159" t="s">
        <v>1527</v>
      </c>
      <c r="V394" s="159" t="s">
        <v>1528</v>
      </c>
      <c r="AE394" s="163">
        <v>45107</v>
      </c>
      <c r="AI394"/>
    </row>
    <row r="395" spans="1:35">
      <c r="A395" s="159">
        <f t="shared" si="43"/>
        <v>87.72</v>
      </c>
      <c r="B395" s="159">
        <v>393</v>
      </c>
      <c r="C395" s="159" t="s">
        <v>1523</v>
      </c>
      <c r="D395" s="159" t="s">
        <v>155</v>
      </c>
      <c r="E395" s="159" t="s">
        <v>632</v>
      </c>
      <c r="F395" s="159" t="s">
        <v>2883</v>
      </c>
      <c r="G395" s="159">
        <v>8</v>
      </c>
      <c r="H395" s="159">
        <f t="shared" si="45"/>
        <v>8</v>
      </c>
      <c r="I395" s="159">
        <v>3</v>
      </c>
      <c r="J395" s="159">
        <v>8</v>
      </c>
      <c r="K395" s="159">
        <v>4</v>
      </c>
      <c r="L395" s="159">
        <v>401</v>
      </c>
      <c r="M395" s="206" t="str">
        <f t="shared" si="44"/>
        <v>8-3-401</v>
      </c>
      <c r="N395" s="159" t="s">
        <v>1525</v>
      </c>
      <c r="O395" s="206" t="str">
        <f>VLOOKUP(M395,'房源信息（实测）'!$C$2:$J$771,7,0)</f>
        <v>8-3-401</v>
      </c>
      <c r="P395" s="206">
        <f>VLOOKUP(M395,'房源信息（实测）'!$C$2:$K$771,8,0)</f>
        <v>87.72</v>
      </c>
      <c r="Q395" s="159">
        <v>87.65</v>
      </c>
      <c r="R395" s="159">
        <v>70.77</v>
      </c>
      <c r="S395" s="159" t="s">
        <v>1526</v>
      </c>
      <c r="T395" s="159" t="s">
        <v>93</v>
      </c>
      <c r="U395" s="159" t="s">
        <v>1527</v>
      </c>
      <c r="V395" s="159" t="s">
        <v>1545</v>
      </c>
      <c r="W395" s="159" t="s">
        <v>2884</v>
      </c>
      <c r="X395" s="163">
        <v>44310</v>
      </c>
      <c r="Y395" s="159" t="s">
        <v>2885</v>
      </c>
      <c r="Z395" s="159" t="s">
        <v>1548</v>
      </c>
      <c r="AA395" s="159" t="s">
        <v>2886</v>
      </c>
      <c r="AB395" s="159" t="s">
        <v>2887</v>
      </c>
      <c r="AC395" s="159" t="s">
        <v>1548</v>
      </c>
      <c r="AD395" s="159" t="s">
        <v>2888</v>
      </c>
      <c r="AE395" s="163">
        <v>45107</v>
      </c>
      <c r="AI395"/>
    </row>
    <row r="396" spans="1:35">
      <c r="A396" s="159">
        <f t="shared" si="43"/>
        <v>87.72</v>
      </c>
      <c r="B396" s="159">
        <v>394</v>
      </c>
      <c r="C396" s="159" t="s">
        <v>1523</v>
      </c>
      <c r="D396" s="159" t="s">
        <v>155</v>
      </c>
      <c r="E396" s="159" t="s">
        <v>632</v>
      </c>
      <c r="F396" s="159" t="s">
        <v>2889</v>
      </c>
      <c r="G396" s="159">
        <v>8</v>
      </c>
      <c r="H396" s="159">
        <f t="shared" si="45"/>
        <v>8</v>
      </c>
      <c r="I396" s="159">
        <v>3</v>
      </c>
      <c r="J396" s="159">
        <v>8</v>
      </c>
      <c r="K396" s="159">
        <v>4</v>
      </c>
      <c r="L396" s="159">
        <v>402</v>
      </c>
      <c r="M396" s="206" t="str">
        <f t="shared" si="44"/>
        <v>8-3-402</v>
      </c>
      <c r="N396" s="159" t="s">
        <v>1525</v>
      </c>
      <c r="O396" s="206" t="str">
        <f>VLOOKUP(M396,'房源信息（实测）'!$C$2:$J$771,7,0)</f>
        <v>8-3-402</v>
      </c>
      <c r="P396" s="206">
        <f>VLOOKUP(M396,'房源信息（实测）'!$C$2:$K$771,8,0)</f>
        <v>87.72</v>
      </c>
      <c r="Q396" s="159">
        <v>87.65</v>
      </c>
      <c r="R396" s="159">
        <v>70.77</v>
      </c>
      <c r="S396" s="159" t="s">
        <v>1526</v>
      </c>
      <c r="T396" s="159" t="s">
        <v>93</v>
      </c>
      <c r="U396" s="159" t="s">
        <v>1527</v>
      </c>
      <c r="V396" s="159" t="s">
        <v>1545</v>
      </c>
      <c r="W396" s="159" t="s">
        <v>2890</v>
      </c>
      <c r="X396" s="163">
        <v>44310</v>
      </c>
      <c r="Y396" s="159" t="s">
        <v>2891</v>
      </c>
      <c r="Z396" s="159" t="s">
        <v>1548</v>
      </c>
      <c r="AA396" s="159" t="s">
        <v>2892</v>
      </c>
      <c r="AB396" s="159" t="s">
        <v>2893</v>
      </c>
      <c r="AC396" s="159" t="s">
        <v>1548</v>
      </c>
      <c r="AD396" s="159" t="s">
        <v>2894</v>
      </c>
      <c r="AE396" s="163">
        <v>45107</v>
      </c>
      <c r="AI396"/>
    </row>
    <row r="397" spans="1:35">
      <c r="A397" s="159">
        <f t="shared" si="43"/>
        <v>87.72</v>
      </c>
      <c r="B397" s="159">
        <v>395</v>
      </c>
      <c r="C397" s="159" t="s">
        <v>1523</v>
      </c>
      <c r="D397" s="159" t="s">
        <v>155</v>
      </c>
      <c r="E397" s="159" t="s">
        <v>632</v>
      </c>
      <c r="F397" s="159" t="s">
        <v>2895</v>
      </c>
      <c r="G397" s="159">
        <v>8</v>
      </c>
      <c r="H397" s="159">
        <f t="shared" si="45"/>
        <v>8</v>
      </c>
      <c r="I397" s="159">
        <v>3</v>
      </c>
      <c r="J397" s="159">
        <v>8</v>
      </c>
      <c r="K397" s="159">
        <v>5</v>
      </c>
      <c r="L397" s="159">
        <v>501</v>
      </c>
      <c r="M397" s="206" t="str">
        <f t="shared" si="44"/>
        <v>8-3-501</v>
      </c>
      <c r="N397" s="159" t="s">
        <v>1525</v>
      </c>
      <c r="O397" s="206" t="str">
        <f>VLOOKUP(M397,'房源信息（实测）'!$C$2:$J$771,7,0)</f>
        <v>8-3-501</v>
      </c>
      <c r="P397" s="206">
        <f>VLOOKUP(M397,'房源信息（实测）'!$C$2:$K$771,8,0)</f>
        <v>87.72</v>
      </c>
      <c r="Q397" s="159">
        <v>87.65</v>
      </c>
      <c r="R397" s="159">
        <v>70.77</v>
      </c>
      <c r="S397" s="159" t="s">
        <v>1526</v>
      </c>
      <c r="T397" s="159" t="s">
        <v>93</v>
      </c>
      <c r="U397" s="159" t="s">
        <v>1527</v>
      </c>
      <c r="V397" s="159" t="s">
        <v>1545</v>
      </c>
      <c r="W397" s="159" t="s">
        <v>2896</v>
      </c>
      <c r="X397" s="163">
        <v>44314</v>
      </c>
      <c r="Y397" s="159" t="s">
        <v>2897</v>
      </c>
      <c r="Z397" s="159" t="s">
        <v>1548</v>
      </c>
      <c r="AA397" s="159" t="s">
        <v>2898</v>
      </c>
      <c r="AB397" s="159" t="s">
        <v>2899</v>
      </c>
      <c r="AC397" s="159" t="s">
        <v>1548</v>
      </c>
      <c r="AD397" s="159" t="s">
        <v>2900</v>
      </c>
      <c r="AE397" s="163">
        <v>45107</v>
      </c>
      <c r="AI397"/>
    </row>
    <row r="398" spans="1:35">
      <c r="A398" s="159">
        <f t="shared" si="43"/>
        <v>87.72</v>
      </c>
      <c r="B398" s="159">
        <v>396</v>
      </c>
      <c r="C398" s="159" t="s">
        <v>1523</v>
      </c>
      <c r="D398" s="159" t="s">
        <v>155</v>
      </c>
      <c r="E398" s="159" t="s">
        <v>632</v>
      </c>
      <c r="F398" s="159" t="s">
        <v>2901</v>
      </c>
      <c r="G398" s="159">
        <v>8</v>
      </c>
      <c r="H398" s="159">
        <f t="shared" si="45"/>
        <v>8</v>
      </c>
      <c r="I398" s="159">
        <v>3</v>
      </c>
      <c r="J398" s="159">
        <v>8</v>
      </c>
      <c r="K398" s="159">
        <v>5</v>
      </c>
      <c r="L398" s="159">
        <v>502</v>
      </c>
      <c r="M398" s="206" t="str">
        <f t="shared" si="44"/>
        <v>8-3-502</v>
      </c>
      <c r="N398" s="159" t="s">
        <v>1525</v>
      </c>
      <c r="O398" s="206" t="str">
        <f>VLOOKUP(M398,'房源信息（实测）'!$C$2:$J$771,7,0)</f>
        <v>8-3-502</v>
      </c>
      <c r="P398" s="206">
        <f>VLOOKUP(M398,'房源信息（实测）'!$C$2:$K$771,8,0)</f>
        <v>87.72</v>
      </c>
      <c r="Q398" s="159">
        <v>87.65</v>
      </c>
      <c r="R398" s="159">
        <v>70.77</v>
      </c>
      <c r="S398" s="159" t="s">
        <v>1526</v>
      </c>
      <c r="T398" s="159" t="s">
        <v>93</v>
      </c>
      <c r="U398" s="159" t="s">
        <v>1527</v>
      </c>
      <c r="V398" s="159" t="s">
        <v>1545</v>
      </c>
      <c r="W398" s="159" t="s">
        <v>2902</v>
      </c>
      <c r="X398" s="163">
        <v>44309</v>
      </c>
      <c r="Y398" s="159" t="s">
        <v>2903</v>
      </c>
      <c r="Z398" s="159" t="s">
        <v>1548</v>
      </c>
      <c r="AA398" s="159" t="s">
        <v>2904</v>
      </c>
      <c r="AB398" s="159" t="s">
        <v>2905</v>
      </c>
      <c r="AC398" s="159" t="s">
        <v>1548</v>
      </c>
      <c r="AD398" s="159" t="s">
        <v>2906</v>
      </c>
      <c r="AE398" s="163">
        <v>45107</v>
      </c>
      <c r="AI398"/>
    </row>
    <row r="399" spans="1:35">
      <c r="A399" s="159">
        <f t="shared" si="43"/>
        <v>87.72</v>
      </c>
      <c r="B399" s="159">
        <v>397</v>
      </c>
      <c r="C399" s="159" t="s">
        <v>1523</v>
      </c>
      <c r="D399" s="159" t="s">
        <v>155</v>
      </c>
      <c r="E399" s="159" t="s">
        <v>632</v>
      </c>
      <c r="F399" s="159" t="s">
        <v>2907</v>
      </c>
      <c r="G399" s="159">
        <v>8</v>
      </c>
      <c r="H399" s="159">
        <f t="shared" si="45"/>
        <v>8</v>
      </c>
      <c r="I399" s="159">
        <v>3</v>
      </c>
      <c r="J399" s="159">
        <v>8</v>
      </c>
      <c r="K399" s="159">
        <v>6</v>
      </c>
      <c r="L399" s="159">
        <v>601</v>
      </c>
      <c r="M399" s="206" t="str">
        <f t="shared" si="44"/>
        <v>8-3-601</v>
      </c>
      <c r="N399" s="159" t="s">
        <v>1525</v>
      </c>
      <c r="O399" s="206" t="str">
        <f>VLOOKUP(M399,'房源信息（实测）'!$C$2:$J$771,7,0)</f>
        <v>8-3-601</v>
      </c>
      <c r="P399" s="206">
        <f>VLOOKUP(M399,'房源信息（实测）'!$C$2:$K$771,8,0)</f>
        <v>87.72</v>
      </c>
      <c r="Q399" s="159">
        <v>87.65</v>
      </c>
      <c r="R399" s="159">
        <v>70.77</v>
      </c>
      <c r="S399" s="159" t="s">
        <v>1526</v>
      </c>
      <c r="T399" s="159" t="s">
        <v>93</v>
      </c>
      <c r="U399" s="159" t="s">
        <v>1527</v>
      </c>
      <c r="V399" s="159" t="s">
        <v>1545</v>
      </c>
      <c r="W399" s="159" t="s">
        <v>2908</v>
      </c>
      <c r="X399" s="163">
        <v>44314</v>
      </c>
      <c r="Y399" s="159" t="s">
        <v>2909</v>
      </c>
      <c r="Z399" s="159" t="s">
        <v>1548</v>
      </c>
      <c r="AA399" s="159" t="s">
        <v>2910</v>
      </c>
      <c r="AB399" s="159" t="s">
        <v>2911</v>
      </c>
      <c r="AC399" s="159" t="s">
        <v>1548</v>
      </c>
      <c r="AD399" s="159" t="s">
        <v>2912</v>
      </c>
      <c r="AE399" s="163">
        <v>45107</v>
      </c>
      <c r="AI399"/>
    </row>
    <row r="400" spans="1:35">
      <c r="A400" s="159">
        <f t="shared" si="43"/>
        <v>87.72</v>
      </c>
      <c r="B400" s="159">
        <v>398</v>
      </c>
      <c r="C400" s="159" t="s">
        <v>1523</v>
      </c>
      <c r="D400" s="159" t="s">
        <v>155</v>
      </c>
      <c r="E400" s="159" t="s">
        <v>632</v>
      </c>
      <c r="F400" s="159" t="s">
        <v>2913</v>
      </c>
      <c r="G400" s="159">
        <v>8</v>
      </c>
      <c r="H400" s="159">
        <f t="shared" si="45"/>
        <v>8</v>
      </c>
      <c r="I400" s="159">
        <v>3</v>
      </c>
      <c r="J400" s="159">
        <v>8</v>
      </c>
      <c r="K400" s="159">
        <v>6</v>
      </c>
      <c r="L400" s="159">
        <v>602</v>
      </c>
      <c r="M400" s="206" t="str">
        <f t="shared" si="44"/>
        <v>8-3-602</v>
      </c>
      <c r="N400" s="159" t="s">
        <v>1525</v>
      </c>
      <c r="O400" s="206" t="str">
        <f>VLOOKUP(M400,'房源信息（实测）'!$C$2:$J$771,7,0)</f>
        <v>8-3-602</v>
      </c>
      <c r="P400" s="206">
        <f>VLOOKUP(M400,'房源信息（实测）'!$C$2:$K$771,8,0)</f>
        <v>87.72</v>
      </c>
      <c r="Q400" s="159">
        <v>87.65</v>
      </c>
      <c r="R400" s="159">
        <v>70.77</v>
      </c>
      <c r="S400" s="159" t="s">
        <v>1526</v>
      </c>
      <c r="T400" s="159" t="s">
        <v>93</v>
      </c>
      <c r="U400" s="159" t="s">
        <v>1527</v>
      </c>
      <c r="V400" s="159" t="s">
        <v>1545</v>
      </c>
      <c r="W400" s="159" t="s">
        <v>2914</v>
      </c>
      <c r="X400" s="163">
        <v>44306</v>
      </c>
      <c r="Y400" s="159" t="s">
        <v>2915</v>
      </c>
      <c r="Z400" s="159" t="s">
        <v>1548</v>
      </c>
      <c r="AA400" s="159" t="s">
        <v>2916</v>
      </c>
      <c r="AB400" s="159" t="s">
        <v>2917</v>
      </c>
      <c r="AC400" s="159" t="s">
        <v>1548</v>
      </c>
      <c r="AD400" s="159" t="s">
        <v>2918</v>
      </c>
      <c r="AE400" s="163">
        <v>45107</v>
      </c>
      <c r="AI400"/>
    </row>
    <row r="401" spans="1:35">
      <c r="A401" s="159">
        <f t="shared" si="43"/>
        <v>87.72</v>
      </c>
      <c r="B401" s="159">
        <v>399</v>
      </c>
      <c r="C401" s="159" t="s">
        <v>1523</v>
      </c>
      <c r="D401" s="159" t="s">
        <v>155</v>
      </c>
      <c r="E401" s="159" t="s">
        <v>632</v>
      </c>
      <c r="F401" s="159" t="s">
        <v>2919</v>
      </c>
      <c r="G401" s="159">
        <v>8</v>
      </c>
      <c r="H401" s="159">
        <f t="shared" si="45"/>
        <v>8</v>
      </c>
      <c r="I401" s="159">
        <v>3</v>
      </c>
      <c r="J401" s="159">
        <v>8</v>
      </c>
      <c r="K401" s="159">
        <v>7</v>
      </c>
      <c r="L401" s="159">
        <v>701</v>
      </c>
      <c r="M401" s="206" t="str">
        <f t="shared" si="44"/>
        <v>8-3-701</v>
      </c>
      <c r="N401" s="159" t="s">
        <v>1525</v>
      </c>
      <c r="O401" s="206" t="str">
        <f>VLOOKUP(M401,'房源信息（实测）'!$C$2:$J$771,7,0)</f>
        <v>8-3-701</v>
      </c>
      <c r="P401" s="206">
        <f>VLOOKUP(M401,'房源信息（实测）'!$C$2:$K$771,8,0)</f>
        <v>87.72</v>
      </c>
      <c r="Q401" s="159">
        <v>87.65</v>
      </c>
      <c r="R401" s="159">
        <v>70.77</v>
      </c>
      <c r="S401" s="159" t="s">
        <v>1526</v>
      </c>
      <c r="T401" s="159" t="s">
        <v>93</v>
      </c>
      <c r="U401" s="159" t="s">
        <v>1527</v>
      </c>
      <c r="V401" s="159" t="s">
        <v>1545</v>
      </c>
      <c r="W401" s="159" t="s">
        <v>2920</v>
      </c>
      <c r="X401" s="163">
        <v>44312</v>
      </c>
      <c r="Y401" s="159" t="s">
        <v>2921</v>
      </c>
      <c r="Z401" s="159" t="s">
        <v>1548</v>
      </c>
      <c r="AA401" s="159" t="s">
        <v>2922</v>
      </c>
      <c r="AB401" s="159" t="s">
        <v>2923</v>
      </c>
      <c r="AC401" s="159" t="s">
        <v>1548</v>
      </c>
      <c r="AD401" s="159" t="s">
        <v>2924</v>
      </c>
      <c r="AE401" s="163">
        <v>45107</v>
      </c>
      <c r="AI401"/>
    </row>
    <row r="402" spans="1:35">
      <c r="A402" s="159">
        <f t="shared" si="43"/>
        <v>87.72</v>
      </c>
      <c r="B402" s="159">
        <v>400</v>
      </c>
      <c r="C402" s="159" t="s">
        <v>1523</v>
      </c>
      <c r="D402" s="159" t="s">
        <v>155</v>
      </c>
      <c r="E402" s="159" t="s">
        <v>632</v>
      </c>
      <c r="F402" s="159" t="s">
        <v>2925</v>
      </c>
      <c r="G402" s="159">
        <v>8</v>
      </c>
      <c r="H402" s="159">
        <f t="shared" si="45"/>
        <v>8</v>
      </c>
      <c r="I402" s="159">
        <v>3</v>
      </c>
      <c r="J402" s="159">
        <v>8</v>
      </c>
      <c r="K402" s="159">
        <v>7</v>
      </c>
      <c r="L402" s="159">
        <v>702</v>
      </c>
      <c r="M402" s="206" t="str">
        <f t="shared" si="44"/>
        <v>8-3-702</v>
      </c>
      <c r="N402" s="159" t="s">
        <v>1525</v>
      </c>
      <c r="O402" s="206" t="str">
        <f>VLOOKUP(M402,'房源信息（实测）'!$C$2:$J$771,7,0)</f>
        <v>8-3-702</v>
      </c>
      <c r="P402" s="206">
        <f>VLOOKUP(M402,'房源信息（实测）'!$C$2:$K$771,8,0)</f>
        <v>87.72</v>
      </c>
      <c r="Q402" s="159">
        <v>87.65</v>
      </c>
      <c r="R402" s="159">
        <v>70.77</v>
      </c>
      <c r="S402" s="159" t="s">
        <v>1526</v>
      </c>
      <c r="T402" s="159" t="s">
        <v>93</v>
      </c>
      <c r="U402" s="159" t="s">
        <v>1527</v>
      </c>
      <c r="V402" s="159" t="s">
        <v>1545</v>
      </c>
      <c r="W402" s="159" t="s">
        <v>2926</v>
      </c>
      <c r="X402" s="163">
        <v>44312</v>
      </c>
      <c r="Y402" s="159" t="s">
        <v>2927</v>
      </c>
      <c r="Z402" s="159" t="s">
        <v>1548</v>
      </c>
      <c r="AA402" s="159" t="s">
        <v>2928</v>
      </c>
      <c r="AE402" s="163">
        <v>45107</v>
      </c>
      <c r="AI402"/>
    </row>
    <row r="403" spans="1:35">
      <c r="A403" s="159">
        <f t="shared" si="43"/>
        <v>87.72</v>
      </c>
      <c r="B403" s="159">
        <v>401</v>
      </c>
      <c r="C403" s="159" t="s">
        <v>1523</v>
      </c>
      <c r="D403" s="159" t="s">
        <v>155</v>
      </c>
      <c r="E403" s="159" t="s">
        <v>632</v>
      </c>
      <c r="F403" s="159" t="s">
        <v>2929</v>
      </c>
      <c r="G403" s="159">
        <v>8</v>
      </c>
      <c r="H403" s="159">
        <f t="shared" si="45"/>
        <v>8</v>
      </c>
      <c r="I403" s="159">
        <v>3</v>
      </c>
      <c r="J403" s="159">
        <v>8</v>
      </c>
      <c r="K403" s="159">
        <v>8</v>
      </c>
      <c r="L403" s="159">
        <v>801</v>
      </c>
      <c r="M403" s="206" t="str">
        <f t="shared" si="44"/>
        <v>8-3-801</v>
      </c>
      <c r="N403" s="159" t="s">
        <v>1525</v>
      </c>
      <c r="O403" s="206" t="str">
        <f>VLOOKUP(M403,'房源信息（实测）'!$C$2:$J$771,7,0)</f>
        <v>8-3-801</v>
      </c>
      <c r="P403" s="206">
        <f>VLOOKUP(M403,'房源信息（实测）'!$C$2:$K$771,8,0)</f>
        <v>87.72</v>
      </c>
      <c r="Q403" s="159">
        <v>87.65</v>
      </c>
      <c r="R403" s="159">
        <v>70.77</v>
      </c>
      <c r="S403" s="159" t="s">
        <v>1526</v>
      </c>
      <c r="T403" s="159" t="s">
        <v>93</v>
      </c>
      <c r="U403" s="159" t="s">
        <v>1527</v>
      </c>
      <c r="V403" s="159" t="s">
        <v>1528</v>
      </c>
      <c r="AE403" s="163">
        <v>45107</v>
      </c>
      <c r="AI403"/>
    </row>
    <row r="404" spans="1:35">
      <c r="A404" s="159">
        <f t="shared" si="43"/>
        <v>87.72</v>
      </c>
      <c r="B404" s="159">
        <v>402</v>
      </c>
      <c r="C404" s="159" t="s">
        <v>1523</v>
      </c>
      <c r="D404" s="159" t="s">
        <v>155</v>
      </c>
      <c r="E404" s="159" t="s">
        <v>632</v>
      </c>
      <c r="F404" s="159" t="s">
        <v>2930</v>
      </c>
      <c r="G404" s="159">
        <v>8</v>
      </c>
      <c r="H404" s="159">
        <f t="shared" si="45"/>
        <v>8</v>
      </c>
      <c r="I404" s="159">
        <v>3</v>
      </c>
      <c r="J404" s="159">
        <v>8</v>
      </c>
      <c r="K404" s="159">
        <v>8</v>
      </c>
      <c r="L404" s="159">
        <v>802</v>
      </c>
      <c r="M404" s="206" t="str">
        <f t="shared" si="44"/>
        <v>8-3-802</v>
      </c>
      <c r="N404" s="159" t="s">
        <v>1525</v>
      </c>
      <c r="O404" s="206" t="str">
        <f>VLOOKUP(M404,'房源信息（实测）'!$C$2:$J$771,7,0)</f>
        <v>8-3-802</v>
      </c>
      <c r="P404" s="206">
        <f>VLOOKUP(M404,'房源信息（实测）'!$C$2:$K$771,8,0)</f>
        <v>87.72</v>
      </c>
      <c r="Q404" s="159">
        <v>87.65</v>
      </c>
      <c r="R404" s="159">
        <v>70.77</v>
      </c>
      <c r="S404" s="159" t="s">
        <v>1526</v>
      </c>
      <c r="T404" s="159" t="s">
        <v>93</v>
      </c>
      <c r="U404" s="159" t="s">
        <v>1527</v>
      </c>
      <c r="V404" s="159" t="s">
        <v>1528</v>
      </c>
      <c r="AE404" s="163">
        <v>45107</v>
      </c>
      <c r="AI404"/>
    </row>
    <row r="405" spans="1:35">
      <c r="A405" s="159">
        <f t="shared" si="43"/>
        <v>87.72</v>
      </c>
      <c r="B405" s="159">
        <v>403</v>
      </c>
      <c r="C405" s="159" t="s">
        <v>1523</v>
      </c>
      <c r="D405" s="159" t="s">
        <v>155</v>
      </c>
      <c r="E405" s="159" t="s">
        <v>632</v>
      </c>
      <c r="F405" s="159" t="s">
        <v>2931</v>
      </c>
      <c r="G405" s="159">
        <v>8</v>
      </c>
      <c r="H405" s="159">
        <f t="shared" si="45"/>
        <v>8</v>
      </c>
      <c r="I405" s="159">
        <v>4</v>
      </c>
      <c r="J405" s="159">
        <v>8</v>
      </c>
      <c r="K405" s="159">
        <v>1</v>
      </c>
      <c r="L405" s="159">
        <v>101</v>
      </c>
      <c r="M405" s="206" t="str">
        <f t="shared" si="44"/>
        <v>8-4-101</v>
      </c>
      <c r="N405" s="159" t="s">
        <v>1525</v>
      </c>
      <c r="O405" s="206" t="str">
        <f>VLOOKUP(M405,'房源信息（实测）'!$C$2:$J$771,7,0)</f>
        <v>8-4-101</v>
      </c>
      <c r="P405" s="206">
        <f>VLOOKUP(M405,'房源信息（实测）'!$C$2:$K$771,8,0)</f>
        <v>87.72</v>
      </c>
      <c r="Q405" s="159">
        <v>87.65</v>
      </c>
      <c r="R405" s="159">
        <v>70.77</v>
      </c>
      <c r="S405" s="159" t="s">
        <v>1526</v>
      </c>
      <c r="T405" s="159" t="s">
        <v>93</v>
      </c>
      <c r="U405" s="159" t="s">
        <v>1527</v>
      </c>
      <c r="V405" s="159" t="s">
        <v>1528</v>
      </c>
      <c r="AE405" s="163">
        <v>45107</v>
      </c>
      <c r="AI405"/>
    </row>
    <row r="406" spans="1:35">
      <c r="A406" s="159">
        <f t="shared" si="43"/>
        <v>88.29</v>
      </c>
      <c r="B406" s="159">
        <v>404</v>
      </c>
      <c r="C406" s="159" t="s">
        <v>1523</v>
      </c>
      <c r="D406" s="159" t="s">
        <v>155</v>
      </c>
      <c r="E406" s="159" t="s">
        <v>632</v>
      </c>
      <c r="F406" s="159" t="s">
        <v>2932</v>
      </c>
      <c r="G406" s="159">
        <v>8</v>
      </c>
      <c r="H406" s="159">
        <f t="shared" si="45"/>
        <v>8</v>
      </c>
      <c r="I406" s="159">
        <v>4</v>
      </c>
      <c r="J406" s="159">
        <v>8</v>
      </c>
      <c r="K406" s="159">
        <v>1</v>
      </c>
      <c r="L406" s="159">
        <v>102</v>
      </c>
      <c r="M406" s="206" t="str">
        <f t="shared" si="44"/>
        <v>8-4-102</v>
      </c>
      <c r="N406" s="159" t="s">
        <v>1525</v>
      </c>
      <c r="O406" s="206" t="str">
        <f>VLOOKUP(M406,'房源信息（实测）'!$C$2:$J$771,7,0)</f>
        <v>8-4-102</v>
      </c>
      <c r="P406" s="206">
        <f>VLOOKUP(M406,'房源信息（实测）'!$C$2:$K$771,8,0)</f>
        <v>88.29</v>
      </c>
      <c r="Q406" s="159">
        <v>88.22</v>
      </c>
      <c r="R406" s="159">
        <v>71.23</v>
      </c>
      <c r="S406" s="159" t="s">
        <v>1526</v>
      </c>
      <c r="T406" s="159" t="s">
        <v>93</v>
      </c>
      <c r="U406" s="159" t="s">
        <v>1527</v>
      </c>
      <c r="V406" s="159" t="s">
        <v>1528</v>
      </c>
      <c r="AE406" s="163">
        <v>45107</v>
      </c>
      <c r="AI406"/>
    </row>
    <row r="407" spans="1:35">
      <c r="A407" s="159">
        <f t="shared" si="43"/>
        <v>87.72</v>
      </c>
      <c r="B407" s="159">
        <v>405</v>
      </c>
      <c r="C407" s="159" t="s">
        <v>1523</v>
      </c>
      <c r="D407" s="159" t="s">
        <v>155</v>
      </c>
      <c r="E407" s="159" t="s">
        <v>632</v>
      </c>
      <c r="F407" s="159" t="s">
        <v>2933</v>
      </c>
      <c r="G407" s="159">
        <v>8</v>
      </c>
      <c r="H407" s="159">
        <f t="shared" si="45"/>
        <v>8</v>
      </c>
      <c r="I407" s="159">
        <v>4</v>
      </c>
      <c r="J407" s="159">
        <v>8</v>
      </c>
      <c r="K407" s="159">
        <v>2</v>
      </c>
      <c r="L407" s="159">
        <v>201</v>
      </c>
      <c r="M407" s="206" t="str">
        <f t="shared" si="44"/>
        <v>8-4-201</v>
      </c>
      <c r="N407" s="159" t="s">
        <v>1525</v>
      </c>
      <c r="O407" s="206" t="str">
        <f>VLOOKUP(M407,'房源信息（实测）'!$C$2:$J$771,7,0)</f>
        <v>8-4-201</v>
      </c>
      <c r="P407" s="206">
        <f>VLOOKUP(M407,'房源信息（实测）'!$C$2:$K$771,8,0)</f>
        <v>87.72</v>
      </c>
      <c r="Q407" s="159">
        <v>87.65</v>
      </c>
      <c r="R407" s="159">
        <v>70.77</v>
      </c>
      <c r="S407" s="159" t="s">
        <v>1526</v>
      </c>
      <c r="T407" s="159" t="s">
        <v>93</v>
      </c>
      <c r="U407" s="159" t="s">
        <v>1527</v>
      </c>
      <c r="V407" s="159" t="s">
        <v>1545</v>
      </c>
      <c r="W407" s="159" t="s">
        <v>2934</v>
      </c>
      <c r="X407" s="163">
        <v>44306</v>
      </c>
      <c r="Y407" s="159" t="s">
        <v>2935</v>
      </c>
      <c r="Z407" s="159" t="s">
        <v>1548</v>
      </c>
      <c r="AA407" s="159" t="s">
        <v>2936</v>
      </c>
      <c r="AB407" s="159" t="s">
        <v>2937</v>
      </c>
      <c r="AC407" s="159" t="s">
        <v>1548</v>
      </c>
      <c r="AD407" s="159" t="s">
        <v>2938</v>
      </c>
      <c r="AE407" s="163">
        <v>45107</v>
      </c>
      <c r="AI407"/>
    </row>
    <row r="408" spans="1:35">
      <c r="A408" s="159">
        <f t="shared" si="43"/>
        <v>88.29</v>
      </c>
      <c r="B408" s="159">
        <v>406</v>
      </c>
      <c r="C408" s="159" t="s">
        <v>1523</v>
      </c>
      <c r="D408" s="159" t="s">
        <v>155</v>
      </c>
      <c r="E408" s="159" t="s">
        <v>632</v>
      </c>
      <c r="F408" s="159" t="s">
        <v>2939</v>
      </c>
      <c r="G408" s="159">
        <v>8</v>
      </c>
      <c r="H408" s="159">
        <f t="shared" si="45"/>
        <v>8</v>
      </c>
      <c r="I408" s="159">
        <v>4</v>
      </c>
      <c r="J408" s="159">
        <v>8</v>
      </c>
      <c r="K408" s="159">
        <v>2</v>
      </c>
      <c r="L408" s="159">
        <v>202</v>
      </c>
      <c r="M408" s="206" t="str">
        <f t="shared" si="44"/>
        <v>8-4-202</v>
      </c>
      <c r="N408" s="159" t="s">
        <v>1525</v>
      </c>
      <c r="O408" s="206" t="str">
        <f>VLOOKUP(M408,'房源信息（实测）'!$C$2:$J$771,7,0)</f>
        <v>8-4-202</v>
      </c>
      <c r="P408" s="206">
        <f>VLOOKUP(M408,'房源信息（实测）'!$C$2:$K$771,8,0)</f>
        <v>88.29</v>
      </c>
      <c r="Q408" s="159">
        <v>88.22</v>
      </c>
      <c r="R408" s="159">
        <v>71.23</v>
      </c>
      <c r="S408" s="159" t="s">
        <v>1526</v>
      </c>
      <c r="T408" s="159" t="s">
        <v>93</v>
      </c>
      <c r="U408" s="159" t="s">
        <v>1527</v>
      </c>
      <c r="V408" s="159" t="s">
        <v>1528</v>
      </c>
      <c r="AE408" s="163">
        <v>45107</v>
      </c>
      <c r="AI408"/>
    </row>
    <row r="409" spans="1:35">
      <c r="A409" s="159">
        <f t="shared" si="43"/>
        <v>87.72</v>
      </c>
      <c r="B409" s="159">
        <v>407</v>
      </c>
      <c r="C409" s="159" t="s">
        <v>1523</v>
      </c>
      <c r="D409" s="159" t="s">
        <v>155</v>
      </c>
      <c r="E409" s="159" t="s">
        <v>632</v>
      </c>
      <c r="F409" s="159" t="s">
        <v>2940</v>
      </c>
      <c r="G409" s="159">
        <v>8</v>
      </c>
      <c r="H409" s="159">
        <f t="shared" si="45"/>
        <v>8</v>
      </c>
      <c r="I409" s="159">
        <v>4</v>
      </c>
      <c r="J409" s="159">
        <v>8</v>
      </c>
      <c r="K409" s="159">
        <v>3</v>
      </c>
      <c r="L409" s="159">
        <v>301</v>
      </c>
      <c r="M409" s="206" t="str">
        <f t="shared" si="44"/>
        <v>8-4-301</v>
      </c>
      <c r="N409" s="159" t="s">
        <v>1525</v>
      </c>
      <c r="O409" s="206" t="str">
        <f>VLOOKUP(M409,'房源信息（实测）'!$C$2:$J$771,7,0)</f>
        <v>8-4-301</v>
      </c>
      <c r="P409" s="206">
        <f>VLOOKUP(M409,'房源信息（实测）'!$C$2:$K$771,8,0)</f>
        <v>87.72</v>
      </c>
      <c r="Q409" s="159">
        <v>87.65</v>
      </c>
      <c r="R409" s="159">
        <v>70.77</v>
      </c>
      <c r="S409" s="159" t="s">
        <v>1526</v>
      </c>
      <c r="T409" s="159" t="s">
        <v>93</v>
      </c>
      <c r="U409" s="159" t="s">
        <v>1527</v>
      </c>
      <c r="V409" s="159" t="s">
        <v>1528</v>
      </c>
      <c r="AE409" s="163">
        <v>45107</v>
      </c>
      <c r="AI409"/>
    </row>
    <row r="410" spans="1:35">
      <c r="A410" s="159">
        <f t="shared" si="43"/>
        <v>88.29</v>
      </c>
      <c r="B410" s="159">
        <v>408</v>
      </c>
      <c r="C410" s="159" t="s">
        <v>1523</v>
      </c>
      <c r="D410" s="159" t="s">
        <v>155</v>
      </c>
      <c r="E410" s="159" t="s">
        <v>632</v>
      </c>
      <c r="F410" s="159" t="s">
        <v>2941</v>
      </c>
      <c r="G410" s="159">
        <v>8</v>
      </c>
      <c r="H410" s="159">
        <f t="shared" si="45"/>
        <v>8</v>
      </c>
      <c r="I410" s="159">
        <v>4</v>
      </c>
      <c r="J410" s="159">
        <v>8</v>
      </c>
      <c r="K410" s="159">
        <v>3</v>
      </c>
      <c r="L410" s="159">
        <v>302</v>
      </c>
      <c r="M410" s="206" t="str">
        <f t="shared" si="44"/>
        <v>8-4-302</v>
      </c>
      <c r="N410" s="159" t="s">
        <v>1525</v>
      </c>
      <c r="O410" s="206" t="str">
        <f>VLOOKUP(M410,'房源信息（实测）'!$C$2:$J$771,7,0)</f>
        <v>8-4-302</v>
      </c>
      <c r="P410" s="206">
        <f>VLOOKUP(M410,'房源信息（实测）'!$C$2:$K$771,8,0)</f>
        <v>88.29</v>
      </c>
      <c r="Q410" s="159">
        <v>88.22</v>
      </c>
      <c r="R410" s="159">
        <v>71.23</v>
      </c>
      <c r="S410" s="159" t="s">
        <v>1526</v>
      </c>
      <c r="T410" s="159" t="s">
        <v>93</v>
      </c>
      <c r="U410" s="159" t="s">
        <v>1527</v>
      </c>
      <c r="V410" s="159" t="s">
        <v>1545</v>
      </c>
      <c r="W410" s="159" t="s">
        <v>2942</v>
      </c>
      <c r="X410" s="163">
        <v>44303</v>
      </c>
      <c r="Y410" s="159" t="s">
        <v>2943</v>
      </c>
      <c r="Z410" s="159" t="s">
        <v>1548</v>
      </c>
      <c r="AA410" s="159" t="s">
        <v>2944</v>
      </c>
      <c r="AB410" s="159" t="s">
        <v>2945</v>
      </c>
      <c r="AC410" s="159" t="s">
        <v>1548</v>
      </c>
      <c r="AD410" s="159" t="s">
        <v>2946</v>
      </c>
      <c r="AE410" s="163">
        <v>45107</v>
      </c>
      <c r="AI410"/>
    </row>
    <row r="411" spans="1:35">
      <c r="A411" s="159">
        <f t="shared" si="43"/>
        <v>87.72</v>
      </c>
      <c r="B411" s="159">
        <v>409</v>
      </c>
      <c r="C411" s="159" t="s">
        <v>1523</v>
      </c>
      <c r="D411" s="159" t="s">
        <v>155</v>
      </c>
      <c r="E411" s="159" t="s">
        <v>632</v>
      </c>
      <c r="F411" s="159" t="s">
        <v>2947</v>
      </c>
      <c r="G411" s="159">
        <v>8</v>
      </c>
      <c r="H411" s="159">
        <f t="shared" si="45"/>
        <v>8</v>
      </c>
      <c r="I411" s="159">
        <v>4</v>
      </c>
      <c r="J411" s="159">
        <v>8</v>
      </c>
      <c r="K411" s="159">
        <v>4</v>
      </c>
      <c r="L411" s="159">
        <v>401</v>
      </c>
      <c r="M411" s="206" t="str">
        <f t="shared" si="44"/>
        <v>8-4-401</v>
      </c>
      <c r="N411" s="159" t="s">
        <v>1525</v>
      </c>
      <c r="O411" s="206" t="str">
        <f>VLOOKUP(M411,'房源信息（实测）'!$C$2:$J$771,7,0)</f>
        <v>8-4-401</v>
      </c>
      <c r="P411" s="206">
        <f>VLOOKUP(M411,'房源信息（实测）'!$C$2:$K$771,8,0)</f>
        <v>87.72</v>
      </c>
      <c r="Q411" s="159">
        <v>87.65</v>
      </c>
      <c r="R411" s="159">
        <v>70.77</v>
      </c>
      <c r="S411" s="159" t="s">
        <v>1526</v>
      </c>
      <c r="T411" s="159" t="s">
        <v>93</v>
      </c>
      <c r="U411" s="159" t="s">
        <v>1527</v>
      </c>
      <c r="V411" s="159" t="s">
        <v>1545</v>
      </c>
      <c r="W411" s="159" t="s">
        <v>2948</v>
      </c>
      <c r="X411" s="163">
        <v>44305</v>
      </c>
      <c r="Y411" s="159" t="s">
        <v>2949</v>
      </c>
      <c r="Z411" s="159" t="s">
        <v>1548</v>
      </c>
      <c r="AA411" s="159" t="s">
        <v>2950</v>
      </c>
      <c r="AB411" s="159" t="s">
        <v>2951</v>
      </c>
      <c r="AC411" s="159" t="s">
        <v>1548</v>
      </c>
      <c r="AD411" s="159" t="s">
        <v>2952</v>
      </c>
      <c r="AE411" s="163">
        <v>45107</v>
      </c>
      <c r="AI411"/>
    </row>
    <row r="412" spans="1:35">
      <c r="A412" s="159">
        <f t="shared" si="43"/>
        <v>88.29</v>
      </c>
      <c r="B412" s="159">
        <v>410</v>
      </c>
      <c r="C412" s="159" t="s">
        <v>1523</v>
      </c>
      <c r="D412" s="159" t="s">
        <v>155</v>
      </c>
      <c r="E412" s="159" t="s">
        <v>632</v>
      </c>
      <c r="F412" s="159" t="s">
        <v>2953</v>
      </c>
      <c r="G412" s="159">
        <v>8</v>
      </c>
      <c r="H412" s="159">
        <f t="shared" si="45"/>
        <v>8</v>
      </c>
      <c r="I412" s="159">
        <v>4</v>
      </c>
      <c r="J412" s="159">
        <v>8</v>
      </c>
      <c r="K412" s="159">
        <v>4</v>
      </c>
      <c r="L412" s="159">
        <v>402</v>
      </c>
      <c r="M412" s="206" t="str">
        <f t="shared" si="44"/>
        <v>8-4-402</v>
      </c>
      <c r="N412" s="159" t="s">
        <v>1525</v>
      </c>
      <c r="O412" s="206" t="str">
        <f>VLOOKUP(M412,'房源信息（实测）'!$C$2:$J$771,7,0)</f>
        <v>8-4-402</v>
      </c>
      <c r="P412" s="206">
        <f>VLOOKUP(M412,'房源信息（实测）'!$C$2:$K$771,8,0)</f>
        <v>88.29</v>
      </c>
      <c r="Q412" s="159">
        <v>88.22</v>
      </c>
      <c r="R412" s="159">
        <v>71.23</v>
      </c>
      <c r="S412" s="159" t="s">
        <v>1526</v>
      </c>
      <c r="T412" s="159" t="s">
        <v>93</v>
      </c>
      <c r="U412" s="159" t="s">
        <v>1527</v>
      </c>
      <c r="V412" s="159" t="s">
        <v>1545</v>
      </c>
      <c r="W412" s="159" t="s">
        <v>2954</v>
      </c>
      <c r="X412" s="163">
        <v>44311</v>
      </c>
      <c r="Y412" s="159" t="s">
        <v>2955</v>
      </c>
      <c r="Z412" s="159" t="s">
        <v>1548</v>
      </c>
      <c r="AA412" s="159" t="s">
        <v>2956</v>
      </c>
      <c r="AB412" s="159" t="s">
        <v>2957</v>
      </c>
      <c r="AC412" s="159" t="s">
        <v>1548</v>
      </c>
      <c r="AD412" s="159" t="s">
        <v>2958</v>
      </c>
      <c r="AE412" s="163">
        <v>45107</v>
      </c>
      <c r="AI412"/>
    </row>
    <row r="413" spans="1:35">
      <c r="A413" s="159">
        <f t="shared" si="43"/>
        <v>87.72</v>
      </c>
      <c r="B413" s="159">
        <v>411</v>
      </c>
      <c r="C413" s="159" t="s">
        <v>1523</v>
      </c>
      <c r="D413" s="159" t="s">
        <v>155</v>
      </c>
      <c r="E413" s="159" t="s">
        <v>632</v>
      </c>
      <c r="F413" s="159" t="s">
        <v>2959</v>
      </c>
      <c r="G413" s="159">
        <v>8</v>
      </c>
      <c r="H413" s="159">
        <f t="shared" si="45"/>
        <v>8</v>
      </c>
      <c r="I413" s="159">
        <v>4</v>
      </c>
      <c r="J413" s="159">
        <v>8</v>
      </c>
      <c r="K413" s="159">
        <v>5</v>
      </c>
      <c r="L413" s="159">
        <v>501</v>
      </c>
      <c r="M413" s="206" t="str">
        <f t="shared" si="44"/>
        <v>8-4-501</v>
      </c>
      <c r="N413" s="159" t="s">
        <v>1525</v>
      </c>
      <c r="O413" s="206" t="str">
        <f>VLOOKUP(M413,'房源信息（实测）'!$C$2:$J$771,7,0)</f>
        <v>8-4-501</v>
      </c>
      <c r="P413" s="206">
        <f>VLOOKUP(M413,'房源信息（实测）'!$C$2:$K$771,8,0)</f>
        <v>87.72</v>
      </c>
      <c r="Q413" s="159">
        <v>87.65</v>
      </c>
      <c r="R413" s="159">
        <v>70.77</v>
      </c>
      <c r="S413" s="159" t="s">
        <v>1526</v>
      </c>
      <c r="T413" s="159" t="s">
        <v>93</v>
      </c>
      <c r="U413" s="159" t="s">
        <v>1527</v>
      </c>
      <c r="V413" s="159" t="s">
        <v>1545</v>
      </c>
      <c r="W413" s="159" t="s">
        <v>2960</v>
      </c>
      <c r="X413" s="163">
        <v>44306</v>
      </c>
      <c r="Y413" s="159" t="s">
        <v>2961</v>
      </c>
      <c r="Z413" s="159" t="s">
        <v>1548</v>
      </c>
      <c r="AA413" s="159" t="s">
        <v>2962</v>
      </c>
      <c r="AB413" s="159" t="s">
        <v>2963</v>
      </c>
      <c r="AC413" s="159" t="s">
        <v>1548</v>
      </c>
      <c r="AD413" s="159" t="s">
        <v>2964</v>
      </c>
      <c r="AE413" s="163">
        <v>45107</v>
      </c>
      <c r="AI413"/>
    </row>
    <row r="414" spans="1:35">
      <c r="A414" s="159">
        <f t="shared" si="43"/>
        <v>88.29</v>
      </c>
      <c r="B414" s="159">
        <v>412</v>
      </c>
      <c r="C414" s="159" t="s">
        <v>1523</v>
      </c>
      <c r="D414" s="159" t="s">
        <v>155</v>
      </c>
      <c r="E414" s="159" t="s">
        <v>632</v>
      </c>
      <c r="F414" s="159" t="s">
        <v>2965</v>
      </c>
      <c r="G414" s="159">
        <v>8</v>
      </c>
      <c r="H414" s="159">
        <f t="shared" si="45"/>
        <v>8</v>
      </c>
      <c r="I414" s="159">
        <v>4</v>
      </c>
      <c r="J414" s="159">
        <v>8</v>
      </c>
      <c r="K414" s="159">
        <v>5</v>
      </c>
      <c r="L414" s="159">
        <v>502</v>
      </c>
      <c r="M414" s="206" t="str">
        <f t="shared" si="44"/>
        <v>8-4-502</v>
      </c>
      <c r="N414" s="159" t="s">
        <v>1525</v>
      </c>
      <c r="O414" s="206" t="str">
        <f>VLOOKUP(M414,'房源信息（实测）'!$C$2:$J$771,7,0)</f>
        <v>8-4-502</v>
      </c>
      <c r="P414" s="206">
        <f>VLOOKUP(M414,'房源信息（实测）'!$C$2:$K$771,8,0)</f>
        <v>88.29</v>
      </c>
      <c r="Q414" s="159">
        <v>88.22</v>
      </c>
      <c r="R414" s="159">
        <v>71.23</v>
      </c>
      <c r="S414" s="159" t="s">
        <v>1526</v>
      </c>
      <c r="T414" s="159" t="s">
        <v>93</v>
      </c>
      <c r="U414" s="159" t="s">
        <v>1527</v>
      </c>
      <c r="V414" s="159" t="s">
        <v>1545</v>
      </c>
      <c r="W414" s="159" t="s">
        <v>2966</v>
      </c>
      <c r="X414" s="163">
        <v>44335</v>
      </c>
      <c r="Y414" s="159" t="s">
        <v>2967</v>
      </c>
      <c r="Z414" s="159" t="s">
        <v>1548</v>
      </c>
      <c r="AA414" s="159" t="s">
        <v>2968</v>
      </c>
      <c r="AE414" s="163">
        <v>45107</v>
      </c>
      <c r="AI414"/>
    </row>
    <row r="415" spans="1:35">
      <c r="A415" s="159">
        <f t="shared" si="43"/>
        <v>87.72</v>
      </c>
      <c r="B415" s="159">
        <v>413</v>
      </c>
      <c r="C415" s="159" t="s">
        <v>1523</v>
      </c>
      <c r="D415" s="159" t="s">
        <v>155</v>
      </c>
      <c r="E415" s="159" t="s">
        <v>632</v>
      </c>
      <c r="F415" s="159" t="s">
        <v>2969</v>
      </c>
      <c r="G415" s="159">
        <v>8</v>
      </c>
      <c r="H415" s="159">
        <f t="shared" si="45"/>
        <v>8</v>
      </c>
      <c r="I415" s="159">
        <v>4</v>
      </c>
      <c r="J415" s="159">
        <v>8</v>
      </c>
      <c r="K415" s="159">
        <v>6</v>
      </c>
      <c r="L415" s="159">
        <v>601</v>
      </c>
      <c r="M415" s="206" t="str">
        <f t="shared" si="44"/>
        <v>8-4-601</v>
      </c>
      <c r="N415" s="159" t="s">
        <v>1525</v>
      </c>
      <c r="O415" s="206" t="str">
        <f>VLOOKUP(M415,'房源信息（实测）'!$C$2:$J$771,7,0)</f>
        <v>8-4-601</v>
      </c>
      <c r="P415" s="206">
        <f>VLOOKUP(M415,'房源信息（实测）'!$C$2:$K$771,8,0)</f>
        <v>87.72</v>
      </c>
      <c r="Q415" s="159">
        <v>87.65</v>
      </c>
      <c r="R415" s="159">
        <v>70.77</v>
      </c>
      <c r="S415" s="159" t="s">
        <v>1526</v>
      </c>
      <c r="T415" s="159" t="s">
        <v>93</v>
      </c>
      <c r="U415" s="159" t="s">
        <v>1527</v>
      </c>
      <c r="V415" s="159" t="s">
        <v>1545</v>
      </c>
      <c r="W415" s="159" t="s">
        <v>2970</v>
      </c>
      <c r="X415" s="163">
        <v>44311</v>
      </c>
      <c r="Y415" s="159" t="s">
        <v>2971</v>
      </c>
      <c r="Z415" s="159" t="s">
        <v>1548</v>
      </c>
      <c r="AA415" s="159" t="s">
        <v>2972</v>
      </c>
      <c r="AB415" s="159" t="s">
        <v>2973</v>
      </c>
      <c r="AC415" s="159" t="s">
        <v>1548</v>
      </c>
      <c r="AD415" s="159" t="s">
        <v>2974</v>
      </c>
      <c r="AE415" s="163">
        <v>45107</v>
      </c>
      <c r="AI415"/>
    </row>
    <row r="416" spans="1:35">
      <c r="A416" s="159">
        <f t="shared" si="43"/>
        <v>88.29</v>
      </c>
      <c r="B416" s="159">
        <v>414</v>
      </c>
      <c r="C416" s="159" t="s">
        <v>1523</v>
      </c>
      <c r="D416" s="159" t="s">
        <v>155</v>
      </c>
      <c r="E416" s="159" t="s">
        <v>632</v>
      </c>
      <c r="F416" s="159" t="s">
        <v>2975</v>
      </c>
      <c r="G416" s="159">
        <v>8</v>
      </c>
      <c r="H416" s="159">
        <f t="shared" si="45"/>
        <v>8</v>
      </c>
      <c r="I416" s="159">
        <v>4</v>
      </c>
      <c r="J416" s="159">
        <v>8</v>
      </c>
      <c r="K416" s="159">
        <v>6</v>
      </c>
      <c r="L416" s="159">
        <v>602</v>
      </c>
      <c r="M416" s="206" t="str">
        <f t="shared" si="44"/>
        <v>8-4-602</v>
      </c>
      <c r="N416" s="159" t="s">
        <v>1525</v>
      </c>
      <c r="O416" s="206" t="str">
        <f>VLOOKUP(M416,'房源信息（实测）'!$C$2:$J$771,7,0)</f>
        <v>8-4-602</v>
      </c>
      <c r="P416" s="206">
        <f>VLOOKUP(M416,'房源信息（实测）'!$C$2:$K$771,8,0)</f>
        <v>88.29</v>
      </c>
      <c r="Q416" s="159">
        <v>88.22</v>
      </c>
      <c r="R416" s="159">
        <v>71.23</v>
      </c>
      <c r="S416" s="159" t="s">
        <v>1526</v>
      </c>
      <c r="T416" s="159" t="s">
        <v>93</v>
      </c>
      <c r="U416" s="159" t="s">
        <v>1527</v>
      </c>
      <c r="V416" s="159" t="s">
        <v>1545</v>
      </c>
      <c r="W416" s="159" t="s">
        <v>2976</v>
      </c>
      <c r="X416" s="163">
        <v>44315</v>
      </c>
      <c r="Y416" s="159" t="s">
        <v>2977</v>
      </c>
      <c r="Z416" s="159" t="s">
        <v>1548</v>
      </c>
      <c r="AA416" s="159" t="s">
        <v>2978</v>
      </c>
      <c r="AB416" s="159" t="s">
        <v>2979</v>
      </c>
      <c r="AC416" s="159" t="s">
        <v>1548</v>
      </c>
      <c r="AD416" s="159" t="s">
        <v>2980</v>
      </c>
      <c r="AE416" s="163">
        <v>45107</v>
      </c>
      <c r="AI416"/>
    </row>
    <row r="417" spans="1:35">
      <c r="A417" s="159">
        <f t="shared" si="43"/>
        <v>87.72</v>
      </c>
      <c r="B417" s="159">
        <v>415</v>
      </c>
      <c r="C417" s="159" t="s">
        <v>1523</v>
      </c>
      <c r="D417" s="159" t="s">
        <v>155</v>
      </c>
      <c r="E417" s="159" t="s">
        <v>632</v>
      </c>
      <c r="F417" s="159" t="s">
        <v>2981</v>
      </c>
      <c r="G417" s="159">
        <v>8</v>
      </c>
      <c r="H417" s="159">
        <f t="shared" si="45"/>
        <v>8</v>
      </c>
      <c r="I417" s="159">
        <v>4</v>
      </c>
      <c r="J417" s="159">
        <v>8</v>
      </c>
      <c r="K417" s="159">
        <v>7</v>
      </c>
      <c r="L417" s="159">
        <v>701</v>
      </c>
      <c r="M417" s="206" t="str">
        <f t="shared" si="44"/>
        <v>8-4-701</v>
      </c>
      <c r="N417" s="159" t="s">
        <v>1525</v>
      </c>
      <c r="O417" s="206" t="str">
        <f>VLOOKUP(M417,'房源信息（实测）'!$C$2:$J$771,7,0)</f>
        <v>8-4-701</v>
      </c>
      <c r="P417" s="206">
        <f>VLOOKUP(M417,'房源信息（实测）'!$C$2:$K$771,8,0)</f>
        <v>87.72</v>
      </c>
      <c r="Q417" s="159">
        <v>87.65</v>
      </c>
      <c r="R417" s="159">
        <v>70.77</v>
      </c>
      <c r="S417" s="159" t="s">
        <v>1526</v>
      </c>
      <c r="T417" s="159" t="s">
        <v>93</v>
      </c>
      <c r="U417" s="159" t="s">
        <v>1527</v>
      </c>
      <c r="V417" s="159" t="s">
        <v>1545</v>
      </c>
      <c r="W417" s="159" t="s">
        <v>2982</v>
      </c>
      <c r="X417" s="163">
        <v>44312</v>
      </c>
      <c r="Y417" s="159" t="s">
        <v>2983</v>
      </c>
      <c r="Z417" s="159" t="s">
        <v>1548</v>
      </c>
      <c r="AA417" s="159" t="s">
        <v>2984</v>
      </c>
      <c r="AB417" s="159" t="s">
        <v>2985</v>
      </c>
      <c r="AC417" s="159" t="s">
        <v>1548</v>
      </c>
      <c r="AD417" s="159" t="s">
        <v>2986</v>
      </c>
      <c r="AE417" s="163">
        <v>45107</v>
      </c>
      <c r="AI417"/>
    </row>
    <row r="418" spans="1:35">
      <c r="A418" s="159">
        <f t="shared" si="43"/>
        <v>88.29</v>
      </c>
      <c r="B418" s="159">
        <v>416</v>
      </c>
      <c r="C418" s="159" t="s">
        <v>1523</v>
      </c>
      <c r="D418" s="159" t="s">
        <v>155</v>
      </c>
      <c r="E418" s="159" t="s">
        <v>632</v>
      </c>
      <c r="F418" s="159" t="s">
        <v>2987</v>
      </c>
      <c r="G418" s="159">
        <v>8</v>
      </c>
      <c r="H418" s="159">
        <f t="shared" si="45"/>
        <v>8</v>
      </c>
      <c r="I418" s="159">
        <v>4</v>
      </c>
      <c r="J418" s="159">
        <v>8</v>
      </c>
      <c r="K418" s="159">
        <v>7</v>
      </c>
      <c r="L418" s="159">
        <v>702</v>
      </c>
      <c r="M418" s="206" t="str">
        <f t="shared" si="44"/>
        <v>8-4-702</v>
      </c>
      <c r="N418" s="159" t="s">
        <v>1525</v>
      </c>
      <c r="O418" s="206" t="str">
        <f>VLOOKUP(M418,'房源信息（实测）'!$C$2:$J$771,7,0)</f>
        <v>8-4-702</v>
      </c>
      <c r="P418" s="206">
        <f>VLOOKUP(M418,'房源信息（实测）'!$C$2:$K$771,8,0)</f>
        <v>88.29</v>
      </c>
      <c r="Q418" s="159">
        <v>88.22</v>
      </c>
      <c r="R418" s="159">
        <v>71.23</v>
      </c>
      <c r="S418" s="159" t="s">
        <v>1526</v>
      </c>
      <c r="T418" s="159" t="s">
        <v>93</v>
      </c>
      <c r="U418" s="159" t="s">
        <v>1527</v>
      </c>
      <c r="V418" s="159" t="s">
        <v>1545</v>
      </c>
      <c r="W418" s="159" t="s">
        <v>2988</v>
      </c>
      <c r="X418" s="163">
        <v>44367</v>
      </c>
      <c r="Y418" s="159" t="s">
        <v>2989</v>
      </c>
      <c r="Z418" s="159" t="s">
        <v>1548</v>
      </c>
      <c r="AA418" s="159" t="s">
        <v>2990</v>
      </c>
      <c r="AB418" s="159" t="s">
        <v>2991</v>
      </c>
      <c r="AC418" s="159" t="s">
        <v>1548</v>
      </c>
      <c r="AD418" s="159" t="s">
        <v>2992</v>
      </c>
      <c r="AE418" s="163">
        <v>45107</v>
      </c>
      <c r="AI418"/>
    </row>
    <row r="419" spans="1:35">
      <c r="A419" s="159">
        <f t="shared" si="43"/>
        <v>87.72</v>
      </c>
      <c r="B419" s="159">
        <v>417</v>
      </c>
      <c r="C419" s="159" t="s">
        <v>1523</v>
      </c>
      <c r="D419" s="159" t="s">
        <v>155</v>
      </c>
      <c r="E419" s="159" t="s">
        <v>632</v>
      </c>
      <c r="F419" s="159" t="s">
        <v>2993</v>
      </c>
      <c r="G419" s="159">
        <v>8</v>
      </c>
      <c r="H419" s="159">
        <f t="shared" si="45"/>
        <v>8</v>
      </c>
      <c r="I419" s="159">
        <v>4</v>
      </c>
      <c r="J419" s="159">
        <v>8</v>
      </c>
      <c r="K419" s="159">
        <v>8</v>
      </c>
      <c r="L419" s="159">
        <v>801</v>
      </c>
      <c r="M419" s="206" t="str">
        <f t="shared" si="44"/>
        <v>8-4-801</v>
      </c>
      <c r="N419" s="159" t="s">
        <v>1525</v>
      </c>
      <c r="O419" s="206" t="str">
        <f>VLOOKUP(M419,'房源信息（实测）'!$C$2:$J$771,7,0)</f>
        <v>8-4-801</v>
      </c>
      <c r="P419" s="206">
        <f>VLOOKUP(M419,'房源信息（实测）'!$C$2:$K$771,8,0)</f>
        <v>87.72</v>
      </c>
      <c r="Q419" s="159">
        <v>87.65</v>
      </c>
      <c r="R419" s="159">
        <v>70.77</v>
      </c>
      <c r="S419" s="159" t="s">
        <v>1526</v>
      </c>
      <c r="T419" s="159" t="s">
        <v>93</v>
      </c>
      <c r="U419" s="159" t="s">
        <v>1527</v>
      </c>
      <c r="V419" s="159" t="s">
        <v>1528</v>
      </c>
      <c r="AE419" s="163">
        <v>45107</v>
      </c>
      <c r="AI419"/>
    </row>
    <row r="420" spans="1:35">
      <c r="A420" s="159">
        <f t="shared" si="43"/>
        <v>88.29</v>
      </c>
      <c r="B420" s="159">
        <v>418</v>
      </c>
      <c r="C420" s="159" t="s">
        <v>1523</v>
      </c>
      <c r="D420" s="159" t="s">
        <v>155</v>
      </c>
      <c r="E420" s="159" t="s">
        <v>632</v>
      </c>
      <c r="F420" s="159" t="s">
        <v>2994</v>
      </c>
      <c r="G420" s="159">
        <v>8</v>
      </c>
      <c r="H420" s="159">
        <f t="shared" si="45"/>
        <v>8</v>
      </c>
      <c r="I420" s="159">
        <v>4</v>
      </c>
      <c r="J420" s="159">
        <v>8</v>
      </c>
      <c r="K420" s="159">
        <v>8</v>
      </c>
      <c r="L420" s="159">
        <v>802</v>
      </c>
      <c r="M420" s="206" t="str">
        <f t="shared" si="44"/>
        <v>8-4-802</v>
      </c>
      <c r="N420" s="159" t="s">
        <v>1525</v>
      </c>
      <c r="O420" s="206" t="str">
        <f>VLOOKUP(M420,'房源信息（实测）'!$C$2:$J$771,7,0)</f>
        <v>8-4-802</v>
      </c>
      <c r="P420" s="206">
        <f>VLOOKUP(M420,'房源信息（实测）'!$C$2:$K$771,8,0)</f>
        <v>88.29</v>
      </c>
      <c r="Q420" s="159">
        <v>88.22</v>
      </c>
      <c r="R420" s="159">
        <v>71.23</v>
      </c>
      <c r="S420" s="159" t="s">
        <v>1526</v>
      </c>
      <c r="T420" s="159" t="s">
        <v>93</v>
      </c>
      <c r="U420" s="159" t="s">
        <v>1527</v>
      </c>
      <c r="V420" s="159" t="s">
        <v>1545</v>
      </c>
      <c r="W420" s="159" t="s">
        <v>2995</v>
      </c>
      <c r="X420" s="163">
        <v>44304</v>
      </c>
      <c r="Y420" s="159" t="s">
        <v>2996</v>
      </c>
      <c r="Z420" s="159" t="s">
        <v>1548</v>
      </c>
      <c r="AA420" s="159" t="s">
        <v>2997</v>
      </c>
      <c r="AB420" s="159" t="s">
        <v>2998</v>
      </c>
      <c r="AC420" s="159" t="s">
        <v>1548</v>
      </c>
      <c r="AD420" s="159" t="s">
        <v>2999</v>
      </c>
      <c r="AE420" s="163">
        <v>45107</v>
      </c>
      <c r="AI420"/>
    </row>
    <row r="421" spans="1:35">
      <c r="A421" s="159">
        <f t="shared" si="43"/>
        <v>88.41</v>
      </c>
      <c r="B421" s="159">
        <v>419</v>
      </c>
      <c r="C421" s="159" t="s">
        <v>1523</v>
      </c>
      <c r="D421" s="159" t="s">
        <v>155</v>
      </c>
      <c r="E421" s="159" t="s">
        <v>632</v>
      </c>
      <c r="F421" s="159" t="s">
        <v>3000</v>
      </c>
      <c r="G421" s="159">
        <v>9</v>
      </c>
      <c r="H421" s="159">
        <f t="shared" si="45"/>
        <v>9</v>
      </c>
      <c r="I421" s="159">
        <v>1</v>
      </c>
      <c r="J421" s="159">
        <v>10</v>
      </c>
      <c r="K421" s="159">
        <v>1</v>
      </c>
      <c r="L421" s="159">
        <v>101</v>
      </c>
      <c r="M421" s="206" t="str">
        <f t="shared" si="44"/>
        <v>9-1-101</v>
      </c>
      <c r="N421" s="159" t="s">
        <v>1525</v>
      </c>
      <c r="O421" s="206" t="str">
        <f>VLOOKUP(M421,'房源信息（实测）'!$C$2:$J$771,7,0)</f>
        <v>9-1-101</v>
      </c>
      <c r="P421" s="206">
        <f>VLOOKUP(M421,'房源信息（实测）'!$C$2:$K$771,8,0)</f>
        <v>88.41</v>
      </c>
      <c r="Q421" s="159">
        <v>88.34</v>
      </c>
      <c r="R421" s="159">
        <v>70.77</v>
      </c>
      <c r="S421" s="159" t="s">
        <v>1526</v>
      </c>
      <c r="T421" s="159" t="s">
        <v>93</v>
      </c>
      <c r="U421" s="159" t="s">
        <v>1527</v>
      </c>
      <c r="V421" s="159" t="s">
        <v>1528</v>
      </c>
      <c r="AE421" s="163">
        <v>45107</v>
      </c>
      <c r="AI421"/>
    </row>
    <row r="422" spans="1:35">
      <c r="A422" s="159">
        <f t="shared" si="43"/>
        <v>88.41</v>
      </c>
      <c r="B422" s="159">
        <v>420</v>
      </c>
      <c r="C422" s="159" t="s">
        <v>1523</v>
      </c>
      <c r="D422" s="159" t="s">
        <v>155</v>
      </c>
      <c r="E422" s="159" t="s">
        <v>632</v>
      </c>
      <c r="F422" s="159" t="s">
        <v>3001</v>
      </c>
      <c r="G422" s="159">
        <v>9</v>
      </c>
      <c r="H422" s="159">
        <f t="shared" si="45"/>
        <v>9</v>
      </c>
      <c r="I422" s="159">
        <v>1</v>
      </c>
      <c r="J422" s="159">
        <v>10</v>
      </c>
      <c r="K422" s="159">
        <v>1</v>
      </c>
      <c r="L422" s="159">
        <v>102</v>
      </c>
      <c r="M422" s="206" t="str">
        <f t="shared" si="44"/>
        <v>9-1-102</v>
      </c>
      <c r="N422" s="159" t="s">
        <v>1525</v>
      </c>
      <c r="O422" s="206" t="str">
        <f>VLOOKUP(M422,'房源信息（实测）'!$C$2:$J$771,7,0)</f>
        <v>9-1-102</v>
      </c>
      <c r="P422" s="206">
        <f>VLOOKUP(M422,'房源信息（实测）'!$C$2:$K$771,8,0)</f>
        <v>88.41</v>
      </c>
      <c r="Q422" s="159">
        <v>88.34</v>
      </c>
      <c r="R422" s="159">
        <v>70.77</v>
      </c>
      <c r="S422" s="159" t="s">
        <v>1526</v>
      </c>
      <c r="T422" s="159" t="s">
        <v>93</v>
      </c>
      <c r="U422" s="159" t="s">
        <v>1527</v>
      </c>
      <c r="V422" s="159" t="s">
        <v>1528</v>
      </c>
      <c r="AE422" s="163">
        <v>45107</v>
      </c>
      <c r="AI422"/>
    </row>
    <row r="423" spans="1:35">
      <c r="A423" s="159">
        <f t="shared" si="43"/>
        <v>88.99</v>
      </c>
      <c r="B423" s="159">
        <v>421</v>
      </c>
      <c r="C423" s="159" t="s">
        <v>1523</v>
      </c>
      <c r="D423" s="159" t="s">
        <v>155</v>
      </c>
      <c r="E423" s="159" t="s">
        <v>632</v>
      </c>
      <c r="F423" s="159" t="s">
        <v>3002</v>
      </c>
      <c r="G423" s="159">
        <v>9</v>
      </c>
      <c r="H423" s="159">
        <f t="shared" si="45"/>
        <v>9</v>
      </c>
      <c r="I423" s="159">
        <v>1</v>
      </c>
      <c r="J423" s="159">
        <v>10</v>
      </c>
      <c r="K423" s="159">
        <v>2</v>
      </c>
      <c r="L423" s="159">
        <v>201</v>
      </c>
      <c r="M423" s="206" t="str">
        <f t="shared" si="44"/>
        <v>9-1-201</v>
      </c>
      <c r="N423" s="159" t="s">
        <v>1525</v>
      </c>
      <c r="O423" s="206" t="str">
        <f>VLOOKUP(M423,'房源信息（实测）'!$C$2:$J$771,7,0)</f>
        <v>9-1-201</v>
      </c>
      <c r="P423" s="206">
        <f>VLOOKUP(M423,'房源信息（实测）'!$C$2:$K$771,8,0)</f>
        <v>88.99</v>
      </c>
      <c r="Q423" s="159">
        <v>88.91</v>
      </c>
      <c r="R423" s="159">
        <v>71.23</v>
      </c>
      <c r="S423" s="159" t="s">
        <v>1526</v>
      </c>
      <c r="T423" s="159" t="s">
        <v>93</v>
      </c>
      <c r="U423" s="159" t="s">
        <v>1527</v>
      </c>
      <c r="V423" s="159" t="s">
        <v>1528</v>
      </c>
      <c r="AE423" s="163">
        <v>45107</v>
      </c>
      <c r="AI423"/>
    </row>
    <row r="424" spans="1:35">
      <c r="A424" s="159">
        <f t="shared" si="43"/>
        <v>88.41</v>
      </c>
      <c r="B424" s="159">
        <v>422</v>
      </c>
      <c r="C424" s="159" t="s">
        <v>1523</v>
      </c>
      <c r="D424" s="159" t="s">
        <v>155</v>
      </c>
      <c r="E424" s="159" t="s">
        <v>632</v>
      </c>
      <c r="F424" s="159" t="s">
        <v>3003</v>
      </c>
      <c r="G424" s="159">
        <v>9</v>
      </c>
      <c r="H424" s="159">
        <f t="shared" si="45"/>
        <v>9</v>
      </c>
      <c r="I424" s="159">
        <v>1</v>
      </c>
      <c r="J424" s="159">
        <v>10</v>
      </c>
      <c r="K424" s="159">
        <v>2</v>
      </c>
      <c r="L424" s="159">
        <v>202</v>
      </c>
      <c r="M424" s="206" t="str">
        <f t="shared" si="44"/>
        <v>9-1-202</v>
      </c>
      <c r="N424" s="159" t="s">
        <v>1525</v>
      </c>
      <c r="O424" s="206" t="str">
        <f>VLOOKUP(M424,'房源信息（实测）'!$C$2:$J$771,7,0)</f>
        <v>9-1-202</v>
      </c>
      <c r="P424" s="206">
        <f>VLOOKUP(M424,'房源信息（实测）'!$C$2:$K$771,8,0)</f>
        <v>88.41</v>
      </c>
      <c r="Q424" s="159">
        <v>88.34</v>
      </c>
      <c r="R424" s="159">
        <v>70.77</v>
      </c>
      <c r="S424" s="159" t="s">
        <v>1526</v>
      </c>
      <c r="T424" s="159" t="s">
        <v>93</v>
      </c>
      <c r="U424" s="159" t="s">
        <v>1527</v>
      </c>
      <c r="V424" s="159" t="s">
        <v>1528</v>
      </c>
      <c r="AE424" s="163">
        <v>45107</v>
      </c>
      <c r="AI424"/>
    </row>
    <row r="425" spans="1:35">
      <c r="A425" s="159">
        <f t="shared" si="43"/>
        <v>88.99</v>
      </c>
      <c r="B425" s="159">
        <v>423</v>
      </c>
      <c r="C425" s="159" t="s">
        <v>1523</v>
      </c>
      <c r="D425" s="159" t="s">
        <v>155</v>
      </c>
      <c r="E425" s="159" t="s">
        <v>632</v>
      </c>
      <c r="F425" s="159" t="s">
        <v>3004</v>
      </c>
      <c r="G425" s="159">
        <v>9</v>
      </c>
      <c r="H425" s="159">
        <f t="shared" si="45"/>
        <v>9</v>
      </c>
      <c r="I425" s="159">
        <v>1</v>
      </c>
      <c r="J425" s="159">
        <v>10</v>
      </c>
      <c r="K425" s="159">
        <v>3</v>
      </c>
      <c r="L425" s="159">
        <v>301</v>
      </c>
      <c r="M425" s="206" t="str">
        <f t="shared" si="44"/>
        <v>9-1-301</v>
      </c>
      <c r="N425" s="159" t="s">
        <v>1525</v>
      </c>
      <c r="O425" s="206" t="str">
        <f>VLOOKUP(M425,'房源信息（实测）'!$C$2:$J$771,7,0)</f>
        <v>9-1-301</v>
      </c>
      <c r="P425" s="206">
        <f>VLOOKUP(M425,'房源信息（实测）'!$C$2:$K$771,8,0)</f>
        <v>88.99</v>
      </c>
      <c r="Q425" s="159">
        <v>88.91</v>
      </c>
      <c r="R425" s="159">
        <v>71.23</v>
      </c>
      <c r="S425" s="159" t="s">
        <v>1526</v>
      </c>
      <c r="T425" s="159" t="s">
        <v>93</v>
      </c>
      <c r="U425" s="159" t="s">
        <v>1527</v>
      </c>
      <c r="V425" s="159" t="s">
        <v>1545</v>
      </c>
      <c r="W425" s="159" t="s">
        <v>3005</v>
      </c>
      <c r="X425" s="163">
        <v>44325</v>
      </c>
      <c r="Y425" s="159" t="s">
        <v>3006</v>
      </c>
      <c r="Z425" s="159" t="s">
        <v>1548</v>
      </c>
      <c r="AA425" s="159" t="s">
        <v>3007</v>
      </c>
      <c r="AE425" s="163">
        <v>45107</v>
      </c>
      <c r="AI425"/>
    </row>
    <row r="426" spans="1:35">
      <c r="A426" s="159">
        <f t="shared" si="43"/>
        <v>88.41</v>
      </c>
      <c r="B426" s="159">
        <v>424</v>
      </c>
      <c r="C426" s="159" t="s">
        <v>1523</v>
      </c>
      <c r="D426" s="159" t="s">
        <v>155</v>
      </c>
      <c r="E426" s="159" t="s">
        <v>632</v>
      </c>
      <c r="F426" s="159" t="s">
        <v>3008</v>
      </c>
      <c r="G426" s="159">
        <v>9</v>
      </c>
      <c r="H426" s="159">
        <f t="shared" si="45"/>
        <v>9</v>
      </c>
      <c r="I426" s="159">
        <v>1</v>
      </c>
      <c r="J426" s="159">
        <v>10</v>
      </c>
      <c r="K426" s="159">
        <v>3</v>
      </c>
      <c r="L426" s="159">
        <v>302</v>
      </c>
      <c r="M426" s="206" t="str">
        <f t="shared" si="44"/>
        <v>9-1-302</v>
      </c>
      <c r="N426" s="159" t="s">
        <v>1525</v>
      </c>
      <c r="O426" s="206" t="str">
        <f>VLOOKUP(M426,'房源信息（实测）'!$C$2:$J$771,7,0)</f>
        <v>9-1-302</v>
      </c>
      <c r="P426" s="206">
        <f>VLOOKUP(M426,'房源信息（实测）'!$C$2:$K$771,8,0)</f>
        <v>88.41</v>
      </c>
      <c r="Q426" s="159">
        <v>88.34</v>
      </c>
      <c r="R426" s="159">
        <v>70.77</v>
      </c>
      <c r="S426" s="159" t="s">
        <v>1526</v>
      </c>
      <c r="T426" s="159" t="s">
        <v>93</v>
      </c>
      <c r="U426" s="159" t="s">
        <v>1527</v>
      </c>
      <c r="V426" s="159" t="s">
        <v>1528</v>
      </c>
      <c r="AE426" s="163">
        <v>45107</v>
      </c>
      <c r="AI426"/>
    </row>
    <row r="427" spans="1:35">
      <c r="A427" s="159">
        <f t="shared" si="43"/>
        <v>88.99</v>
      </c>
      <c r="B427" s="159">
        <v>425</v>
      </c>
      <c r="C427" s="159" t="s">
        <v>1523</v>
      </c>
      <c r="D427" s="159" t="s">
        <v>155</v>
      </c>
      <c r="E427" s="159" t="s">
        <v>632</v>
      </c>
      <c r="F427" s="159" t="s">
        <v>3009</v>
      </c>
      <c r="G427" s="159">
        <v>9</v>
      </c>
      <c r="H427" s="159">
        <f t="shared" si="45"/>
        <v>9</v>
      </c>
      <c r="I427" s="159">
        <v>1</v>
      </c>
      <c r="J427" s="159">
        <v>10</v>
      </c>
      <c r="K427" s="159">
        <v>4</v>
      </c>
      <c r="L427" s="159">
        <v>401</v>
      </c>
      <c r="M427" s="206" t="str">
        <f t="shared" si="44"/>
        <v>9-1-401</v>
      </c>
      <c r="N427" s="159" t="s">
        <v>1525</v>
      </c>
      <c r="O427" s="206" t="str">
        <f>VLOOKUP(M427,'房源信息（实测）'!$C$2:$J$771,7,0)</f>
        <v>9-1-401</v>
      </c>
      <c r="P427" s="206">
        <f>VLOOKUP(M427,'房源信息（实测）'!$C$2:$K$771,8,0)</f>
        <v>88.99</v>
      </c>
      <c r="Q427" s="159">
        <v>88.91</v>
      </c>
      <c r="R427" s="159">
        <v>71.23</v>
      </c>
      <c r="S427" s="159" t="s">
        <v>1526</v>
      </c>
      <c r="T427" s="159" t="s">
        <v>93</v>
      </c>
      <c r="U427" s="159" t="s">
        <v>1527</v>
      </c>
      <c r="V427" s="159" t="s">
        <v>1545</v>
      </c>
      <c r="W427" s="159" t="s">
        <v>3010</v>
      </c>
      <c r="X427" s="163">
        <v>44313</v>
      </c>
      <c r="Y427" s="159" t="s">
        <v>3011</v>
      </c>
      <c r="Z427" s="159" t="s">
        <v>1548</v>
      </c>
      <c r="AA427" s="159" t="s">
        <v>3012</v>
      </c>
      <c r="AB427" s="159" t="s">
        <v>3013</v>
      </c>
      <c r="AC427" s="159" t="s">
        <v>1548</v>
      </c>
      <c r="AD427" s="159" t="s">
        <v>3014</v>
      </c>
      <c r="AE427" s="163">
        <v>45107</v>
      </c>
      <c r="AI427"/>
    </row>
    <row r="428" spans="1:35">
      <c r="A428" s="159">
        <f t="shared" si="43"/>
        <v>88.41</v>
      </c>
      <c r="B428" s="159">
        <v>426</v>
      </c>
      <c r="C428" s="159" t="s">
        <v>1523</v>
      </c>
      <c r="D428" s="159" t="s">
        <v>155</v>
      </c>
      <c r="E428" s="159" t="s">
        <v>632</v>
      </c>
      <c r="F428" s="159" t="s">
        <v>3015</v>
      </c>
      <c r="G428" s="159">
        <v>9</v>
      </c>
      <c r="H428" s="159">
        <f t="shared" si="45"/>
        <v>9</v>
      </c>
      <c r="I428" s="159">
        <v>1</v>
      </c>
      <c r="J428" s="159">
        <v>10</v>
      </c>
      <c r="K428" s="159">
        <v>4</v>
      </c>
      <c r="L428" s="159">
        <v>402</v>
      </c>
      <c r="M428" s="206" t="str">
        <f t="shared" si="44"/>
        <v>9-1-402</v>
      </c>
      <c r="N428" s="159" t="s">
        <v>1525</v>
      </c>
      <c r="O428" s="206" t="str">
        <f>VLOOKUP(M428,'房源信息（实测）'!$C$2:$J$771,7,0)</f>
        <v>9-1-402</v>
      </c>
      <c r="P428" s="206">
        <f>VLOOKUP(M428,'房源信息（实测）'!$C$2:$K$771,8,0)</f>
        <v>88.41</v>
      </c>
      <c r="Q428" s="159">
        <v>88.34</v>
      </c>
      <c r="R428" s="159">
        <v>70.77</v>
      </c>
      <c r="S428" s="159" t="s">
        <v>1526</v>
      </c>
      <c r="T428" s="159" t="s">
        <v>93</v>
      </c>
      <c r="U428" s="159" t="s">
        <v>1527</v>
      </c>
      <c r="V428" s="159" t="s">
        <v>1528</v>
      </c>
      <c r="AE428" s="163">
        <v>45107</v>
      </c>
      <c r="AI428"/>
    </row>
    <row r="429" spans="1:35">
      <c r="A429" s="159">
        <f t="shared" si="43"/>
        <v>88.99</v>
      </c>
      <c r="B429" s="159">
        <v>427</v>
      </c>
      <c r="C429" s="159" t="s">
        <v>1523</v>
      </c>
      <c r="D429" s="159" t="s">
        <v>155</v>
      </c>
      <c r="E429" s="159" t="s">
        <v>632</v>
      </c>
      <c r="F429" s="159" t="s">
        <v>3016</v>
      </c>
      <c r="G429" s="159">
        <v>9</v>
      </c>
      <c r="H429" s="159">
        <f t="shared" si="45"/>
        <v>9</v>
      </c>
      <c r="I429" s="159">
        <v>1</v>
      </c>
      <c r="J429" s="159">
        <v>10</v>
      </c>
      <c r="K429" s="159">
        <v>5</v>
      </c>
      <c r="L429" s="159">
        <v>501</v>
      </c>
      <c r="M429" s="206" t="str">
        <f t="shared" si="44"/>
        <v>9-1-501</v>
      </c>
      <c r="N429" s="159" t="s">
        <v>1525</v>
      </c>
      <c r="O429" s="206" t="str">
        <f>VLOOKUP(M429,'房源信息（实测）'!$C$2:$J$771,7,0)</f>
        <v>9-1-501</v>
      </c>
      <c r="P429" s="206">
        <f>VLOOKUP(M429,'房源信息（实测）'!$C$2:$K$771,8,0)</f>
        <v>88.99</v>
      </c>
      <c r="Q429" s="159">
        <v>88.91</v>
      </c>
      <c r="R429" s="159">
        <v>71.23</v>
      </c>
      <c r="S429" s="159" t="s">
        <v>1526</v>
      </c>
      <c r="T429" s="159" t="s">
        <v>93</v>
      </c>
      <c r="U429" s="159" t="s">
        <v>1527</v>
      </c>
      <c r="V429" s="159" t="s">
        <v>1545</v>
      </c>
      <c r="W429" s="159" t="s">
        <v>3017</v>
      </c>
      <c r="X429" s="163">
        <v>44310</v>
      </c>
      <c r="Y429" s="159" t="s">
        <v>3018</v>
      </c>
      <c r="Z429" s="159" t="s">
        <v>1548</v>
      </c>
      <c r="AA429" s="159" t="s">
        <v>3019</v>
      </c>
      <c r="AB429" s="159" t="s">
        <v>3020</v>
      </c>
      <c r="AC429" s="159" t="s">
        <v>1548</v>
      </c>
      <c r="AD429" s="159" t="s">
        <v>3021</v>
      </c>
      <c r="AE429" s="163">
        <v>45107</v>
      </c>
      <c r="AI429"/>
    </row>
    <row r="430" spans="1:35">
      <c r="A430" s="159">
        <f t="shared" si="43"/>
        <v>88.41</v>
      </c>
      <c r="B430" s="159">
        <v>428</v>
      </c>
      <c r="C430" s="159" t="s">
        <v>1523</v>
      </c>
      <c r="D430" s="159" t="s">
        <v>155</v>
      </c>
      <c r="E430" s="159" t="s">
        <v>632</v>
      </c>
      <c r="F430" s="159" t="s">
        <v>3022</v>
      </c>
      <c r="G430" s="159">
        <v>9</v>
      </c>
      <c r="H430" s="159">
        <f t="shared" si="45"/>
        <v>9</v>
      </c>
      <c r="I430" s="159">
        <v>1</v>
      </c>
      <c r="J430" s="159">
        <v>10</v>
      </c>
      <c r="K430" s="159">
        <v>5</v>
      </c>
      <c r="L430" s="159">
        <v>502</v>
      </c>
      <c r="M430" s="206" t="str">
        <f t="shared" si="44"/>
        <v>9-1-502</v>
      </c>
      <c r="N430" s="159" t="s">
        <v>1525</v>
      </c>
      <c r="O430" s="206" t="str">
        <f>VLOOKUP(M430,'房源信息（实测）'!$C$2:$J$771,7,0)</f>
        <v>9-1-502</v>
      </c>
      <c r="P430" s="206">
        <f>VLOOKUP(M430,'房源信息（实测）'!$C$2:$K$771,8,0)</f>
        <v>88.41</v>
      </c>
      <c r="Q430" s="159">
        <v>88.34</v>
      </c>
      <c r="R430" s="159">
        <v>70.77</v>
      </c>
      <c r="S430" s="159" t="s">
        <v>1526</v>
      </c>
      <c r="T430" s="159" t="s">
        <v>93</v>
      </c>
      <c r="U430" s="159" t="s">
        <v>1527</v>
      </c>
      <c r="V430" s="159" t="s">
        <v>1528</v>
      </c>
      <c r="AE430" s="163">
        <v>45107</v>
      </c>
      <c r="AI430"/>
    </row>
    <row r="431" spans="1:35">
      <c r="A431" s="159">
        <f t="shared" si="43"/>
        <v>88.99</v>
      </c>
      <c r="B431" s="159">
        <v>429</v>
      </c>
      <c r="C431" s="159" t="s">
        <v>1523</v>
      </c>
      <c r="D431" s="159" t="s">
        <v>155</v>
      </c>
      <c r="E431" s="159" t="s">
        <v>632</v>
      </c>
      <c r="F431" s="159" t="s">
        <v>3023</v>
      </c>
      <c r="G431" s="159">
        <v>9</v>
      </c>
      <c r="H431" s="159">
        <f t="shared" si="45"/>
        <v>9</v>
      </c>
      <c r="I431" s="159">
        <v>1</v>
      </c>
      <c r="J431" s="159">
        <v>10</v>
      </c>
      <c r="K431" s="159">
        <v>6</v>
      </c>
      <c r="L431" s="159">
        <v>601</v>
      </c>
      <c r="M431" s="206" t="str">
        <f t="shared" si="44"/>
        <v>9-1-601</v>
      </c>
      <c r="N431" s="159" t="s">
        <v>1525</v>
      </c>
      <c r="O431" s="206" t="str">
        <f>VLOOKUP(M431,'房源信息（实测）'!$C$2:$J$771,7,0)</f>
        <v>9-1-601</v>
      </c>
      <c r="P431" s="206">
        <f>VLOOKUP(M431,'房源信息（实测）'!$C$2:$K$771,8,0)</f>
        <v>88.99</v>
      </c>
      <c r="Q431" s="159">
        <v>88.91</v>
      </c>
      <c r="R431" s="159">
        <v>71.23</v>
      </c>
      <c r="S431" s="159" t="s">
        <v>1526</v>
      </c>
      <c r="T431" s="159" t="s">
        <v>93</v>
      </c>
      <c r="U431" s="159" t="s">
        <v>1527</v>
      </c>
      <c r="V431" s="159" t="s">
        <v>1545</v>
      </c>
      <c r="W431" s="159" t="s">
        <v>3024</v>
      </c>
      <c r="X431" s="163">
        <v>44311</v>
      </c>
      <c r="Y431" s="159" t="s">
        <v>3025</v>
      </c>
      <c r="Z431" s="159" t="s">
        <v>1548</v>
      </c>
      <c r="AA431" s="159" t="s">
        <v>3026</v>
      </c>
      <c r="AE431" s="163">
        <v>45107</v>
      </c>
      <c r="AI431"/>
    </row>
    <row r="432" spans="1:35">
      <c r="A432" s="159">
        <f t="shared" si="43"/>
        <v>88.41</v>
      </c>
      <c r="B432" s="159">
        <v>430</v>
      </c>
      <c r="C432" s="159" t="s">
        <v>1523</v>
      </c>
      <c r="D432" s="159" t="s">
        <v>155</v>
      </c>
      <c r="E432" s="159" t="s">
        <v>632</v>
      </c>
      <c r="F432" s="159" t="s">
        <v>3027</v>
      </c>
      <c r="G432" s="159">
        <v>9</v>
      </c>
      <c r="H432" s="159">
        <f t="shared" si="45"/>
        <v>9</v>
      </c>
      <c r="I432" s="159">
        <v>1</v>
      </c>
      <c r="J432" s="159">
        <v>10</v>
      </c>
      <c r="K432" s="159">
        <v>6</v>
      </c>
      <c r="L432" s="159">
        <v>602</v>
      </c>
      <c r="M432" s="206" t="str">
        <f t="shared" si="44"/>
        <v>9-1-602</v>
      </c>
      <c r="N432" s="159" t="s">
        <v>1525</v>
      </c>
      <c r="O432" s="206" t="str">
        <f>VLOOKUP(M432,'房源信息（实测）'!$C$2:$J$771,7,0)</f>
        <v>9-1-602</v>
      </c>
      <c r="P432" s="206">
        <f>VLOOKUP(M432,'房源信息（实测）'!$C$2:$K$771,8,0)</f>
        <v>88.41</v>
      </c>
      <c r="Q432" s="159">
        <v>88.34</v>
      </c>
      <c r="R432" s="159">
        <v>70.77</v>
      </c>
      <c r="S432" s="159" t="s">
        <v>1526</v>
      </c>
      <c r="T432" s="159" t="s">
        <v>93</v>
      </c>
      <c r="U432" s="159" t="s">
        <v>1527</v>
      </c>
      <c r="V432" s="159" t="s">
        <v>1545</v>
      </c>
      <c r="W432" s="159" t="s">
        <v>3028</v>
      </c>
      <c r="X432" s="163">
        <v>44318</v>
      </c>
      <c r="Y432" s="159" t="s">
        <v>3029</v>
      </c>
      <c r="Z432" s="159" t="s">
        <v>1548</v>
      </c>
      <c r="AA432" s="159" t="s">
        <v>3030</v>
      </c>
      <c r="AB432" s="159" t="s">
        <v>3031</v>
      </c>
      <c r="AC432" s="159" t="s">
        <v>1548</v>
      </c>
      <c r="AD432" s="159" t="s">
        <v>3032</v>
      </c>
      <c r="AE432" s="163">
        <v>45107</v>
      </c>
      <c r="AI432"/>
    </row>
    <row r="433" spans="1:35">
      <c r="A433" s="159">
        <f t="shared" si="43"/>
        <v>88.99</v>
      </c>
      <c r="B433" s="159">
        <v>431</v>
      </c>
      <c r="C433" s="159" t="s">
        <v>1523</v>
      </c>
      <c r="D433" s="159" t="s">
        <v>155</v>
      </c>
      <c r="E433" s="159" t="s">
        <v>632</v>
      </c>
      <c r="F433" s="159" t="s">
        <v>3033</v>
      </c>
      <c r="G433" s="159">
        <v>9</v>
      </c>
      <c r="H433" s="159">
        <f t="shared" si="45"/>
        <v>9</v>
      </c>
      <c r="I433" s="159">
        <v>1</v>
      </c>
      <c r="J433" s="159">
        <v>10</v>
      </c>
      <c r="K433" s="159">
        <v>7</v>
      </c>
      <c r="L433" s="159">
        <v>701</v>
      </c>
      <c r="M433" s="206" t="str">
        <f t="shared" si="44"/>
        <v>9-1-701</v>
      </c>
      <c r="N433" s="159" t="s">
        <v>1525</v>
      </c>
      <c r="O433" s="206" t="str">
        <f>VLOOKUP(M433,'房源信息（实测）'!$C$2:$J$771,7,0)</f>
        <v>9-1-701</v>
      </c>
      <c r="P433" s="206">
        <f>VLOOKUP(M433,'房源信息（实测）'!$C$2:$K$771,8,0)</f>
        <v>88.99</v>
      </c>
      <c r="Q433" s="159">
        <v>88.91</v>
      </c>
      <c r="R433" s="159">
        <v>71.23</v>
      </c>
      <c r="S433" s="159" t="s">
        <v>1526</v>
      </c>
      <c r="T433" s="159" t="s">
        <v>93</v>
      </c>
      <c r="U433" s="159" t="s">
        <v>1527</v>
      </c>
      <c r="V433" s="159" t="s">
        <v>1545</v>
      </c>
      <c r="W433" s="159" t="s">
        <v>3034</v>
      </c>
      <c r="X433" s="163">
        <v>44309</v>
      </c>
      <c r="Y433" s="159" t="s">
        <v>3035</v>
      </c>
      <c r="Z433" s="159" t="s">
        <v>1548</v>
      </c>
      <c r="AA433" s="159" t="s">
        <v>3036</v>
      </c>
      <c r="AB433" s="159" t="s">
        <v>3037</v>
      </c>
      <c r="AC433" s="159" t="s">
        <v>1548</v>
      </c>
      <c r="AD433" s="159" t="s">
        <v>3038</v>
      </c>
      <c r="AE433" s="163">
        <v>45107</v>
      </c>
      <c r="AI433"/>
    </row>
    <row r="434" spans="1:35">
      <c r="A434" s="159">
        <f t="shared" si="43"/>
        <v>88.41</v>
      </c>
      <c r="B434" s="159">
        <v>432</v>
      </c>
      <c r="C434" s="159" t="s">
        <v>1523</v>
      </c>
      <c r="D434" s="159" t="s">
        <v>155</v>
      </c>
      <c r="E434" s="159" t="s">
        <v>632</v>
      </c>
      <c r="F434" s="159" t="s">
        <v>3039</v>
      </c>
      <c r="G434" s="159">
        <v>9</v>
      </c>
      <c r="H434" s="159">
        <f t="shared" si="45"/>
        <v>9</v>
      </c>
      <c r="I434" s="159">
        <v>1</v>
      </c>
      <c r="J434" s="159">
        <v>10</v>
      </c>
      <c r="K434" s="159">
        <v>7</v>
      </c>
      <c r="L434" s="159">
        <v>702</v>
      </c>
      <c r="M434" s="206" t="str">
        <f t="shared" si="44"/>
        <v>9-1-702</v>
      </c>
      <c r="N434" s="159" t="s">
        <v>1525</v>
      </c>
      <c r="O434" s="206" t="str">
        <f>VLOOKUP(M434,'房源信息（实测）'!$C$2:$J$771,7,0)</f>
        <v>9-1-702</v>
      </c>
      <c r="P434" s="206">
        <f>VLOOKUP(M434,'房源信息（实测）'!$C$2:$K$771,8,0)</f>
        <v>88.41</v>
      </c>
      <c r="Q434" s="159">
        <v>88.34</v>
      </c>
      <c r="R434" s="159">
        <v>70.77</v>
      </c>
      <c r="S434" s="159" t="s">
        <v>1526</v>
      </c>
      <c r="T434" s="159" t="s">
        <v>93</v>
      </c>
      <c r="U434" s="159" t="s">
        <v>1527</v>
      </c>
      <c r="V434" s="159" t="s">
        <v>1528</v>
      </c>
      <c r="AE434" s="163">
        <v>45107</v>
      </c>
      <c r="AI434"/>
    </row>
    <row r="435" spans="1:35">
      <c r="A435" s="159">
        <f t="shared" si="43"/>
        <v>88.99</v>
      </c>
      <c r="B435" s="159">
        <v>433</v>
      </c>
      <c r="C435" s="159" t="s">
        <v>1523</v>
      </c>
      <c r="D435" s="159" t="s">
        <v>155</v>
      </c>
      <c r="E435" s="159" t="s">
        <v>632</v>
      </c>
      <c r="F435" s="159" t="s">
        <v>3040</v>
      </c>
      <c r="G435" s="159">
        <v>9</v>
      </c>
      <c r="H435" s="159">
        <f t="shared" si="45"/>
        <v>9</v>
      </c>
      <c r="I435" s="159">
        <v>1</v>
      </c>
      <c r="J435" s="159">
        <v>10</v>
      </c>
      <c r="K435" s="159">
        <v>8</v>
      </c>
      <c r="L435" s="159">
        <v>801</v>
      </c>
      <c r="M435" s="206" t="str">
        <f t="shared" si="44"/>
        <v>9-1-801</v>
      </c>
      <c r="N435" s="159" t="s">
        <v>1525</v>
      </c>
      <c r="O435" s="206" t="str">
        <f>VLOOKUP(M435,'房源信息（实测）'!$C$2:$J$771,7,0)</f>
        <v>9-1-801</v>
      </c>
      <c r="P435" s="206">
        <f>VLOOKUP(M435,'房源信息（实测）'!$C$2:$K$771,8,0)</f>
        <v>88.99</v>
      </c>
      <c r="Q435" s="159">
        <v>88.91</v>
      </c>
      <c r="R435" s="159">
        <v>71.23</v>
      </c>
      <c r="S435" s="159" t="s">
        <v>1526</v>
      </c>
      <c r="T435" s="159" t="s">
        <v>93</v>
      </c>
      <c r="U435" s="159" t="s">
        <v>1527</v>
      </c>
      <c r="V435" s="159" t="s">
        <v>1545</v>
      </c>
      <c r="W435" s="159" t="s">
        <v>3041</v>
      </c>
      <c r="X435" s="163">
        <v>44310</v>
      </c>
      <c r="Y435" s="159" t="s">
        <v>3042</v>
      </c>
      <c r="Z435" s="159" t="s">
        <v>1548</v>
      </c>
      <c r="AA435" s="159" t="s">
        <v>3043</v>
      </c>
      <c r="AB435" s="159" t="s">
        <v>3044</v>
      </c>
      <c r="AC435" s="159" t="s">
        <v>1548</v>
      </c>
      <c r="AD435" s="159" t="s">
        <v>3045</v>
      </c>
      <c r="AE435" s="163">
        <v>45107</v>
      </c>
      <c r="AI435"/>
    </row>
    <row r="436" spans="1:35">
      <c r="A436" s="159">
        <f t="shared" si="43"/>
        <v>88.41</v>
      </c>
      <c r="B436" s="159">
        <v>434</v>
      </c>
      <c r="C436" s="159" t="s">
        <v>1523</v>
      </c>
      <c r="D436" s="159" t="s">
        <v>155</v>
      </c>
      <c r="E436" s="159" t="s">
        <v>632</v>
      </c>
      <c r="F436" s="159" t="s">
        <v>3046</v>
      </c>
      <c r="G436" s="159">
        <v>9</v>
      </c>
      <c r="H436" s="159">
        <f t="shared" si="45"/>
        <v>9</v>
      </c>
      <c r="I436" s="159">
        <v>1</v>
      </c>
      <c r="J436" s="159">
        <v>10</v>
      </c>
      <c r="K436" s="159">
        <v>8</v>
      </c>
      <c r="L436" s="159">
        <v>802</v>
      </c>
      <c r="M436" s="206" t="str">
        <f t="shared" si="44"/>
        <v>9-1-802</v>
      </c>
      <c r="N436" s="159" t="s">
        <v>1525</v>
      </c>
      <c r="O436" s="206" t="str">
        <f>VLOOKUP(M436,'房源信息（实测）'!$C$2:$J$771,7,0)</f>
        <v>9-1-802</v>
      </c>
      <c r="P436" s="206">
        <f>VLOOKUP(M436,'房源信息（实测）'!$C$2:$K$771,8,0)</f>
        <v>88.41</v>
      </c>
      <c r="Q436" s="159">
        <v>88.34</v>
      </c>
      <c r="R436" s="159">
        <v>70.77</v>
      </c>
      <c r="S436" s="159" t="s">
        <v>1526</v>
      </c>
      <c r="T436" s="159" t="s">
        <v>93</v>
      </c>
      <c r="U436" s="159" t="s">
        <v>1527</v>
      </c>
      <c r="V436" s="159" t="s">
        <v>1545</v>
      </c>
      <c r="W436" s="159" t="s">
        <v>3047</v>
      </c>
      <c r="X436" s="163">
        <v>44309</v>
      </c>
      <c r="Y436" s="159" t="s">
        <v>3048</v>
      </c>
      <c r="Z436" s="159" t="s">
        <v>1548</v>
      </c>
      <c r="AA436" s="159" t="s">
        <v>3049</v>
      </c>
      <c r="AB436" s="159" t="s">
        <v>3050</v>
      </c>
      <c r="AC436" s="159" t="s">
        <v>1548</v>
      </c>
      <c r="AD436" s="159" t="s">
        <v>3051</v>
      </c>
      <c r="AE436" s="163">
        <v>45107</v>
      </c>
      <c r="AI436"/>
    </row>
    <row r="437" spans="1:35">
      <c r="A437" s="159">
        <f t="shared" si="43"/>
        <v>88.99</v>
      </c>
      <c r="B437" s="159">
        <v>435</v>
      </c>
      <c r="C437" s="159" t="s">
        <v>1523</v>
      </c>
      <c r="D437" s="159" t="s">
        <v>155</v>
      </c>
      <c r="E437" s="159" t="s">
        <v>632</v>
      </c>
      <c r="F437" s="159" t="s">
        <v>3052</v>
      </c>
      <c r="G437" s="159">
        <v>9</v>
      </c>
      <c r="H437" s="159">
        <f t="shared" si="45"/>
        <v>9</v>
      </c>
      <c r="I437" s="159">
        <v>1</v>
      </c>
      <c r="J437" s="159">
        <v>10</v>
      </c>
      <c r="K437" s="159">
        <v>9</v>
      </c>
      <c r="L437" s="159">
        <v>901</v>
      </c>
      <c r="M437" s="206" t="str">
        <f t="shared" si="44"/>
        <v>9-1-901</v>
      </c>
      <c r="N437" s="159" t="s">
        <v>1525</v>
      </c>
      <c r="O437" s="206" t="str">
        <f>VLOOKUP(M437,'房源信息（实测）'!$C$2:$J$771,7,0)</f>
        <v>9-1-901</v>
      </c>
      <c r="P437" s="206">
        <f>VLOOKUP(M437,'房源信息（实测）'!$C$2:$K$771,8,0)</f>
        <v>88.99</v>
      </c>
      <c r="Q437" s="159">
        <v>88.91</v>
      </c>
      <c r="R437" s="159">
        <v>71.23</v>
      </c>
      <c r="S437" s="159" t="s">
        <v>1526</v>
      </c>
      <c r="T437" s="159" t="s">
        <v>93</v>
      </c>
      <c r="U437" s="159" t="s">
        <v>1527</v>
      </c>
      <c r="V437" s="159" t="s">
        <v>1545</v>
      </c>
      <c r="W437" s="159" t="s">
        <v>3053</v>
      </c>
      <c r="X437" s="163">
        <v>44303</v>
      </c>
      <c r="Y437" s="159" t="s">
        <v>3054</v>
      </c>
      <c r="Z437" s="159" t="s">
        <v>1548</v>
      </c>
      <c r="AA437" s="159" t="s">
        <v>3055</v>
      </c>
      <c r="AB437" s="159" t="s">
        <v>3056</v>
      </c>
      <c r="AC437" s="159" t="s">
        <v>1548</v>
      </c>
      <c r="AD437" s="159" t="s">
        <v>3057</v>
      </c>
      <c r="AE437" s="163">
        <v>45107</v>
      </c>
      <c r="AI437"/>
    </row>
    <row r="438" spans="1:35">
      <c r="A438" s="159">
        <f t="shared" si="43"/>
        <v>88.41</v>
      </c>
      <c r="B438" s="159">
        <v>436</v>
      </c>
      <c r="C438" s="159" t="s">
        <v>1523</v>
      </c>
      <c r="D438" s="159" t="s">
        <v>155</v>
      </c>
      <c r="E438" s="159" t="s">
        <v>632</v>
      </c>
      <c r="F438" s="159" t="s">
        <v>3058</v>
      </c>
      <c r="G438" s="159">
        <v>9</v>
      </c>
      <c r="H438" s="159">
        <f t="shared" si="45"/>
        <v>9</v>
      </c>
      <c r="I438" s="159">
        <v>1</v>
      </c>
      <c r="J438" s="159">
        <v>10</v>
      </c>
      <c r="K438" s="159">
        <v>9</v>
      </c>
      <c r="L438" s="159">
        <v>902</v>
      </c>
      <c r="M438" s="206" t="str">
        <f t="shared" si="44"/>
        <v>9-1-902</v>
      </c>
      <c r="N438" s="159" t="s">
        <v>1525</v>
      </c>
      <c r="O438" s="206" t="str">
        <f>VLOOKUP(M438,'房源信息（实测）'!$C$2:$J$771,7,0)</f>
        <v>9-1-902</v>
      </c>
      <c r="P438" s="206">
        <f>VLOOKUP(M438,'房源信息（实测）'!$C$2:$K$771,8,0)</f>
        <v>88.41</v>
      </c>
      <c r="Q438" s="159">
        <v>88.34</v>
      </c>
      <c r="R438" s="159">
        <v>70.77</v>
      </c>
      <c r="S438" s="159" t="s">
        <v>1526</v>
      </c>
      <c r="T438" s="159" t="s">
        <v>93</v>
      </c>
      <c r="U438" s="159" t="s">
        <v>1527</v>
      </c>
      <c r="V438" s="159" t="s">
        <v>1528</v>
      </c>
      <c r="AE438" s="163">
        <v>45107</v>
      </c>
      <c r="AI438"/>
    </row>
    <row r="439" spans="1:35">
      <c r="A439" s="159">
        <f t="shared" si="43"/>
        <v>88.99</v>
      </c>
      <c r="B439" s="159">
        <v>437</v>
      </c>
      <c r="C439" s="159" t="s">
        <v>1523</v>
      </c>
      <c r="D439" s="159" t="s">
        <v>155</v>
      </c>
      <c r="E439" s="159" t="s">
        <v>632</v>
      </c>
      <c r="F439" s="159" t="s">
        <v>3059</v>
      </c>
      <c r="G439" s="159">
        <v>9</v>
      </c>
      <c r="H439" s="159">
        <f t="shared" si="45"/>
        <v>9</v>
      </c>
      <c r="I439" s="159">
        <v>1</v>
      </c>
      <c r="J439" s="159">
        <v>10</v>
      </c>
      <c r="K439" s="159">
        <v>10</v>
      </c>
      <c r="L439" s="159">
        <v>1001</v>
      </c>
      <c r="M439" s="206" t="str">
        <f t="shared" si="44"/>
        <v>9-1-1001</v>
      </c>
      <c r="N439" s="159" t="s">
        <v>1525</v>
      </c>
      <c r="O439" s="206" t="str">
        <f>VLOOKUP(M439,'房源信息（实测）'!$C$2:$J$771,7,0)</f>
        <v>9-1-1001</v>
      </c>
      <c r="P439" s="206">
        <f>VLOOKUP(M439,'房源信息（实测）'!$C$2:$K$771,8,0)</f>
        <v>88.99</v>
      </c>
      <c r="Q439" s="159">
        <v>88.91</v>
      </c>
      <c r="R439" s="159">
        <v>71.23</v>
      </c>
      <c r="S439" s="159" t="s">
        <v>1526</v>
      </c>
      <c r="T439" s="159" t="s">
        <v>93</v>
      </c>
      <c r="U439" s="159" t="s">
        <v>1527</v>
      </c>
      <c r="V439" s="159" t="s">
        <v>1545</v>
      </c>
      <c r="W439" s="159" t="s">
        <v>3060</v>
      </c>
      <c r="X439" s="163">
        <v>44313</v>
      </c>
      <c r="Y439" s="159" t="s">
        <v>3061</v>
      </c>
      <c r="Z439" s="159" t="s">
        <v>1548</v>
      </c>
      <c r="AA439" s="159" t="s">
        <v>3062</v>
      </c>
      <c r="AB439" s="159" t="s">
        <v>3063</v>
      </c>
      <c r="AC439" s="159" t="s">
        <v>1548</v>
      </c>
      <c r="AD439" s="159" t="s">
        <v>3064</v>
      </c>
      <c r="AE439" s="163">
        <v>45107</v>
      </c>
      <c r="AI439"/>
    </row>
    <row r="440" spans="1:35">
      <c r="A440" s="159">
        <f t="shared" si="43"/>
        <v>88.41</v>
      </c>
      <c r="B440" s="159">
        <v>438</v>
      </c>
      <c r="C440" s="159" t="s">
        <v>1523</v>
      </c>
      <c r="D440" s="159" t="s">
        <v>155</v>
      </c>
      <c r="E440" s="159" t="s">
        <v>632</v>
      </c>
      <c r="F440" s="159" t="s">
        <v>3065</v>
      </c>
      <c r="G440" s="159">
        <v>9</v>
      </c>
      <c r="H440" s="159">
        <f t="shared" si="45"/>
        <v>9</v>
      </c>
      <c r="I440" s="159">
        <v>1</v>
      </c>
      <c r="J440" s="159">
        <v>10</v>
      </c>
      <c r="K440" s="159">
        <v>10</v>
      </c>
      <c r="L440" s="159">
        <v>1002</v>
      </c>
      <c r="M440" s="206" t="str">
        <f t="shared" si="44"/>
        <v>9-1-1002</v>
      </c>
      <c r="N440" s="159" t="s">
        <v>1525</v>
      </c>
      <c r="O440" s="206" t="str">
        <f>VLOOKUP(M440,'房源信息（实测）'!$C$2:$J$771,7,0)</f>
        <v>9-1-1002</v>
      </c>
      <c r="P440" s="206">
        <f>VLOOKUP(M440,'房源信息（实测）'!$C$2:$K$771,8,0)</f>
        <v>88.41</v>
      </c>
      <c r="Q440" s="159">
        <v>88.34</v>
      </c>
      <c r="R440" s="159">
        <v>70.77</v>
      </c>
      <c r="S440" s="159" t="s">
        <v>1526</v>
      </c>
      <c r="T440" s="159" t="s">
        <v>93</v>
      </c>
      <c r="U440" s="159" t="s">
        <v>1527</v>
      </c>
      <c r="V440" s="159" t="s">
        <v>1528</v>
      </c>
      <c r="AE440" s="163">
        <v>45107</v>
      </c>
      <c r="AI440"/>
    </row>
    <row r="441" spans="1:35">
      <c r="A441" s="159">
        <f t="shared" si="43"/>
        <v>88.41</v>
      </c>
      <c r="B441" s="159">
        <v>439</v>
      </c>
      <c r="C441" s="159" t="s">
        <v>1523</v>
      </c>
      <c r="D441" s="159" t="s">
        <v>155</v>
      </c>
      <c r="E441" s="159" t="s">
        <v>632</v>
      </c>
      <c r="F441" s="159" t="s">
        <v>3066</v>
      </c>
      <c r="G441" s="159">
        <v>9</v>
      </c>
      <c r="H441" s="159">
        <f t="shared" si="45"/>
        <v>9</v>
      </c>
      <c r="I441" s="159">
        <v>2</v>
      </c>
      <c r="J441" s="159">
        <v>10</v>
      </c>
      <c r="K441" s="159">
        <v>1</v>
      </c>
      <c r="L441" s="159">
        <v>101</v>
      </c>
      <c r="M441" s="206" t="str">
        <f t="shared" si="44"/>
        <v>9-2-101</v>
      </c>
      <c r="N441" s="159" t="s">
        <v>1525</v>
      </c>
      <c r="O441" s="206" t="str">
        <f>VLOOKUP(M441,'房源信息（实测）'!$C$2:$J$771,7,0)</f>
        <v>9-2-101</v>
      </c>
      <c r="P441" s="206">
        <f>VLOOKUP(M441,'房源信息（实测）'!$C$2:$K$771,8,0)</f>
        <v>88.41</v>
      </c>
      <c r="Q441" s="159">
        <v>88.34</v>
      </c>
      <c r="R441" s="159">
        <v>70.77</v>
      </c>
      <c r="S441" s="159" t="s">
        <v>1526</v>
      </c>
      <c r="T441" s="159" t="s">
        <v>93</v>
      </c>
      <c r="U441" s="159" t="s">
        <v>1527</v>
      </c>
      <c r="V441" s="159" t="s">
        <v>1528</v>
      </c>
      <c r="AE441" s="163">
        <v>45107</v>
      </c>
      <c r="AI441"/>
    </row>
    <row r="442" spans="1:35">
      <c r="A442" s="159">
        <f t="shared" si="43"/>
        <v>88.99</v>
      </c>
      <c r="B442" s="159">
        <v>440</v>
      </c>
      <c r="C442" s="159" t="s">
        <v>1523</v>
      </c>
      <c r="D442" s="159" t="s">
        <v>155</v>
      </c>
      <c r="E442" s="159" t="s">
        <v>632</v>
      </c>
      <c r="F442" s="159" t="s">
        <v>3067</v>
      </c>
      <c r="G442" s="159">
        <v>9</v>
      </c>
      <c r="H442" s="159">
        <f t="shared" si="45"/>
        <v>9</v>
      </c>
      <c r="I442" s="159">
        <v>2</v>
      </c>
      <c r="J442" s="159">
        <v>10</v>
      </c>
      <c r="K442" s="159">
        <v>1</v>
      </c>
      <c r="L442" s="159">
        <v>102</v>
      </c>
      <c r="M442" s="206" t="str">
        <f t="shared" si="44"/>
        <v>9-2-102</v>
      </c>
      <c r="N442" s="159" t="s">
        <v>1525</v>
      </c>
      <c r="O442" s="206" t="str">
        <f>VLOOKUP(M442,'房源信息（实测）'!$C$2:$J$771,7,0)</f>
        <v>9-2-102</v>
      </c>
      <c r="P442" s="206">
        <f>VLOOKUP(M442,'房源信息（实测）'!$C$2:$K$771,8,0)</f>
        <v>88.99</v>
      </c>
      <c r="Q442" s="159">
        <v>88.91</v>
      </c>
      <c r="R442" s="159">
        <v>71.23</v>
      </c>
      <c r="S442" s="159" t="s">
        <v>1526</v>
      </c>
      <c r="T442" s="159" t="s">
        <v>93</v>
      </c>
      <c r="U442" s="159" t="s">
        <v>1527</v>
      </c>
      <c r="V442" s="159" t="s">
        <v>1528</v>
      </c>
      <c r="AE442" s="163">
        <v>45107</v>
      </c>
      <c r="AI442"/>
    </row>
    <row r="443" spans="1:35">
      <c r="A443" s="159">
        <f t="shared" si="43"/>
        <v>88.41</v>
      </c>
      <c r="B443" s="159">
        <v>441</v>
      </c>
      <c r="C443" s="159" t="s">
        <v>1523</v>
      </c>
      <c r="D443" s="159" t="s">
        <v>155</v>
      </c>
      <c r="E443" s="159" t="s">
        <v>632</v>
      </c>
      <c r="F443" s="159" t="s">
        <v>3068</v>
      </c>
      <c r="G443" s="159">
        <v>9</v>
      </c>
      <c r="H443" s="159">
        <f t="shared" si="45"/>
        <v>9</v>
      </c>
      <c r="I443" s="159">
        <v>2</v>
      </c>
      <c r="J443" s="159">
        <v>10</v>
      </c>
      <c r="K443" s="159">
        <v>2</v>
      </c>
      <c r="L443" s="159">
        <v>201</v>
      </c>
      <c r="M443" s="206" t="str">
        <f t="shared" si="44"/>
        <v>9-2-201</v>
      </c>
      <c r="N443" s="159" t="s">
        <v>1525</v>
      </c>
      <c r="O443" s="206" t="str">
        <f>VLOOKUP(M443,'房源信息（实测）'!$C$2:$J$771,7,0)</f>
        <v>9-2-201</v>
      </c>
      <c r="P443" s="206">
        <f>VLOOKUP(M443,'房源信息（实测）'!$C$2:$K$771,8,0)</f>
        <v>88.41</v>
      </c>
      <c r="Q443" s="159">
        <v>88.34</v>
      </c>
      <c r="R443" s="159">
        <v>70.77</v>
      </c>
      <c r="S443" s="159" t="s">
        <v>1526</v>
      </c>
      <c r="T443" s="159" t="s">
        <v>93</v>
      </c>
      <c r="U443" s="159" t="s">
        <v>1527</v>
      </c>
      <c r="V443" s="159" t="s">
        <v>1528</v>
      </c>
      <c r="AE443" s="163">
        <v>45107</v>
      </c>
      <c r="AI443"/>
    </row>
    <row r="444" spans="1:35">
      <c r="A444" s="159">
        <f t="shared" si="43"/>
        <v>88.99</v>
      </c>
      <c r="B444" s="159">
        <v>442</v>
      </c>
      <c r="C444" s="159" t="s">
        <v>1523</v>
      </c>
      <c r="D444" s="159" t="s">
        <v>155</v>
      </c>
      <c r="E444" s="159" t="s">
        <v>632</v>
      </c>
      <c r="F444" s="159" t="s">
        <v>3069</v>
      </c>
      <c r="G444" s="159">
        <v>9</v>
      </c>
      <c r="H444" s="159">
        <f t="shared" si="45"/>
        <v>9</v>
      </c>
      <c r="I444" s="159">
        <v>2</v>
      </c>
      <c r="J444" s="159">
        <v>10</v>
      </c>
      <c r="K444" s="159">
        <v>2</v>
      </c>
      <c r="L444" s="159">
        <v>202</v>
      </c>
      <c r="M444" s="206" t="str">
        <f t="shared" si="44"/>
        <v>9-2-202</v>
      </c>
      <c r="N444" s="159" t="s">
        <v>1525</v>
      </c>
      <c r="O444" s="206" t="str">
        <f>VLOOKUP(M444,'房源信息（实测）'!$C$2:$J$771,7,0)</f>
        <v>9-2-202</v>
      </c>
      <c r="P444" s="206">
        <f>VLOOKUP(M444,'房源信息（实测）'!$C$2:$K$771,8,0)</f>
        <v>88.99</v>
      </c>
      <c r="Q444" s="159">
        <v>88.91</v>
      </c>
      <c r="R444" s="159">
        <v>71.23</v>
      </c>
      <c r="S444" s="159" t="s">
        <v>1526</v>
      </c>
      <c r="T444" s="159" t="s">
        <v>93</v>
      </c>
      <c r="U444" s="159" t="s">
        <v>1527</v>
      </c>
      <c r="V444" s="159" t="s">
        <v>1528</v>
      </c>
      <c r="AE444" s="163">
        <v>45107</v>
      </c>
      <c r="AI444"/>
    </row>
    <row r="445" spans="1:35">
      <c r="A445" s="159">
        <f t="shared" si="43"/>
        <v>88.41</v>
      </c>
      <c r="B445" s="159">
        <v>443</v>
      </c>
      <c r="C445" s="159" t="s">
        <v>1523</v>
      </c>
      <c r="D445" s="159" t="s">
        <v>155</v>
      </c>
      <c r="E445" s="159" t="s">
        <v>632</v>
      </c>
      <c r="F445" s="159" t="s">
        <v>3070</v>
      </c>
      <c r="G445" s="159">
        <v>9</v>
      </c>
      <c r="H445" s="159">
        <f t="shared" si="45"/>
        <v>9</v>
      </c>
      <c r="I445" s="159">
        <v>2</v>
      </c>
      <c r="J445" s="159">
        <v>10</v>
      </c>
      <c r="K445" s="159">
        <v>3</v>
      </c>
      <c r="L445" s="159">
        <v>301</v>
      </c>
      <c r="M445" s="206" t="str">
        <f t="shared" si="44"/>
        <v>9-2-301</v>
      </c>
      <c r="N445" s="159" t="s">
        <v>1525</v>
      </c>
      <c r="O445" s="206" t="str">
        <f>VLOOKUP(M445,'房源信息（实测）'!$C$2:$J$771,7,0)</f>
        <v>9-2-301</v>
      </c>
      <c r="P445" s="206">
        <f>VLOOKUP(M445,'房源信息（实测）'!$C$2:$K$771,8,0)</f>
        <v>88.41</v>
      </c>
      <c r="Q445" s="159">
        <v>88.34</v>
      </c>
      <c r="R445" s="159">
        <v>70.77</v>
      </c>
      <c r="S445" s="159" t="s">
        <v>1526</v>
      </c>
      <c r="T445" s="159" t="s">
        <v>93</v>
      </c>
      <c r="U445" s="159" t="s">
        <v>1527</v>
      </c>
      <c r="V445" s="159" t="s">
        <v>1528</v>
      </c>
      <c r="AE445" s="163">
        <v>45107</v>
      </c>
      <c r="AI445"/>
    </row>
    <row r="446" spans="1:35">
      <c r="A446" s="159">
        <f t="shared" si="43"/>
        <v>88.99</v>
      </c>
      <c r="B446" s="159">
        <v>444</v>
      </c>
      <c r="C446" s="159" t="s">
        <v>1523</v>
      </c>
      <c r="D446" s="159" t="s">
        <v>155</v>
      </c>
      <c r="E446" s="159" t="s">
        <v>632</v>
      </c>
      <c r="F446" s="159" t="s">
        <v>3071</v>
      </c>
      <c r="G446" s="159">
        <v>9</v>
      </c>
      <c r="H446" s="159">
        <f t="shared" si="45"/>
        <v>9</v>
      </c>
      <c r="I446" s="159">
        <v>2</v>
      </c>
      <c r="J446" s="159">
        <v>10</v>
      </c>
      <c r="K446" s="159">
        <v>3</v>
      </c>
      <c r="L446" s="159">
        <v>302</v>
      </c>
      <c r="M446" s="206" t="str">
        <f t="shared" si="44"/>
        <v>9-2-302</v>
      </c>
      <c r="N446" s="159" t="s">
        <v>1525</v>
      </c>
      <c r="O446" s="206" t="str">
        <f>VLOOKUP(M446,'房源信息（实测）'!$C$2:$J$771,7,0)</f>
        <v>9-2-302</v>
      </c>
      <c r="P446" s="206">
        <f>VLOOKUP(M446,'房源信息（实测）'!$C$2:$K$771,8,0)</f>
        <v>88.99</v>
      </c>
      <c r="Q446" s="159">
        <v>88.91</v>
      </c>
      <c r="R446" s="159">
        <v>71.23</v>
      </c>
      <c r="S446" s="159" t="s">
        <v>1526</v>
      </c>
      <c r="T446" s="159" t="s">
        <v>93</v>
      </c>
      <c r="U446" s="159" t="s">
        <v>1527</v>
      </c>
      <c r="V446" s="159" t="s">
        <v>1528</v>
      </c>
      <c r="AE446" s="163">
        <v>45107</v>
      </c>
      <c r="AI446"/>
    </row>
    <row r="447" spans="1:35">
      <c r="A447" s="159">
        <f t="shared" si="43"/>
        <v>88.41</v>
      </c>
      <c r="B447" s="159">
        <v>445</v>
      </c>
      <c r="C447" s="159" t="s">
        <v>1523</v>
      </c>
      <c r="D447" s="159" t="s">
        <v>155</v>
      </c>
      <c r="E447" s="159" t="s">
        <v>632</v>
      </c>
      <c r="F447" s="159" t="s">
        <v>3072</v>
      </c>
      <c r="G447" s="159">
        <v>9</v>
      </c>
      <c r="H447" s="159">
        <f t="shared" si="45"/>
        <v>9</v>
      </c>
      <c r="I447" s="159">
        <v>2</v>
      </c>
      <c r="J447" s="159">
        <v>10</v>
      </c>
      <c r="K447" s="159">
        <v>4</v>
      </c>
      <c r="L447" s="159">
        <v>401</v>
      </c>
      <c r="M447" s="206" t="str">
        <f t="shared" si="44"/>
        <v>9-2-401</v>
      </c>
      <c r="N447" s="159" t="s">
        <v>1525</v>
      </c>
      <c r="O447" s="206" t="str">
        <f>VLOOKUP(M447,'房源信息（实测）'!$C$2:$J$771,7,0)</f>
        <v>9-2-401</v>
      </c>
      <c r="P447" s="206">
        <f>VLOOKUP(M447,'房源信息（实测）'!$C$2:$K$771,8,0)</f>
        <v>88.41</v>
      </c>
      <c r="Q447" s="159">
        <v>88.34</v>
      </c>
      <c r="R447" s="159">
        <v>70.77</v>
      </c>
      <c r="S447" s="159" t="s">
        <v>1526</v>
      </c>
      <c r="T447" s="159" t="s">
        <v>93</v>
      </c>
      <c r="U447" s="159" t="s">
        <v>1527</v>
      </c>
      <c r="V447" s="159" t="s">
        <v>1528</v>
      </c>
      <c r="AE447" s="163">
        <v>45107</v>
      </c>
      <c r="AI447"/>
    </row>
    <row r="448" spans="1:35">
      <c r="A448" s="159">
        <f t="shared" si="43"/>
        <v>88.99</v>
      </c>
      <c r="B448" s="159">
        <v>446</v>
      </c>
      <c r="C448" s="159" t="s">
        <v>1523</v>
      </c>
      <c r="D448" s="159" t="s">
        <v>155</v>
      </c>
      <c r="E448" s="159" t="s">
        <v>632</v>
      </c>
      <c r="F448" s="159" t="s">
        <v>3073</v>
      </c>
      <c r="G448" s="159">
        <v>9</v>
      </c>
      <c r="H448" s="159">
        <f t="shared" si="45"/>
        <v>9</v>
      </c>
      <c r="I448" s="159">
        <v>2</v>
      </c>
      <c r="J448" s="159">
        <v>10</v>
      </c>
      <c r="K448" s="159">
        <v>4</v>
      </c>
      <c r="L448" s="159">
        <v>402</v>
      </c>
      <c r="M448" s="206" t="str">
        <f t="shared" si="44"/>
        <v>9-2-402</v>
      </c>
      <c r="N448" s="159" t="s">
        <v>1525</v>
      </c>
      <c r="O448" s="206" t="str">
        <f>VLOOKUP(M448,'房源信息（实测）'!$C$2:$J$771,7,0)</f>
        <v>9-2-402</v>
      </c>
      <c r="P448" s="206">
        <f>VLOOKUP(M448,'房源信息（实测）'!$C$2:$K$771,8,0)</f>
        <v>88.99</v>
      </c>
      <c r="Q448" s="159">
        <v>88.91</v>
      </c>
      <c r="R448" s="159">
        <v>71.23</v>
      </c>
      <c r="S448" s="159" t="s">
        <v>1526</v>
      </c>
      <c r="T448" s="159" t="s">
        <v>93</v>
      </c>
      <c r="U448" s="159" t="s">
        <v>1527</v>
      </c>
      <c r="V448" s="159" t="s">
        <v>1528</v>
      </c>
      <c r="AE448" s="163">
        <v>45107</v>
      </c>
      <c r="AI448"/>
    </row>
    <row r="449" spans="1:35">
      <c r="A449" s="159">
        <f t="shared" si="43"/>
        <v>88.41</v>
      </c>
      <c r="B449" s="159">
        <v>447</v>
      </c>
      <c r="C449" s="159" t="s">
        <v>1523</v>
      </c>
      <c r="D449" s="159" t="s">
        <v>155</v>
      </c>
      <c r="E449" s="159" t="s">
        <v>632</v>
      </c>
      <c r="F449" s="159" t="s">
        <v>3074</v>
      </c>
      <c r="G449" s="159">
        <v>9</v>
      </c>
      <c r="H449" s="159">
        <f t="shared" si="45"/>
        <v>9</v>
      </c>
      <c r="I449" s="159">
        <v>2</v>
      </c>
      <c r="J449" s="159">
        <v>10</v>
      </c>
      <c r="K449" s="159">
        <v>5</v>
      </c>
      <c r="L449" s="159">
        <v>501</v>
      </c>
      <c r="M449" s="206" t="str">
        <f t="shared" si="44"/>
        <v>9-2-501</v>
      </c>
      <c r="N449" s="159" t="s">
        <v>1525</v>
      </c>
      <c r="O449" s="206" t="str">
        <f>VLOOKUP(M449,'房源信息（实测）'!$C$2:$J$771,7,0)</f>
        <v>9-2-501</v>
      </c>
      <c r="P449" s="206">
        <f>VLOOKUP(M449,'房源信息（实测）'!$C$2:$K$771,8,0)</f>
        <v>88.41</v>
      </c>
      <c r="Q449" s="159">
        <v>88.34</v>
      </c>
      <c r="R449" s="159">
        <v>70.77</v>
      </c>
      <c r="S449" s="159" t="s">
        <v>1526</v>
      </c>
      <c r="T449" s="159" t="s">
        <v>93</v>
      </c>
      <c r="U449" s="159" t="s">
        <v>1527</v>
      </c>
      <c r="V449" s="159" t="s">
        <v>1528</v>
      </c>
      <c r="AE449" s="163">
        <v>45107</v>
      </c>
      <c r="AI449"/>
    </row>
    <row r="450" spans="1:35">
      <c r="A450" s="159">
        <f t="shared" si="43"/>
        <v>88.99</v>
      </c>
      <c r="B450" s="159">
        <v>448</v>
      </c>
      <c r="C450" s="159" t="s">
        <v>1523</v>
      </c>
      <c r="D450" s="159" t="s">
        <v>155</v>
      </c>
      <c r="E450" s="159" t="s">
        <v>632</v>
      </c>
      <c r="F450" s="159" t="s">
        <v>3075</v>
      </c>
      <c r="G450" s="159">
        <v>9</v>
      </c>
      <c r="H450" s="159">
        <f t="shared" si="45"/>
        <v>9</v>
      </c>
      <c r="I450" s="159">
        <v>2</v>
      </c>
      <c r="J450" s="159">
        <v>10</v>
      </c>
      <c r="K450" s="159">
        <v>5</v>
      </c>
      <c r="L450" s="159">
        <v>502</v>
      </c>
      <c r="M450" s="206" t="str">
        <f t="shared" si="44"/>
        <v>9-2-502</v>
      </c>
      <c r="N450" s="159" t="s">
        <v>1525</v>
      </c>
      <c r="O450" s="206" t="str">
        <f>VLOOKUP(M450,'房源信息（实测）'!$C$2:$J$771,7,0)</f>
        <v>9-2-502</v>
      </c>
      <c r="P450" s="206">
        <f>VLOOKUP(M450,'房源信息（实测）'!$C$2:$K$771,8,0)</f>
        <v>88.99</v>
      </c>
      <c r="Q450" s="159">
        <v>88.91</v>
      </c>
      <c r="R450" s="159">
        <v>71.23</v>
      </c>
      <c r="S450" s="159" t="s">
        <v>1526</v>
      </c>
      <c r="T450" s="159" t="s">
        <v>93</v>
      </c>
      <c r="U450" s="159" t="s">
        <v>1527</v>
      </c>
      <c r="V450" s="159" t="s">
        <v>1545</v>
      </c>
      <c r="W450" s="159" t="s">
        <v>3076</v>
      </c>
      <c r="X450" s="163">
        <v>44310</v>
      </c>
      <c r="Y450" s="159" t="s">
        <v>3077</v>
      </c>
      <c r="Z450" s="159" t="s">
        <v>1548</v>
      </c>
      <c r="AA450" s="159" t="s">
        <v>3078</v>
      </c>
      <c r="AB450" s="159" t="s">
        <v>3079</v>
      </c>
      <c r="AC450" s="159" t="s">
        <v>1548</v>
      </c>
      <c r="AD450" s="159" t="s">
        <v>3080</v>
      </c>
      <c r="AE450" s="163">
        <v>45107</v>
      </c>
      <c r="AI450"/>
    </row>
    <row r="451" spans="1:35">
      <c r="A451" s="159">
        <f t="shared" si="43"/>
        <v>88.41</v>
      </c>
      <c r="B451" s="159">
        <v>449</v>
      </c>
      <c r="C451" s="159" t="s">
        <v>1523</v>
      </c>
      <c r="D451" s="159" t="s">
        <v>155</v>
      </c>
      <c r="E451" s="159" t="s">
        <v>632</v>
      </c>
      <c r="F451" s="159" t="s">
        <v>3081</v>
      </c>
      <c r="G451" s="159">
        <v>9</v>
      </c>
      <c r="H451" s="159">
        <f t="shared" si="45"/>
        <v>9</v>
      </c>
      <c r="I451" s="159">
        <v>2</v>
      </c>
      <c r="J451" s="159">
        <v>10</v>
      </c>
      <c r="K451" s="159">
        <v>6</v>
      </c>
      <c r="L451" s="159">
        <v>601</v>
      </c>
      <c r="M451" s="206" t="str">
        <f t="shared" si="44"/>
        <v>9-2-601</v>
      </c>
      <c r="N451" s="159" t="s">
        <v>1525</v>
      </c>
      <c r="O451" s="206" t="str">
        <f>VLOOKUP(M451,'房源信息（实测）'!$C$2:$J$771,7,0)</f>
        <v>9-2-601</v>
      </c>
      <c r="P451" s="206">
        <f>VLOOKUP(M451,'房源信息（实测）'!$C$2:$K$771,8,0)</f>
        <v>88.41</v>
      </c>
      <c r="Q451" s="159">
        <v>88.34</v>
      </c>
      <c r="R451" s="159">
        <v>70.77</v>
      </c>
      <c r="S451" s="159" t="s">
        <v>1526</v>
      </c>
      <c r="T451" s="159" t="s">
        <v>93</v>
      </c>
      <c r="U451" s="159" t="s">
        <v>1527</v>
      </c>
      <c r="V451" s="159" t="s">
        <v>1528</v>
      </c>
      <c r="AE451" s="163">
        <v>45107</v>
      </c>
      <c r="AI451"/>
    </row>
    <row r="452" spans="1:35">
      <c r="A452" s="159">
        <f t="shared" ref="A452:A515" si="46">P452</f>
        <v>88.99</v>
      </c>
      <c r="B452" s="159">
        <v>450</v>
      </c>
      <c r="C452" s="159" t="s">
        <v>1523</v>
      </c>
      <c r="D452" s="159" t="s">
        <v>155</v>
      </c>
      <c r="E452" s="159" t="s">
        <v>632</v>
      </c>
      <c r="F452" s="159" t="s">
        <v>3082</v>
      </c>
      <c r="G452" s="159">
        <v>9</v>
      </c>
      <c r="H452" s="159">
        <f t="shared" si="45"/>
        <v>9</v>
      </c>
      <c r="I452" s="159">
        <v>2</v>
      </c>
      <c r="J452" s="159">
        <v>10</v>
      </c>
      <c r="K452" s="159">
        <v>6</v>
      </c>
      <c r="L452" s="159">
        <v>602</v>
      </c>
      <c r="M452" s="206" t="str">
        <f t="shared" ref="M452:M515" si="47">G452&amp;$M$2&amp;I452&amp;$M$2&amp;L452</f>
        <v>9-2-602</v>
      </c>
      <c r="N452" s="159" t="s">
        <v>1525</v>
      </c>
      <c r="O452" s="206" t="str">
        <f>VLOOKUP(M452,'房源信息（实测）'!$C$2:$J$771,7,0)</f>
        <v>9-2-602</v>
      </c>
      <c r="P452" s="206">
        <f>VLOOKUP(M452,'房源信息（实测）'!$C$2:$K$771,8,0)</f>
        <v>88.99</v>
      </c>
      <c r="Q452" s="159">
        <v>88.91</v>
      </c>
      <c r="R452" s="159">
        <v>71.23</v>
      </c>
      <c r="S452" s="159" t="s">
        <v>1526</v>
      </c>
      <c r="T452" s="159" t="s">
        <v>93</v>
      </c>
      <c r="U452" s="159" t="s">
        <v>1527</v>
      </c>
      <c r="V452" s="159" t="s">
        <v>1545</v>
      </c>
      <c r="W452" s="159" t="s">
        <v>3083</v>
      </c>
      <c r="X452" s="163">
        <v>44310</v>
      </c>
      <c r="Y452" s="159" t="s">
        <v>3084</v>
      </c>
      <c r="Z452" s="159" t="s">
        <v>1548</v>
      </c>
      <c r="AA452" s="159" t="s">
        <v>3085</v>
      </c>
      <c r="AE452" s="163">
        <v>45107</v>
      </c>
      <c r="AI452"/>
    </row>
    <row r="453" spans="1:35">
      <c r="A453" s="159">
        <f t="shared" si="46"/>
        <v>88.41</v>
      </c>
      <c r="B453" s="159">
        <v>451</v>
      </c>
      <c r="C453" s="159" t="s">
        <v>1523</v>
      </c>
      <c r="D453" s="159" t="s">
        <v>155</v>
      </c>
      <c r="E453" s="159" t="s">
        <v>632</v>
      </c>
      <c r="F453" s="159" t="s">
        <v>3086</v>
      </c>
      <c r="G453" s="159">
        <v>9</v>
      </c>
      <c r="H453" s="159">
        <f t="shared" si="45"/>
        <v>9</v>
      </c>
      <c r="I453" s="159">
        <v>2</v>
      </c>
      <c r="J453" s="159">
        <v>10</v>
      </c>
      <c r="K453" s="159">
        <v>7</v>
      </c>
      <c r="L453" s="159">
        <v>701</v>
      </c>
      <c r="M453" s="206" t="str">
        <f t="shared" si="47"/>
        <v>9-2-701</v>
      </c>
      <c r="N453" s="159" t="s">
        <v>1525</v>
      </c>
      <c r="O453" s="206" t="str">
        <f>VLOOKUP(M453,'房源信息（实测）'!$C$2:$J$771,7,0)</f>
        <v>9-2-701</v>
      </c>
      <c r="P453" s="206">
        <f>VLOOKUP(M453,'房源信息（实测）'!$C$2:$K$771,8,0)</f>
        <v>88.41</v>
      </c>
      <c r="Q453" s="159">
        <v>88.34</v>
      </c>
      <c r="R453" s="159">
        <v>70.77</v>
      </c>
      <c r="S453" s="159" t="s">
        <v>1526</v>
      </c>
      <c r="T453" s="159" t="s">
        <v>93</v>
      </c>
      <c r="U453" s="159" t="s">
        <v>1527</v>
      </c>
      <c r="V453" s="159" t="s">
        <v>1528</v>
      </c>
      <c r="AE453" s="163">
        <v>45107</v>
      </c>
      <c r="AI453"/>
    </row>
    <row r="454" spans="1:35">
      <c r="A454" s="159">
        <f t="shared" si="46"/>
        <v>88.99</v>
      </c>
      <c r="B454" s="159">
        <v>452</v>
      </c>
      <c r="C454" s="159" t="s">
        <v>1523</v>
      </c>
      <c r="D454" s="159" t="s">
        <v>155</v>
      </c>
      <c r="E454" s="159" t="s">
        <v>632</v>
      </c>
      <c r="F454" s="159" t="s">
        <v>3087</v>
      </c>
      <c r="G454" s="159">
        <v>9</v>
      </c>
      <c r="H454" s="159">
        <f t="shared" si="45"/>
        <v>9</v>
      </c>
      <c r="I454" s="159">
        <v>2</v>
      </c>
      <c r="J454" s="159">
        <v>10</v>
      </c>
      <c r="K454" s="159">
        <v>7</v>
      </c>
      <c r="L454" s="159">
        <v>702</v>
      </c>
      <c r="M454" s="206" t="str">
        <f t="shared" si="47"/>
        <v>9-2-702</v>
      </c>
      <c r="N454" s="159" t="s">
        <v>1525</v>
      </c>
      <c r="O454" s="206" t="str">
        <f>VLOOKUP(M454,'房源信息（实测）'!$C$2:$J$771,7,0)</f>
        <v>9-2-702</v>
      </c>
      <c r="P454" s="206">
        <f>VLOOKUP(M454,'房源信息（实测）'!$C$2:$K$771,8,0)</f>
        <v>88.99</v>
      </c>
      <c r="Q454" s="159">
        <v>88.91</v>
      </c>
      <c r="R454" s="159">
        <v>71.23</v>
      </c>
      <c r="S454" s="159" t="s">
        <v>1526</v>
      </c>
      <c r="T454" s="159" t="s">
        <v>93</v>
      </c>
      <c r="U454" s="159" t="s">
        <v>1527</v>
      </c>
      <c r="V454" s="159" t="s">
        <v>1545</v>
      </c>
      <c r="W454" s="159" t="s">
        <v>3088</v>
      </c>
      <c r="X454" s="163">
        <v>44309</v>
      </c>
      <c r="Y454" s="159" t="s">
        <v>3089</v>
      </c>
      <c r="Z454" s="159" t="s">
        <v>1548</v>
      </c>
      <c r="AA454" s="159" t="s">
        <v>3090</v>
      </c>
      <c r="AB454" s="159" t="s">
        <v>3091</v>
      </c>
      <c r="AC454" s="159" t="s">
        <v>1548</v>
      </c>
      <c r="AD454" s="159" t="s">
        <v>3092</v>
      </c>
      <c r="AE454" s="163">
        <v>45107</v>
      </c>
      <c r="AI454"/>
    </row>
    <row r="455" spans="1:35">
      <c r="A455" s="159">
        <f t="shared" si="46"/>
        <v>88.41</v>
      </c>
      <c r="B455" s="159">
        <v>453</v>
      </c>
      <c r="C455" s="159" t="s">
        <v>1523</v>
      </c>
      <c r="D455" s="159" t="s">
        <v>155</v>
      </c>
      <c r="E455" s="159" t="s">
        <v>632</v>
      </c>
      <c r="F455" s="159" t="s">
        <v>3093</v>
      </c>
      <c r="G455" s="159">
        <v>9</v>
      </c>
      <c r="H455" s="159">
        <f t="shared" si="45"/>
        <v>9</v>
      </c>
      <c r="I455" s="159">
        <v>2</v>
      </c>
      <c r="J455" s="159">
        <v>10</v>
      </c>
      <c r="K455" s="159">
        <v>8</v>
      </c>
      <c r="L455" s="159">
        <v>801</v>
      </c>
      <c r="M455" s="206" t="str">
        <f t="shared" si="47"/>
        <v>9-2-801</v>
      </c>
      <c r="N455" s="159" t="s">
        <v>1525</v>
      </c>
      <c r="O455" s="206" t="str">
        <f>VLOOKUP(M455,'房源信息（实测）'!$C$2:$J$771,7,0)</f>
        <v>9-2-801</v>
      </c>
      <c r="P455" s="206">
        <f>VLOOKUP(M455,'房源信息（实测）'!$C$2:$K$771,8,0)</f>
        <v>88.41</v>
      </c>
      <c r="Q455" s="159">
        <v>88.34</v>
      </c>
      <c r="R455" s="159">
        <v>70.77</v>
      </c>
      <c r="S455" s="159" t="s">
        <v>1526</v>
      </c>
      <c r="T455" s="159" t="s">
        <v>93</v>
      </c>
      <c r="U455" s="159" t="s">
        <v>1527</v>
      </c>
      <c r="V455" s="159" t="s">
        <v>1545</v>
      </c>
      <c r="W455" s="159" t="s">
        <v>3094</v>
      </c>
      <c r="X455" s="163">
        <v>44303</v>
      </c>
      <c r="Y455" s="159" t="s">
        <v>3095</v>
      </c>
      <c r="Z455" s="159" t="s">
        <v>1548</v>
      </c>
      <c r="AA455" s="159" t="s">
        <v>3096</v>
      </c>
      <c r="AB455" s="159" t="s">
        <v>3097</v>
      </c>
      <c r="AC455" s="159" t="s">
        <v>1548</v>
      </c>
      <c r="AD455" s="159" t="s">
        <v>3098</v>
      </c>
      <c r="AE455" s="163">
        <v>45107</v>
      </c>
      <c r="AI455"/>
    </row>
    <row r="456" spans="1:35">
      <c r="A456" s="159">
        <f t="shared" si="46"/>
        <v>88.99</v>
      </c>
      <c r="B456" s="159">
        <v>454</v>
      </c>
      <c r="C456" s="159" t="s">
        <v>1523</v>
      </c>
      <c r="D456" s="159" t="s">
        <v>155</v>
      </c>
      <c r="E456" s="159" t="s">
        <v>632</v>
      </c>
      <c r="F456" s="159" t="s">
        <v>3099</v>
      </c>
      <c r="G456" s="159">
        <v>9</v>
      </c>
      <c r="H456" s="159">
        <f t="shared" si="45"/>
        <v>9</v>
      </c>
      <c r="I456" s="159">
        <v>2</v>
      </c>
      <c r="J456" s="159">
        <v>10</v>
      </c>
      <c r="K456" s="159">
        <v>8</v>
      </c>
      <c r="L456" s="159">
        <v>802</v>
      </c>
      <c r="M456" s="206" t="str">
        <f t="shared" si="47"/>
        <v>9-2-802</v>
      </c>
      <c r="N456" s="159" t="s">
        <v>1525</v>
      </c>
      <c r="O456" s="206" t="str">
        <f>VLOOKUP(M456,'房源信息（实测）'!$C$2:$J$771,7,0)</f>
        <v>9-2-802</v>
      </c>
      <c r="P456" s="206">
        <f>VLOOKUP(M456,'房源信息（实测）'!$C$2:$K$771,8,0)</f>
        <v>88.99</v>
      </c>
      <c r="Q456" s="159">
        <v>88.91</v>
      </c>
      <c r="R456" s="159">
        <v>71.23</v>
      </c>
      <c r="S456" s="159" t="s">
        <v>1526</v>
      </c>
      <c r="T456" s="159" t="s">
        <v>93</v>
      </c>
      <c r="U456" s="159" t="s">
        <v>1527</v>
      </c>
      <c r="V456" s="159" t="s">
        <v>1545</v>
      </c>
      <c r="W456" s="159" t="s">
        <v>3100</v>
      </c>
      <c r="X456" s="163">
        <v>44310</v>
      </c>
      <c r="Y456" s="159" t="s">
        <v>3101</v>
      </c>
      <c r="Z456" s="159" t="s">
        <v>1548</v>
      </c>
      <c r="AA456" s="159" t="s">
        <v>3102</v>
      </c>
      <c r="AB456" s="159" t="s">
        <v>3103</v>
      </c>
      <c r="AC456" s="159" t="s">
        <v>1548</v>
      </c>
      <c r="AD456" s="159" t="s">
        <v>3104</v>
      </c>
      <c r="AE456" s="163">
        <v>45107</v>
      </c>
      <c r="AI456"/>
    </row>
    <row r="457" spans="1:35">
      <c r="A457" s="159">
        <f t="shared" si="46"/>
        <v>88.41</v>
      </c>
      <c r="B457" s="159">
        <v>455</v>
      </c>
      <c r="C457" s="159" t="s">
        <v>1523</v>
      </c>
      <c r="D457" s="159" t="s">
        <v>155</v>
      </c>
      <c r="E457" s="159" t="s">
        <v>632</v>
      </c>
      <c r="F457" s="159" t="s">
        <v>3105</v>
      </c>
      <c r="G457" s="159">
        <v>9</v>
      </c>
      <c r="H457" s="159">
        <f t="shared" si="45"/>
        <v>9</v>
      </c>
      <c r="I457" s="159">
        <v>2</v>
      </c>
      <c r="J457" s="159">
        <v>10</v>
      </c>
      <c r="K457" s="159">
        <v>9</v>
      </c>
      <c r="L457" s="159">
        <v>901</v>
      </c>
      <c r="M457" s="206" t="str">
        <f t="shared" si="47"/>
        <v>9-2-901</v>
      </c>
      <c r="N457" s="159" t="s">
        <v>1525</v>
      </c>
      <c r="O457" s="206" t="str">
        <f>VLOOKUP(M457,'房源信息（实测）'!$C$2:$J$771,7,0)</f>
        <v>9-2-901</v>
      </c>
      <c r="P457" s="206">
        <f>VLOOKUP(M457,'房源信息（实测）'!$C$2:$K$771,8,0)</f>
        <v>88.41</v>
      </c>
      <c r="Q457" s="159">
        <v>88.34</v>
      </c>
      <c r="R457" s="159">
        <v>70.77</v>
      </c>
      <c r="S457" s="159" t="s">
        <v>1526</v>
      </c>
      <c r="T457" s="159" t="s">
        <v>93</v>
      </c>
      <c r="U457" s="159" t="s">
        <v>1527</v>
      </c>
      <c r="V457" s="159" t="s">
        <v>1545</v>
      </c>
      <c r="W457" s="159" t="s">
        <v>3106</v>
      </c>
      <c r="X457" s="163">
        <v>44310</v>
      </c>
      <c r="Y457" s="159" t="s">
        <v>3107</v>
      </c>
      <c r="Z457" s="159" t="s">
        <v>1548</v>
      </c>
      <c r="AA457" s="159" t="s">
        <v>3108</v>
      </c>
      <c r="AB457" s="159" t="s">
        <v>3109</v>
      </c>
      <c r="AC457" s="159" t="s">
        <v>1548</v>
      </c>
      <c r="AD457" s="159" t="s">
        <v>3110</v>
      </c>
      <c r="AE457" s="163">
        <v>45107</v>
      </c>
      <c r="AI457"/>
    </row>
    <row r="458" spans="1:35">
      <c r="A458" s="159">
        <f t="shared" si="46"/>
        <v>88.99</v>
      </c>
      <c r="B458" s="159">
        <v>456</v>
      </c>
      <c r="C458" s="159" t="s">
        <v>1523</v>
      </c>
      <c r="D458" s="159" t="s">
        <v>155</v>
      </c>
      <c r="E458" s="159" t="s">
        <v>632</v>
      </c>
      <c r="F458" s="159" t="s">
        <v>3111</v>
      </c>
      <c r="G458" s="159">
        <v>9</v>
      </c>
      <c r="H458" s="159">
        <f t="shared" ref="H458:H521" si="48">G458</f>
        <v>9</v>
      </c>
      <c r="I458" s="159">
        <v>2</v>
      </c>
      <c r="J458" s="159">
        <v>10</v>
      </c>
      <c r="K458" s="159">
        <v>9</v>
      </c>
      <c r="L458" s="159">
        <v>902</v>
      </c>
      <c r="M458" s="206" t="str">
        <f t="shared" si="47"/>
        <v>9-2-902</v>
      </c>
      <c r="N458" s="159" t="s">
        <v>1525</v>
      </c>
      <c r="O458" s="206" t="str">
        <f>VLOOKUP(M458,'房源信息（实测）'!$C$2:$J$771,7,0)</f>
        <v>9-2-902</v>
      </c>
      <c r="P458" s="206">
        <f>VLOOKUP(M458,'房源信息（实测）'!$C$2:$K$771,8,0)</f>
        <v>88.99</v>
      </c>
      <c r="Q458" s="159">
        <v>88.91</v>
      </c>
      <c r="R458" s="159">
        <v>71.23</v>
      </c>
      <c r="S458" s="159" t="s">
        <v>1526</v>
      </c>
      <c r="T458" s="159" t="s">
        <v>93</v>
      </c>
      <c r="U458" s="159" t="s">
        <v>1527</v>
      </c>
      <c r="V458" s="159" t="s">
        <v>1545</v>
      </c>
      <c r="W458" s="159" t="s">
        <v>3112</v>
      </c>
      <c r="X458" s="163">
        <v>44314</v>
      </c>
      <c r="Y458" s="159" t="s">
        <v>3113</v>
      </c>
      <c r="Z458" s="159" t="s">
        <v>1548</v>
      </c>
      <c r="AA458" s="159" t="s">
        <v>3114</v>
      </c>
      <c r="AB458" s="159" t="s">
        <v>3115</v>
      </c>
      <c r="AC458" s="159" t="s">
        <v>1548</v>
      </c>
      <c r="AD458" s="159" t="s">
        <v>3116</v>
      </c>
      <c r="AE458" s="163">
        <v>45107</v>
      </c>
      <c r="AI458"/>
    </row>
    <row r="459" spans="1:35">
      <c r="A459" s="159">
        <f t="shared" si="46"/>
        <v>88.41</v>
      </c>
      <c r="B459" s="159">
        <v>457</v>
      </c>
      <c r="C459" s="159" t="s">
        <v>1523</v>
      </c>
      <c r="D459" s="159" t="s">
        <v>155</v>
      </c>
      <c r="E459" s="159" t="s">
        <v>632</v>
      </c>
      <c r="F459" s="159" t="s">
        <v>3117</v>
      </c>
      <c r="G459" s="159">
        <v>9</v>
      </c>
      <c r="H459" s="159">
        <f t="shared" si="48"/>
        <v>9</v>
      </c>
      <c r="I459" s="159">
        <v>2</v>
      </c>
      <c r="J459" s="159">
        <v>10</v>
      </c>
      <c r="K459" s="159">
        <v>10</v>
      </c>
      <c r="L459" s="159">
        <v>1001</v>
      </c>
      <c r="M459" s="206" t="str">
        <f t="shared" si="47"/>
        <v>9-2-1001</v>
      </c>
      <c r="N459" s="159" t="s">
        <v>1525</v>
      </c>
      <c r="O459" s="206" t="str">
        <f>VLOOKUP(M459,'房源信息（实测）'!$C$2:$J$771,7,0)</f>
        <v>9-2-1001</v>
      </c>
      <c r="P459" s="206">
        <f>VLOOKUP(M459,'房源信息（实测）'!$C$2:$K$771,8,0)</f>
        <v>88.41</v>
      </c>
      <c r="Q459" s="159">
        <v>88.34</v>
      </c>
      <c r="R459" s="159">
        <v>70.77</v>
      </c>
      <c r="S459" s="159" t="s">
        <v>1526</v>
      </c>
      <c r="T459" s="159" t="s">
        <v>93</v>
      </c>
      <c r="U459" s="159" t="s">
        <v>1527</v>
      </c>
      <c r="V459" s="159" t="s">
        <v>1545</v>
      </c>
      <c r="W459" s="159" t="s">
        <v>3118</v>
      </c>
      <c r="X459" s="163">
        <v>44316</v>
      </c>
      <c r="Y459" s="159" t="s">
        <v>3119</v>
      </c>
      <c r="Z459" s="159" t="s">
        <v>1548</v>
      </c>
      <c r="AA459" s="159" t="s">
        <v>3120</v>
      </c>
      <c r="AB459" s="159" t="s">
        <v>3121</v>
      </c>
      <c r="AC459" s="159" t="s">
        <v>1548</v>
      </c>
      <c r="AD459" s="159" t="s">
        <v>3122</v>
      </c>
      <c r="AE459" s="163">
        <v>45107</v>
      </c>
      <c r="AI459"/>
    </row>
    <row r="460" spans="1:35">
      <c r="A460" s="159">
        <f t="shared" si="46"/>
        <v>88.99</v>
      </c>
      <c r="B460" s="159">
        <v>458</v>
      </c>
      <c r="C460" s="159" t="s">
        <v>1523</v>
      </c>
      <c r="D460" s="159" t="s">
        <v>155</v>
      </c>
      <c r="E460" s="159" t="s">
        <v>632</v>
      </c>
      <c r="F460" s="159" t="s">
        <v>3123</v>
      </c>
      <c r="G460" s="159">
        <v>9</v>
      </c>
      <c r="H460" s="159">
        <f t="shared" si="48"/>
        <v>9</v>
      </c>
      <c r="I460" s="159">
        <v>2</v>
      </c>
      <c r="J460" s="159">
        <v>10</v>
      </c>
      <c r="K460" s="159">
        <v>10</v>
      </c>
      <c r="L460" s="159">
        <v>1002</v>
      </c>
      <c r="M460" s="206" t="str">
        <f t="shared" si="47"/>
        <v>9-2-1002</v>
      </c>
      <c r="N460" s="159" t="s">
        <v>1525</v>
      </c>
      <c r="O460" s="206" t="str">
        <f>VLOOKUP(M460,'房源信息（实测）'!$C$2:$J$771,7,0)</f>
        <v>9-2-1002</v>
      </c>
      <c r="P460" s="206">
        <f>VLOOKUP(M460,'房源信息（实测）'!$C$2:$K$771,8,0)</f>
        <v>88.99</v>
      </c>
      <c r="Q460" s="159">
        <v>88.91</v>
      </c>
      <c r="R460" s="159">
        <v>71.23</v>
      </c>
      <c r="S460" s="159" t="s">
        <v>1526</v>
      </c>
      <c r="T460" s="159" t="s">
        <v>93</v>
      </c>
      <c r="U460" s="159" t="s">
        <v>1527</v>
      </c>
      <c r="V460" s="159" t="s">
        <v>1545</v>
      </c>
      <c r="W460" s="159" t="s">
        <v>3124</v>
      </c>
      <c r="X460" s="163">
        <v>44303</v>
      </c>
      <c r="Y460" s="159" t="s">
        <v>3125</v>
      </c>
      <c r="Z460" s="159" t="s">
        <v>1548</v>
      </c>
      <c r="AA460" s="159" t="s">
        <v>3126</v>
      </c>
      <c r="AB460" s="159" t="s">
        <v>3127</v>
      </c>
      <c r="AC460" s="159" t="s">
        <v>1548</v>
      </c>
      <c r="AD460" s="159" t="s">
        <v>3128</v>
      </c>
      <c r="AE460" s="163">
        <v>45107</v>
      </c>
      <c r="AI460"/>
    </row>
    <row r="461" spans="1:35">
      <c r="A461" s="159">
        <f t="shared" si="46"/>
        <v>89.55</v>
      </c>
      <c r="B461" s="159">
        <v>459</v>
      </c>
      <c r="C461" s="159" t="s">
        <v>1523</v>
      </c>
      <c r="D461" s="159" t="s">
        <v>155</v>
      </c>
      <c r="E461" s="159" t="s">
        <v>632</v>
      </c>
      <c r="F461" s="159" t="s">
        <v>3129</v>
      </c>
      <c r="G461" s="159">
        <v>10</v>
      </c>
      <c r="H461" s="159">
        <f t="shared" si="48"/>
        <v>10</v>
      </c>
      <c r="I461" s="159">
        <v>1</v>
      </c>
      <c r="J461" s="159">
        <v>10</v>
      </c>
      <c r="K461" s="159">
        <v>1</v>
      </c>
      <c r="L461" s="159">
        <v>101</v>
      </c>
      <c r="M461" s="206" t="str">
        <f t="shared" si="47"/>
        <v>10-1-101</v>
      </c>
      <c r="N461" s="159" t="s">
        <v>1525</v>
      </c>
      <c r="O461" s="206" t="str">
        <f>VLOOKUP(M461,'房源信息（实测）'!$C$2:$J$771,7,0)</f>
        <v>10-1-101</v>
      </c>
      <c r="P461" s="206">
        <f>VLOOKUP(M461,'房源信息（实测）'!$C$2:$K$771,8,0)</f>
        <v>89.55</v>
      </c>
      <c r="Q461" s="159">
        <v>89.47</v>
      </c>
      <c r="R461" s="159">
        <v>71.23</v>
      </c>
      <c r="S461" s="159" t="s">
        <v>1526</v>
      </c>
      <c r="T461" s="159" t="s">
        <v>93</v>
      </c>
      <c r="U461" s="159" t="s">
        <v>1527</v>
      </c>
      <c r="V461" s="159" t="s">
        <v>1528</v>
      </c>
      <c r="AE461" s="163">
        <v>45107</v>
      </c>
      <c r="AI461"/>
    </row>
    <row r="462" spans="1:35">
      <c r="A462" s="159">
        <f t="shared" si="46"/>
        <v>78.83</v>
      </c>
      <c r="B462" s="159">
        <v>460</v>
      </c>
      <c r="C462" s="159" t="s">
        <v>1523</v>
      </c>
      <c r="D462" s="159" t="s">
        <v>155</v>
      </c>
      <c r="E462" s="159" t="s">
        <v>632</v>
      </c>
      <c r="F462" s="159" t="s">
        <v>3130</v>
      </c>
      <c r="G462" s="159">
        <v>10</v>
      </c>
      <c r="H462" s="159">
        <f t="shared" si="48"/>
        <v>10</v>
      </c>
      <c r="I462" s="159">
        <v>1</v>
      </c>
      <c r="J462" s="159">
        <v>10</v>
      </c>
      <c r="K462" s="159">
        <v>1</v>
      </c>
      <c r="L462" s="159">
        <v>102</v>
      </c>
      <c r="M462" s="206" t="str">
        <f t="shared" si="47"/>
        <v>10-1-102</v>
      </c>
      <c r="N462" s="159" t="s">
        <v>1525</v>
      </c>
      <c r="O462" s="206" t="str">
        <f>VLOOKUP(M462,'房源信息（实测）'!$C$2:$J$771,7,0)</f>
        <v>10-1-102</v>
      </c>
      <c r="P462" s="206">
        <f>VLOOKUP(M462,'房源信息（实测）'!$C$2:$K$771,8,0)</f>
        <v>78.83</v>
      </c>
      <c r="Q462" s="159">
        <v>78.75</v>
      </c>
      <c r="R462" s="159">
        <v>62.7</v>
      </c>
      <c r="S462" s="159" t="s">
        <v>1909</v>
      </c>
      <c r="T462" s="159" t="s">
        <v>93</v>
      </c>
      <c r="U462" s="159" t="s">
        <v>1910</v>
      </c>
      <c r="V462" s="159" t="s">
        <v>1545</v>
      </c>
      <c r="W462" s="159" t="s">
        <v>3131</v>
      </c>
      <c r="X462" s="163">
        <v>44304</v>
      </c>
      <c r="Y462" s="159" t="s">
        <v>3132</v>
      </c>
      <c r="Z462" s="159" t="s">
        <v>1548</v>
      </c>
      <c r="AA462" s="159" t="s">
        <v>3133</v>
      </c>
      <c r="AB462" s="159" t="s">
        <v>3134</v>
      </c>
      <c r="AC462" s="159" t="s">
        <v>1548</v>
      </c>
      <c r="AD462" s="159" t="s">
        <v>3135</v>
      </c>
      <c r="AE462" s="163">
        <v>45107</v>
      </c>
      <c r="AI462"/>
    </row>
    <row r="463" spans="1:35">
      <c r="A463" s="159">
        <f t="shared" si="46"/>
        <v>89.55</v>
      </c>
      <c r="B463" s="159">
        <v>461</v>
      </c>
      <c r="C463" s="159" t="s">
        <v>1523</v>
      </c>
      <c r="D463" s="159" t="s">
        <v>155</v>
      </c>
      <c r="E463" s="159" t="s">
        <v>632</v>
      </c>
      <c r="F463" s="159" t="s">
        <v>3136</v>
      </c>
      <c r="G463" s="159">
        <v>10</v>
      </c>
      <c r="H463" s="159">
        <f t="shared" si="48"/>
        <v>10</v>
      </c>
      <c r="I463" s="159">
        <v>1</v>
      </c>
      <c r="J463" s="159">
        <v>10</v>
      </c>
      <c r="K463" s="159">
        <v>2</v>
      </c>
      <c r="L463" s="159">
        <v>201</v>
      </c>
      <c r="M463" s="206" t="str">
        <f t="shared" si="47"/>
        <v>10-1-201</v>
      </c>
      <c r="N463" s="159" t="s">
        <v>1525</v>
      </c>
      <c r="O463" s="206" t="str">
        <f>VLOOKUP(M463,'房源信息（实测）'!$C$2:$J$771,7,0)</f>
        <v>10-1-201</v>
      </c>
      <c r="P463" s="206">
        <f>VLOOKUP(M463,'房源信息（实测）'!$C$2:$K$771,8,0)</f>
        <v>89.55</v>
      </c>
      <c r="Q463" s="159">
        <v>89.47</v>
      </c>
      <c r="R463" s="159">
        <v>71.23</v>
      </c>
      <c r="S463" s="159" t="s">
        <v>1526</v>
      </c>
      <c r="T463" s="159" t="s">
        <v>93</v>
      </c>
      <c r="U463" s="159" t="s">
        <v>1527</v>
      </c>
      <c r="V463" s="159" t="s">
        <v>1528</v>
      </c>
      <c r="AE463" s="163">
        <v>45107</v>
      </c>
      <c r="AI463"/>
    </row>
    <row r="464" spans="1:35">
      <c r="A464" s="159">
        <f t="shared" si="46"/>
        <v>78.83</v>
      </c>
      <c r="B464" s="159">
        <v>462</v>
      </c>
      <c r="C464" s="159" t="s">
        <v>1523</v>
      </c>
      <c r="D464" s="159" t="s">
        <v>155</v>
      </c>
      <c r="E464" s="159" t="s">
        <v>632</v>
      </c>
      <c r="F464" s="159" t="s">
        <v>3137</v>
      </c>
      <c r="G464" s="159">
        <v>10</v>
      </c>
      <c r="H464" s="159">
        <f t="shared" si="48"/>
        <v>10</v>
      </c>
      <c r="I464" s="159">
        <v>1</v>
      </c>
      <c r="J464" s="159">
        <v>10</v>
      </c>
      <c r="K464" s="159">
        <v>2</v>
      </c>
      <c r="L464" s="159">
        <v>202</v>
      </c>
      <c r="M464" s="206" t="str">
        <f t="shared" si="47"/>
        <v>10-1-202</v>
      </c>
      <c r="N464" s="159" t="s">
        <v>1525</v>
      </c>
      <c r="O464" s="206" t="str">
        <f>VLOOKUP(M464,'房源信息（实测）'!$C$2:$J$771,7,0)</f>
        <v>10-1-202</v>
      </c>
      <c r="P464" s="206">
        <f>VLOOKUP(M464,'房源信息（实测）'!$C$2:$K$771,8,0)</f>
        <v>78.83</v>
      </c>
      <c r="Q464" s="159">
        <v>78.75</v>
      </c>
      <c r="R464" s="159">
        <v>62.7</v>
      </c>
      <c r="S464" s="159" t="s">
        <v>1909</v>
      </c>
      <c r="T464" s="159" t="s">
        <v>93</v>
      </c>
      <c r="U464" s="159" t="s">
        <v>1910</v>
      </c>
      <c r="V464" s="159" t="s">
        <v>1545</v>
      </c>
      <c r="W464" s="159" t="s">
        <v>3138</v>
      </c>
      <c r="X464" s="163">
        <v>44315</v>
      </c>
      <c r="Y464" s="159" t="s">
        <v>3139</v>
      </c>
      <c r="Z464" s="159" t="s">
        <v>1548</v>
      </c>
      <c r="AA464" s="159" t="s">
        <v>3140</v>
      </c>
      <c r="AE464" s="163">
        <v>45107</v>
      </c>
      <c r="AI464"/>
    </row>
    <row r="465" spans="1:35">
      <c r="A465" s="159">
        <f t="shared" si="46"/>
        <v>89.55</v>
      </c>
      <c r="B465" s="159">
        <v>463</v>
      </c>
      <c r="C465" s="159" t="s">
        <v>1523</v>
      </c>
      <c r="D465" s="159" t="s">
        <v>155</v>
      </c>
      <c r="E465" s="159" t="s">
        <v>632</v>
      </c>
      <c r="F465" s="159" t="s">
        <v>3141</v>
      </c>
      <c r="G465" s="159">
        <v>10</v>
      </c>
      <c r="H465" s="159">
        <f t="shared" si="48"/>
        <v>10</v>
      </c>
      <c r="I465" s="159">
        <v>1</v>
      </c>
      <c r="J465" s="159">
        <v>10</v>
      </c>
      <c r="K465" s="159">
        <v>3</v>
      </c>
      <c r="L465" s="159">
        <v>301</v>
      </c>
      <c r="M465" s="206" t="str">
        <f t="shared" si="47"/>
        <v>10-1-301</v>
      </c>
      <c r="N465" s="159" t="s">
        <v>1525</v>
      </c>
      <c r="O465" s="206" t="str">
        <f>VLOOKUP(M465,'房源信息（实测）'!$C$2:$J$771,7,0)</f>
        <v>10-1-301</v>
      </c>
      <c r="P465" s="206">
        <f>VLOOKUP(M465,'房源信息（实测）'!$C$2:$K$771,8,0)</f>
        <v>89.55</v>
      </c>
      <c r="Q465" s="159">
        <v>89.47</v>
      </c>
      <c r="R465" s="159">
        <v>71.23</v>
      </c>
      <c r="S465" s="159" t="s">
        <v>1526</v>
      </c>
      <c r="T465" s="159" t="s">
        <v>93</v>
      </c>
      <c r="U465" s="159" t="s">
        <v>1527</v>
      </c>
      <c r="V465" s="159" t="s">
        <v>1545</v>
      </c>
      <c r="W465" s="159" t="s">
        <v>3142</v>
      </c>
      <c r="X465" s="163">
        <v>44310</v>
      </c>
      <c r="Y465" s="159" t="s">
        <v>3143</v>
      </c>
      <c r="Z465" s="159" t="s">
        <v>1548</v>
      </c>
      <c r="AA465" s="159" t="s">
        <v>3144</v>
      </c>
      <c r="AB465" s="159" t="s">
        <v>3145</v>
      </c>
      <c r="AC465" s="159" t="s">
        <v>1548</v>
      </c>
      <c r="AD465" s="159" t="s">
        <v>3146</v>
      </c>
      <c r="AE465" s="163">
        <v>45107</v>
      </c>
      <c r="AI465"/>
    </row>
    <row r="466" spans="1:35">
      <c r="A466" s="159">
        <f t="shared" si="46"/>
        <v>78.83</v>
      </c>
      <c r="B466" s="159">
        <v>464</v>
      </c>
      <c r="C466" s="159" t="s">
        <v>1523</v>
      </c>
      <c r="D466" s="159" t="s">
        <v>155</v>
      </c>
      <c r="E466" s="159" t="s">
        <v>632</v>
      </c>
      <c r="F466" s="159" t="s">
        <v>3147</v>
      </c>
      <c r="G466" s="159">
        <v>10</v>
      </c>
      <c r="H466" s="159">
        <f t="shared" si="48"/>
        <v>10</v>
      </c>
      <c r="I466" s="159">
        <v>1</v>
      </c>
      <c r="J466" s="159">
        <v>10</v>
      </c>
      <c r="K466" s="159">
        <v>3</v>
      </c>
      <c r="L466" s="159">
        <v>302</v>
      </c>
      <c r="M466" s="206" t="str">
        <f t="shared" si="47"/>
        <v>10-1-302</v>
      </c>
      <c r="N466" s="159" t="s">
        <v>1525</v>
      </c>
      <c r="O466" s="206" t="str">
        <f>VLOOKUP(M466,'房源信息（实测）'!$C$2:$J$771,7,0)</f>
        <v>10-1-302</v>
      </c>
      <c r="P466" s="206">
        <f>VLOOKUP(M466,'房源信息（实测）'!$C$2:$K$771,8,0)</f>
        <v>78.83</v>
      </c>
      <c r="Q466" s="159">
        <v>78.75</v>
      </c>
      <c r="R466" s="159">
        <v>62.7</v>
      </c>
      <c r="S466" s="159" t="s">
        <v>1909</v>
      </c>
      <c r="T466" s="159" t="s">
        <v>93</v>
      </c>
      <c r="U466" s="159" t="s">
        <v>1910</v>
      </c>
      <c r="V466" s="159" t="s">
        <v>1528</v>
      </c>
      <c r="AE466" s="163">
        <v>45107</v>
      </c>
      <c r="AI466"/>
    </row>
    <row r="467" spans="1:35">
      <c r="A467" s="159">
        <f t="shared" si="46"/>
        <v>89.55</v>
      </c>
      <c r="B467" s="159">
        <v>465</v>
      </c>
      <c r="C467" s="159" t="s">
        <v>1523</v>
      </c>
      <c r="D467" s="159" t="s">
        <v>155</v>
      </c>
      <c r="E467" s="159" t="s">
        <v>632</v>
      </c>
      <c r="F467" s="159" t="s">
        <v>3148</v>
      </c>
      <c r="G467" s="159">
        <v>10</v>
      </c>
      <c r="H467" s="159">
        <f t="shared" si="48"/>
        <v>10</v>
      </c>
      <c r="I467" s="159">
        <v>1</v>
      </c>
      <c r="J467" s="159">
        <v>10</v>
      </c>
      <c r="K467" s="159">
        <v>4</v>
      </c>
      <c r="L467" s="159">
        <v>401</v>
      </c>
      <c r="M467" s="206" t="str">
        <f t="shared" si="47"/>
        <v>10-1-401</v>
      </c>
      <c r="N467" s="159" t="s">
        <v>1525</v>
      </c>
      <c r="O467" s="206" t="str">
        <f>VLOOKUP(M467,'房源信息（实测）'!$C$2:$J$771,7,0)</f>
        <v>10-1-401</v>
      </c>
      <c r="P467" s="206">
        <f>VLOOKUP(M467,'房源信息（实测）'!$C$2:$K$771,8,0)</f>
        <v>89.55</v>
      </c>
      <c r="Q467" s="159">
        <v>89.47</v>
      </c>
      <c r="R467" s="159">
        <v>71.23</v>
      </c>
      <c r="S467" s="159" t="s">
        <v>1526</v>
      </c>
      <c r="T467" s="159" t="s">
        <v>93</v>
      </c>
      <c r="U467" s="159" t="s">
        <v>1527</v>
      </c>
      <c r="V467" s="159" t="s">
        <v>1545</v>
      </c>
      <c r="W467" s="159" t="s">
        <v>3149</v>
      </c>
      <c r="X467" s="163">
        <v>44310</v>
      </c>
      <c r="Y467" s="159" t="s">
        <v>3150</v>
      </c>
      <c r="Z467" s="159" t="s">
        <v>1548</v>
      </c>
      <c r="AA467" s="159" t="s">
        <v>3151</v>
      </c>
      <c r="AB467" s="159" t="s">
        <v>3152</v>
      </c>
      <c r="AC467" s="159" t="s">
        <v>1548</v>
      </c>
      <c r="AD467" s="159" t="s">
        <v>3153</v>
      </c>
      <c r="AE467" s="163">
        <v>45107</v>
      </c>
      <c r="AI467"/>
    </row>
    <row r="468" spans="1:35">
      <c r="A468" s="159">
        <f t="shared" si="46"/>
        <v>78.83</v>
      </c>
      <c r="B468" s="159">
        <v>466</v>
      </c>
      <c r="C468" s="159" t="s">
        <v>1523</v>
      </c>
      <c r="D468" s="159" t="s">
        <v>155</v>
      </c>
      <c r="E468" s="159" t="s">
        <v>632</v>
      </c>
      <c r="F468" s="159" t="s">
        <v>3154</v>
      </c>
      <c r="G468" s="159">
        <v>10</v>
      </c>
      <c r="H468" s="159">
        <f t="shared" si="48"/>
        <v>10</v>
      </c>
      <c r="I468" s="159">
        <v>1</v>
      </c>
      <c r="J468" s="159">
        <v>10</v>
      </c>
      <c r="K468" s="159">
        <v>4</v>
      </c>
      <c r="L468" s="159">
        <v>402</v>
      </c>
      <c r="M468" s="206" t="str">
        <f t="shared" si="47"/>
        <v>10-1-402</v>
      </c>
      <c r="N468" s="159" t="s">
        <v>1525</v>
      </c>
      <c r="O468" s="206" t="str">
        <f>VLOOKUP(M468,'房源信息（实测）'!$C$2:$J$771,7,0)</f>
        <v>10-1-402</v>
      </c>
      <c r="P468" s="206">
        <f>VLOOKUP(M468,'房源信息（实测）'!$C$2:$K$771,8,0)</f>
        <v>78.83</v>
      </c>
      <c r="Q468" s="159">
        <v>78.75</v>
      </c>
      <c r="R468" s="159">
        <v>62.7</v>
      </c>
      <c r="S468" s="159" t="s">
        <v>1909</v>
      </c>
      <c r="T468" s="159" t="s">
        <v>93</v>
      </c>
      <c r="U468" s="159" t="s">
        <v>1910</v>
      </c>
      <c r="V468" s="159" t="s">
        <v>1545</v>
      </c>
      <c r="W468" s="159" t="s">
        <v>3155</v>
      </c>
      <c r="X468" s="163">
        <v>44311</v>
      </c>
      <c r="Y468" s="159" t="s">
        <v>3156</v>
      </c>
      <c r="Z468" s="159" t="s">
        <v>1548</v>
      </c>
      <c r="AA468" s="159" t="s">
        <v>3157</v>
      </c>
      <c r="AE468" s="163">
        <v>45107</v>
      </c>
      <c r="AI468"/>
    </row>
    <row r="469" spans="1:35">
      <c r="A469" s="159">
        <f t="shared" si="46"/>
        <v>89.55</v>
      </c>
      <c r="B469" s="159">
        <v>467</v>
      </c>
      <c r="C469" s="159" t="s">
        <v>1523</v>
      </c>
      <c r="D469" s="159" t="s">
        <v>155</v>
      </c>
      <c r="E469" s="159" t="s">
        <v>632</v>
      </c>
      <c r="F469" s="159" t="s">
        <v>3158</v>
      </c>
      <c r="G469" s="159">
        <v>10</v>
      </c>
      <c r="H469" s="159">
        <f t="shared" si="48"/>
        <v>10</v>
      </c>
      <c r="I469" s="159">
        <v>1</v>
      </c>
      <c r="J469" s="159">
        <v>10</v>
      </c>
      <c r="K469" s="159">
        <v>5</v>
      </c>
      <c r="L469" s="159">
        <v>501</v>
      </c>
      <c r="M469" s="206" t="str">
        <f t="shared" si="47"/>
        <v>10-1-501</v>
      </c>
      <c r="N469" s="159" t="s">
        <v>1525</v>
      </c>
      <c r="O469" s="206" t="str">
        <f>VLOOKUP(M469,'房源信息（实测）'!$C$2:$J$771,7,0)</f>
        <v>10-1-501</v>
      </c>
      <c r="P469" s="206">
        <f>VLOOKUP(M469,'房源信息（实测）'!$C$2:$K$771,8,0)</f>
        <v>89.55</v>
      </c>
      <c r="Q469" s="159">
        <v>89.47</v>
      </c>
      <c r="R469" s="159">
        <v>71.23</v>
      </c>
      <c r="S469" s="159" t="s">
        <v>1526</v>
      </c>
      <c r="T469" s="159" t="s">
        <v>93</v>
      </c>
      <c r="U469" s="159" t="s">
        <v>1527</v>
      </c>
      <c r="V469" s="159" t="s">
        <v>1545</v>
      </c>
      <c r="W469" s="159" t="s">
        <v>3159</v>
      </c>
      <c r="X469" s="163">
        <v>44309</v>
      </c>
      <c r="Y469" s="159" t="s">
        <v>3160</v>
      </c>
      <c r="Z469" s="159" t="s">
        <v>1548</v>
      </c>
      <c r="AA469" s="159" t="s">
        <v>3161</v>
      </c>
      <c r="AB469" s="159" t="s">
        <v>3162</v>
      </c>
      <c r="AC469" s="159" t="s">
        <v>1548</v>
      </c>
      <c r="AD469" s="159" t="s">
        <v>3163</v>
      </c>
      <c r="AE469" s="163">
        <v>45107</v>
      </c>
      <c r="AI469"/>
    </row>
    <row r="470" spans="1:35">
      <c r="A470" s="159">
        <f t="shared" si="46"/>
        <v>78.83</v>
      </c>
      <c r="B470" s="159">
        <v>468</v>
      </c>
      <c r="C470" s="159" t="s">
        <v>1523</v>
      </c>
      <c r="D470" s="159" t="s">
        <v>155</v>
      </c>
      <c r="E470" s="159" t="s">
        <v>632</v>
      </c>
      <c r="F470" s="159" t="s">
        <v>3164</v>
      </c>
      <c r="G470" s="159">
        <v>10</v>
      </c>
      <c r="H470" s="159">
        <f t="shared" si="48"/>
        <v>10</v>
      </c>
      <c r="I470" s="159">
        <v>1</v>
      </c>
      <c r="J470" s="159">
        <v>10</v>
      </c>
      <c r="K470" s="159">
        <v>5</v>
      </c>
      <c r="L470" s="159">
        <v>502</v>
      </c>
      <c r="M470" s="206" t="str">
        <f t="shared" si="47"/>
        <v>10-1-502</v>
      </c>
      <c r="N470" s="159" t="s">
        <v>1525</v>
      </c>
      <c r="O470" s="206" t="str">
        <f>VLOOKUP(M470,'房源信息（实测）'!$C$2:$J$771,7,0)</f>
        <v>10-1-502</v>
      </c>
      <c r="P470" s="206">
        <f>VLOOKUP(M470,'房源信息（实测）'!$C$2:$K$771,8,0)</f>
        <v>78.83</v>
      </c>
      <c r="Q470" s="159">
        <v>78.75</v>
      </c>
      <c r="R470" s="159">
        <v>62.7</v>
      </c>
      <c r="S470" s="159" t="s">
        <v>1909</v>
      </c>
      <c r="T470" s="159" t="s">
        <v>93</v>
      </c>
      <c r="U470" s="159" t="s">
        <v>1910</v>
      </c>
      <c r="V470" s="159" t="s">
        <v>1545</v>
      </c>
      <c r="W470" s="159" t="s">
        <v>3165</v>
      </c>
      <c r="X470" s="163">
        <v>44310</v>
      </c>
      <c r="Y470" s="159" t="s">
        <v>3166</v>
      </c>
      <c r="Z470" s="159" t="s">
        <v>1548</v>
      </c>
      <c r="AA470" s="159" t="s">
        <v>3167</v>
      </c>
      <c r="AE470" s="163">
        <v>45107</v>
      </c>
      <c r="AI470"/>
    </row>
    <row r="471" spans="1:35">
      <c r="A471" s="159">
        <f t="shared" si="46"/>
        <v>89.55</v>
      </c>
      <c r="B471" s="159">
        <v>469</v>
      </c>
      <c r="C471" s="159" t="s">
        <v>1523</v>
      </c>
      <c r="D471" s="159" t="s">
        <v>155</v>
      </c>
      <c r="E471" s="159" t="s">
        <v>632</v>
      </c>
      <c r="F471" s="159" t="s">
        <v>3168</v>
      </c>
      <c r="G471" s="159">
        <v>10</v>
      </c>
      <c r="H471" s="159">
        <f t="shared" si="48"/>
        <v>10</v>
      </c>
      <c r="I471" s="159">
        <v>1</v>
      </c>
      <c r="J471" s="159">
        <v>10</v>
      </c>
      <c r="K471" s="159">
        <v>6</v>
      </c>
      <c r="L471" s="159">
        <v>601</v>
      </c>
      <c r="M471" s="206" t="str">
        <f t="shared" si="47"/>
        <v>10-1-601</v>
      </c>
      <c r="N471" s="159" t="s">
        <v>1525</v>
      </c>
      <c r="O471" s="206" t="str">
        <f>VLOOKUP(M471,'房源信息（实测）'!$C$2:$J$771,7,0)</f>
        <v>10-1-601</v>
      </c>
      <c r="P471" s="206">
        <f>VLOOKUP(M471,'房源信息（实测）'!$C$2:$K$771,8,0)</f>
        <v>89.55</v>
      </c>
      <c r="Q471" s="159">
        <v>89.47</v>
      </c>
      <c r="R471" s="159">
        <v>71.23</v>
      </c>
      <c r="S471" s="159" t="s">
        <v>1526</v>
      </c>
      <c r="T471" s="159" t="s">
        <v>93</v>
      </c>
      <c r="U471" s="159" t="s">
        <v>1527</v>
      </c>
      <c r="V471" s="159" t="s">
        <v>1545</v>
      </c>
      <c r="W471" s="159" t="s">
        <v>3169</v>
      </c>
      <c r="X471" s="163">
        <v>44311</v>
      </c>
      <c r="Y471" s="159" t="s">
        <v>3170</v>
      </c>
      <c r="Z471" s="159" t="s">
        <v>1548</v>
      </c>
      <c r="AA471" s="159" t="s">
        <v>3171</v>
      </c>
      <c r="AB471" s="159" t="s">
        <v>3172</v>
      </c>
      <c r="AC471" s="159" t="s">
        <v>1548</v>
      </c>
      <c r="AD471" s="159" t="s">
        <v>3173</v>
      </c>
      <c r="AE471" s="163">
        <v>45107</v>
      </c>
      <c r="AI471"/>
    </row>
    <row r="472" spans="1:35">
      <c r="A472" s="159">
        <f t="shared" si="46"/>
        <v>78.83</v>
      </c>
      <c r="B472" s="159">
        <v>470</v>
      </c>
      <c r="C472" s="159" t="s">
        <v>1523</v>
      </c>
      <c r="D472" s="159" t="s">
        <v>155</v>
      </c>
      <c r="E472" s="159" t="s">
        <v>632</v>
      </c>
      <c r="F472" s="159" t="s">
        <v>3174</v>
      </c>
      <c r="G472" s="159">
        <v>10</v>
      </c>
      <c r="H472" s="159">
        <f t="shared" si="48"/>
        <v>10</v>
      </c>
      <c r="I472" s="159">
        <v>1</v>
      </c>
      <c r="J472" s="159">
        <v>10</v>
      </c>
      <c r="K472" s="159">
        <v>6</v>
      </c>
      <c r="L472" s="159">
        <v>602</v>
      </c>
      <c r="M472" s="206" t="str">
        <f t="shared" si="47"/>
        <v>10-1-602</v>
      </c>
      <c r="N472" s="159" t="s">
        <v>1525</v>
      </c>
      <c r="O472" s="206" t="str">
        <f>VLOOKUP(M472,'房源信息（实测）'!$C$2:$J$771,7,0)</f>
        <v>10-1-602</v>
      </c>
      <c r="P472" s="206">
        <f>VLOOKUP(M472,'房源信息（实测）'!$C$2:$K$771,8,0)</f>
        <v>78.83</v>
      </c>
      <c r="Q472" s="159">
        <v>78.75</v>
      </c>
      <c r="R472" s="159">
        <v>62.7</v>
      </c>
      <c r="S472" s="159" t="s">
        <v>1909</v>
      </c>
      <c r="T472" s="159" t="s">
        <v>93</v>
      </c>
      <c r="U472" s="159" t="s">
        <v>1910</v>
      </c>
      <c r="V472" s="159" t="s">
        <v>1545</v>
      </c>
      <c r="W472" s="159" t="s">
        <v>3175</v>
      </c>
      <c r="X472" s="163">
        <v>44335</v>
      </c>
      <c r="Y472" s="159" t="s">
        <v>3176</v>
      </c>
      <c r="Z472" s="159" t="s">
        <v>1548</v>
      </c>
      <c r="AA472" s="159" t="s">
        <v>3177</v>
      </c>
      <c r="AB472" s="159" t="s">
        <v>3178</v>
      </c>
      <c r="AC472" s="159" t="s">
        <v>1548</v>
      </c>
      <c r="AD472" s="159" t="s">
        <v>3179</v>
      </c>
      <c r="AE472" s="163">
        <v>45107</v>
      </c>
      <c r="AI472"/>
    </row>
    <row r="473" spans="1:35">
      <c r="A473" s="159">
        <f t="shared" si="46"/>
        <v>89.55</v>
      </c>
      <c r="B473" s="159">
        <v>471</v>
      </c>
      <c r="C473" s="159" t="s">
        <v>1523</v>
      </c>
      <c r="D473" s="159" t="s">
        <v>155</v>
      </c>
      <c r="E473" s="159" t="s">
        <v>632</v>
      </c>
      <c r="F473" s="159" t="s">
        <v>3180</v>
      </c>
      <c r="G473" s="159">
        <v>10</v>
      </c>
      <c r="H473" s="159">
        <f t="shared" si="48"/>
        <v>10</v>
      </c>
      <c r="I473" s="159">
        <v>1</v>
      </c>
      <c r="J473" s="159">
        <v>10</v>
      </c>
      <c r="K473" s="159">
        <v>7</v>
      </c>
      <c r="L473" s="159">
        <v>701</v>
      </c>
      <c r="M473" s="206" t="str">
        <f t="shared" si="47"/>
        <v>10-1-701</v>
      </c>
      <c r="N473" s="159" t="s">
        <v>1525</v>
      </c>
      <c r="O473" s="206" t="str">
        <f>VLOOKUP(M473,'房源信息（实测）'!$C$2:$J$771,7,0)</f>
        <v>10-1-701</v>
      </c>
      <c r="P473" s="206">
        <f>VLOOKUP(M473,'房源信息（实测）'!$C$2:$K$771,8,0)</f>
        <v>89.55</v>
      </c>
      <c r="Q473" s="159">
        <v>89.47</v>
      </c>
      <c r="R473" s="159">
        <v>71.23</v>
      </c>
      <c r="S473" s="159" t="s">
        <v>1526</v>
      </c>
      <c r="T473" s="159" t="s">
        <v>93</v>
      </c>
      <c r="U473" s="159" t="s">
        <v>1527</v>
      </c>
      <c r="V473" s="159" t="s">
        <v>1545</v>
      </c>
      <c r="W473" s="159" t="s">
        <v>3181</v>
      </c>
      <c r="X473" s="163">
        <v>44305</v>
      </c>
      <c r="Y473" s="159" t="s">
        <v>3182</v>
      </c>
      <c r="Z473" s="159" t="s">
        <v>1548</v>
      </c>
      <c r="AA473" s="159" t="s">
        <v>3183</v>
      </c>
      <c r="AB473" s="159" t="s">
        <v>3184</v>
      </c>
      <c r="AC473" s="159" t="s">
        <v>1548</v>
      </c>
      <c r="AD473" s="159" t="s">
        <v>3185</v>
      </c>
      <c r="AE473" s="163">
        <v>45107</v>
      </c>
      <c r="AI473"/>
    </row>
    <row r="474" spans="1:35">
      <c r="A474" s="159">
        <f t="shared" si="46"/>
        <v>78.83</v>
      </c>
      <c r="B474" s="159">
        <v>472</v>
      </c>
      <c r="C474" s="159" t="s">
        <v>1523</v>
      </c>
      <c r="D474" s="159" t="s">
        <v>155</v>
      </c>
      <c r="E474" s="159" t="s">
        <v>632</v>
      </c>
      <c r="F474" s="159" t="s">
        <v>3186</v>
      </c>
      <c r="G474" s="159">
        <v>10</v>
      </c>
      <c r="H474" s="159">
        <f t="shared" si="48"/>
        <v>10</v>
      </c>
      <c r="I474" s="159">
        <v>1</v>
      </c>
      <c r="J474" s="159">
        <v>10</v>
      </c>
      <c r="K474" s="159">
        <v>7</v>
      </c>
      <c r="L474" s="159">
        <v>702</v>
      </c>
      <c r="M474" s="206" t="str">
        <f t="shared" si="47"/>
        <v>10-1-702</v>
      </c>
      <c r="N474" s="159" t="s">
        <v>1525</v>
      </c>
      <c r="O474" s="206" t="str">
        <f>VLOOKUP(M474,'房源信息（实测）'!$C$2:$J$771,7,0)</f>
        <v>10-1-702</v>
      </c>
      <c r="P474" s="206">
        <f>VLOOKUP(M474,'房源信息（实测）'!$C$2:$K$771,8,0)</f>
        <v>78.83</v>
      </c>
      <c r="Q474" s="159">
        <v>78.75</v>
      </c>
      <c r="R474" s="159">
        <v>62.7</v>
      </c>
      <c r="S474" s="159" t="s">
        <v>1909</v>
      </c>
      <c r="T474" s="159" t="s">
        <v>93</v>
      </c>
      <c r="U474" s="159" t="s">
        <v>1910</v>
      </c>
      <c r="V474" s="159" t="s">
        <v>1545</v>
      </c>
      <c r="W474" s="159" t="s">
        <v>3187</v>
      </c>
      <c r="X474" s="163">
        <v>44313</v>
      </c>
      <c r="Y474" s="159" t="s">
        <v>3188</v>
      </c>
      <c r="Z474" s="159" t="s">
        <v>1548</v>
      </c>
      <c r="AA474" s="159" t="s">
        <v>3189</v>
      </c>
      <c r="AE474" s="163">
        <v>45107</v>
      </c>
      <c r="AI474"/>
    </row>
    <row r="475" spans="1:35">
      <c r="A475" s="159">
        <f t="shared" si="46"/>
        <v>89.55</v>
      </c>
      <c r="B475" s="159">
        <v>473</v>
      </c>
      <c r="C475" s="159" t="s">
        <v>1523</v>
      </c>
      <c r="D475" s="159" t="s">
        <v>155</v>
      </c>
      <c r="E475" s="159" t="s">
        <v>632</v>
      </c>
      <c r="F475" s="159" t="s">
        <v>3190</v>
      </c>
      <c r="G475" s="159">
        <v>10</v>
      </c>
      <c r="H475" s="159">
        <f t="shared" si="48"/>
        <v>10</v>
      </c>
      <c r="I475" s="159">
        <v>1</v>
      </c>
      <c r="J475" s="159">
        <v>10</v>
      </c>
      <c r="K475" s="159">
        <v>8</v>
      </c>
      <c r="L475" s="159">
        <v>801</v>
      </c>
      <c r="M475" s="206" t="str">
        <f t="shared" si="47"/>
        <v>10-1-801</v>
      </c>
      <c r="N475" s="159" t="s">
        <v>1525</v>
      </c>
      <c r="O475" s="206" t="str">
        <f>VLOOKUP(M475,'房源信息（实测）'!$C$2:$J$771,7,0)</f>
        <v>10-1-801</v>
      </c>
      <c r="P475" s="206">
        <f>VLOOKUP(M475,'房源信息（实测）'!$C$2:$K$771,8,0)</f>
        <v>89.55</v>
      </c>
      <c r="Q475" s="159">
        <v>89.47</v>
      </c>
      <c r="R475" s="159">
        <v>71.23</v>
      </c>
      <c r="S475" s="159" t="s">
        <v>1526</v>
      </c>
      <c r="T475" s="159" t="s">
        <v>93</v>
      </c>
      <c r="U475" s="159" t="s">
        <v>1527</v>
      </c>
      <c r="V475" s="159" t="s">
        <v>1545</v>
      </c>
      <c r="W475" s="159" t="s">
        <v>3191</v>
      </c>
      <c r="X475" s="163">
        <v>44313</v>
      </c>
      <c r="Y475" s="159" t="s">
        <v>3192</v>
      </c>
      <c r="Z475" s="159" t="s">
        <v>1548</v>
      </c>
      <c r="AA475" s="159" t="s">
        <v>3193</v>
      </c>
      <c r="AB475" s="159" t="s">
        <v>3194</v>
      </c>
      <c r="AC475" s="159" t="s">
        <v>1548</v>
      </c>
      <c r="AD475" s="159" t="s">
        <v>3195</v>
      </c>
      <c r="AE475" s="163">
        <v>45107</v>
      </c>
      <c r="AI475"/>
    </row>
    <row r="476" spans="1:35">
      <c r="A476" s="159">
        <f t="shared" si="46"/>
        <v>78.83</v>
      </c>
      <c r="B476" s="159">
        <v>474</v>
      </c>
      <c r="C476" s="159" t="s">
        <v>1523</v>
      </c>
      <c r="D476" s="159" t="s">
        <v>155</v>
      </c>
      <c r="E476" s="159" t="s">
        <v>632</v>
      </c>
      <c r="F476" s="159" t="s">
        <v>3196</v>
      </c>
      <c r="G476" s="159">
        <v>10</v>
      </c>
      <c r="H476" s="159">
        <f t="shared" si="48"/>
        <v>10</v>
      </c>
      <c r="I476" s="159">
        <v>1</v>
      </c>
      <c r="J476" s="159">
        <v>10</v>
      </c>
      <c r="K476" s="159">
        <v>8</v>
      </c>
      <c r="L476" s="159">
        <v>802</v>
      </c>
      <c r="M476" s="206" t="str">
        <f t="shared" si="47"/>
        <v>10-1-802</v>
      </c>
      <c r="N476" s="159" t="s">
        <v>1525</v>
      </c>
      <c r="O476" s="206" t="str">
        <f>VLOOKUP(M476,'房源信息（实测）'!$C$2:$J$771,7,0)</f>
        <v>10-1-802</v>
      </c>
      <c r="P476" s="206">
        <f>VLOOKUP(M476,'房源信息（实测）'!$C$2:$K$771,8,0)</f>
        <v>78.83</v>
      </c>
      <c r="Q476" s="159">
        <v>78.75</v>
      </c>
      <c r="R476" s="159">
        <v>62.7</v>
      </c>
      <c r="S476" s="159" t="s">
        <v>1909</v>
      </c>
      <c r="T476" s="159" t="s">
        <v>93</v>
      </c>
      <c r="U476" s="159" t="s">
        <v>1910</v>
      </c>
      <c r="V476" s="159" t="s">
        <v>1545</v>
      </c>
      <c r="W476" s="159" t="s">
        <v>3197</v>
      </c>
      <c r="X476" s="163">
        <v>44315</v>
      </c>
      <c r="Y476" s="159" t="s">
        <v>3198</v>
      </c>
      <c r="Z476" s="159" t="s">
        <v>1548</v>
      </c>
      <c r="AA476" s="159" t="s">
        <v>3199</v>
      </c>
      <c r="AE476" s="163">
        <v>45107</v>
      </c>
      <c r="AI476"/>
    </row>
    <row r="477" spans="1:35">
      <c r="A477" s="159">
        <f t="shared" si="46"/>
        <v>89.55</v>
      </c>
      <c r="B477" s="159">
        <v>475</v>
      </c>
      <c r="C477" s="159" t="s">
        <v>1523</v>
      </c>
      <c r="D477" s="159" t="s">
        <v>155</v>
      </c>
      <c r="E477" s="159" t="s">
        <v>632</v>
      </c>
      <c r="F477" s="159" t="s">
        <v>3200</v>
      </c>
      <c r="G477" s="159">
        <v>10</v>
      </c>
      <c r="H477" s="159">
        <f t="shared" si="48"/>
        <v>10</v>
      </c>
      <c r="I477" s="159">
        <v>1</v>
      </c>
      <c r="J477" s="159">
        <v>10</v>
      </c>
      <c r="K477" s="159">
        <v>9</v>
      </c>
      <c r="L477" s="159">
        <v>901</v>
      </c>
      <c r="M477" s="206" t="str">
        <f t="shared" si="47"/>
        <v>10-1-901</v>
      </c>
      <c r="N477" s="159" t="s">
        <v>1525</v>
      </c>
      <c r="O477" s="206" t="str">
        <f>VLOOKUP(M477,'房源信息（实测）'!$C$2:$J$771,7,0)</f>
        <v>10-1-901</v>
      </c>
      <c r="P477" s="206">
        <f>VLOOKUP(M477,'房源信息（实测）'!$C$2:$K$771,8,0)</f>
        <v>89.55</v>
      </c>
      <c r="Q477" s="159">
        <v>89.47</v>
      </c>
      <c r="R477" s="159">
        <v>71.23</v>
      </c>
      <c r="S477" s="159" t="s">
        <v>1526</v>
      </c>
      <c r="T477" s="159" t="s">
        <v>93</v>
      </c>
      <c r="U477" s="159" t="s">
        <v>1527</v>
      </c>
      <c r="V477" s="159" t="s">
        <v>1545</v>
      </c>
      <c r="W477" s="159" t="s">
        <v>3201</v>
      </c>
      <c r="X477" s="163">
        <v>44310</v>
      </c>
      <c r="Y477" s="159" t="s">
        <v>3202</v>
      </c>
      <c r="Z477" s="159" t="s">
        <v>1548</v>
      </c>
      <c r="AA477" s="159" t="s">
        <v>3203</v>
      </c>
      <c r="AB477" s="159" t="s">
        <v>3204</v>
      </c>
      <c r="AC477" s="159" t="s">
        <v>1548</v>
      </c>
      <c r="AD477" s="159" t="s">
        <v>3205</v>
      </c>
      <c r="AE477" s="163">
        <v>45107</v>
      </c>
      <c r="AI477"/>
    </row>
    <row r="478" spans="1:35">
      <c r="A478" s="159">
        <f t="shared" si="46"/>
        <v>78.83</v>
      </c>
      <c r="B478" s="159">
        <v>476</v>
      </c>
      <c r="C478" s="159" t="s">
        <v>1523</v>
      </c>
      <c r="D478" s="159" t="s">
        <v>155</v>
      </c>
      <c r="E478" s="159" t="s">
        <v>632</v>
      </c>
      <c r="F478" s="159" t="s">
        <v>3206</v>
      </c>
      <c r="G478" s="159">
        <v>10</v>
      </c>
      <c r="H478" s="159">
        <f t="shared" si="48"/>
        <v>10</v>
      </c>
      <c r="I478" s="159">
        <v>1</v>
      </c>
      <c r="J478" s="159">
        <v>10</v>
      </c>
      <c r="K478" s="159">
        <v>9</v>
      </c>
      <c r="L478" s="159">
        <v>902</v>
      </c>
      <c r="M478" s="206" t="str">
        <f t="shared" si="47"/>
        <v>10-1-902</v>
      </c>
      <c r="N478" s="159" t="s">
        <v>1525</v>
      </c>
      <c r="O478" s="206" t="str">
        <f>VLOOKUP(M478,'房源信息（实测）'!$C$2:$J$771,7,0)</f>
        <v>10-1-902</v>
      </c>
      <c r="P478" s="206">
        <f>VLOOKUP(M478,'房源信息（实测）'!$C$2:$K$771,8,0)</f>
        <v>78.83</v>
      </c>
      <c r="Q478" s="159">
        <v>78.75</v>
      </c>
      <c r="R478" s="159">
        <v>62.7</v>
      </c>
      <c r="S478" s="159" t="s">
        <v>1909</v>
      </c>
      <c r="T478" s="159" t="s">
        <v>93</v>
      </c>
      <c r="U478" s="159" t="s">
        <v>1910</v>
      </c>
      <c r="V478" s="159" t="s">
        <v>1545</v>
      </c>
      <c r="W478" s="159" t="s">
        <v>3207</v>
      </c>
      <c r="X478" s="163">
        <v>44303</v>
      </c>
      <c r="Y478" s="159" t="s">
        <v>3208</v>
      </c>
      <c r="Z478" s="159" t="s">
        <v>1548</v>
      </c>
      <c r="AA478" s="159" t="s">
        <v>3209</v>
      </c>
      <c r="AE478" s="163">
        <v>45107</v>
      </c>
      <c r="AI478"/>
    </row>
    <row r="479" spans="1:35">
      <c r="A479" s="159">
        <f t="shared" si="46"/>
        <v>89.55</v>
      </c>
      <c r="B479" s="159">
        <v>477</v>
      </c>
      <c r="C479" s="159" t="s">
        <v>1523</v>
      </c>
      <c r="D479" s="159" t="s">
        <v>155</v>
      </c>
      <c r="E479" s="159" t="s">
        <v>632</v>
      </c>
      <c r="F479" s="159" t="s">
        <v>3210</v>
      </c>
      <c r="G479" s="159">
        <v>10</v>
      </c>
      <c r="H479" s="159">
        <f t="shared" si="48"/>
        <v>10</v>
      </c>
      <c r="I479" s="159">
        <v>1</v>
      </c>
      <c r="J479" s="159">
        <v>10</v>
      </c>
      <c r="K479" s="159">
        <v>10</v>
      </c>
      <c r="L479" s="159">
        <v>1001</v>
      </c>
      <c r="M479" s="206" t="str">
        <f t="shared" si="47"/>
        <v>10-1-1001</v>
      </c>
      <c r="N479" s="159" t="s">
        <v>1525</v>
      </c>
      <c r="O479" s="206" t="str">
        <f>VLOOKUP(M479,'房源信息（实测）'!$C$2:$J$771,7,0)</f>
        <v>10-1-1001</v>
      </c>
      <c r="P479" s="206">
        <f>VLOOKUP(M479,'房源信息（实测）'!$C$2:$K$771,8,0)</f>
        <v>89.55</v>
      </c>
      <c r="Q479" s="159">
        <v>89.47</v>
      </c>
      <c r="R479" s="159">
        <v>71.23</v>
      </c>
      <c r="S479" s="159" t="s">
        <v>1526</v>
      </c>
      <c r="T479" s="159" t="s">
        <v>93</v>
      </c>
      <c r="U479" s="159" t="s">
        <v>1527</v>
      </c>
      <c r="V479" s="159" t="s">
        <v>1545</v>
      </c>
      <c r="W479" s="159" t="s">
        <v>3211</v>
      </c>
      <c r="X479" s="163">
        <v>44315</v>
      </c>
      <c r="Y479" s="159" t="s">
        <v>3212</v>
      </c>
      <c r="Z479" s="159" t="s">
        <v>1548</v>
      </c>
      <c r="AA479" s="159" t="s">
        <v>3213</v>
      </c>
      <c r="AB479" s="159" t="s">
        <v>3214</v>
      </c>
      <c r="AC479" s="159" t="s">
        <v>1548</v>
      </c>
      <c r="AD479" s="159" t="s">
        <v>3215</v>
      </c>
      <c r="AE479" s="163">
        <v>45107</v>
      </c>
      <c r="AI479"/>
    </row>
    <row r="480" spans="1:35">
      <c r="A480" s="159">
        <f t="shared" si="46"/>
        <v>78.83</v>
      </c>
      <c r="B480" s="159">
        <v>478</v>
      </c>
      <c r="C480" s="159" t="s">
        <v>1523</v>
      </c>
      <c r="D480" s="159" t="s">
        <v>155</v>
      </c>
      <c r="E480" s="159" t="s">
        <v>632</v>
      </c>
      <c r="F480" s="159" t="s">
        <v>3216</v>
      </c>
      <c r="G480" s="159">
        <v>10</v>
      </c>
      <c r="H480" s="159">
        <f t="shared" si="48"/>
        <v>10</v>
      </c>
      <c r="I480" s="159">
        <v>1</v>
      </c>
      <c r="J480" s="159">
        <v>10</v>
      </c>
      <c r="K480" s="159">
        <v>10</v>
      </c>
      <c r="L480" s="159">
        <v>1002</v>
      </c>
      <c r="M480" s="206" t="str">
        <f t="shared" si="47"/>
        <v>10-1-1002</v>
      </c>
      <c r="N480" s="159" t="s">
        <v>1525</v>
      </c>
      <c r="O480" s="206" t="str">
        <f>VLOOKUP(M480,'房源信息（实测）'!$C$2:$J$771,7,0)</f>
        <v>10-1-1002</v>
      </c>
      <c r="P480" s="206">
        <f>VLOOKUP(M480,'房源信息（实测）'!$C$2:$K$771,8,0)</f>
        <v>78.83</v>
      </c>
      <c r="Q480" s="159">
        <v>78.75</v>
      </c>
      <c r="R480" s="159">
        <v>62.7</v>
      </c>
      <c r="S480" s="159" t="s">
        <v>1909</v>
      </c>
      <c r="T480" s="159" t="s">
        <v>93</v>
      </c>
      <c r="U480" s="159" t="s">
        <v>1910</v>
      </c>
      <c r="V480" s="159" t="s">
        <v>1545</v>
      </c>
      <c r="W480" s="159" t="s">
        <v>3217</v>
      </c>
      <c r="X480" s="163">
        <v>44306</v>
      </c>
      <c r="Y480" s="159" t="s">
        <v>3218</v>
      </c>
      <c r="Z480" s="159" t="s">
        <v>1548</v>
      </c>
      <c r="AA480" s="159" t="s">
        <v>3219</v>
      </c>
      <c r="AE480" s="163">
        <v>45107</v>
      </c>
      <c r="AI480"/>
    </row>
    <row r="481" spans="1:35">
      <c r="A481" s="159">
        <f t="shared" si="46"/>
        <v>78.83</v>
      </c>
      <c r="B481" s="159">
        <v>479</v>
      </c>
      <c r="C481" s="159" t="s">
        <v>1523</v>
      </c>
      <c r="D481" s="159" t="s">
        <v>155</v>
      </c>
      <c r="E481" s="159" t="s">
        <v>632</v>
      </c>
      <c r="F481" s="159" t="s">
        <v>3220</v>
      </c>
      <c r="G481" s="159">
        <v>10</v>
      </c>
      <c r="H481" s="159">
        <f t="shared" si="48"/>
        <v>10</v>
      </c>
      <c r="I481" s="159">
        <v>2</v>
      </c>
      <c r="J481" s="159">
        <v>10</v>
      </c>
      <c r="K481" s="159">
        <v>1</v>
      </c>
      <c r="L481" s="159">
        <v>101</v>
      </c>
      <c r="M481" s="206" t="str">
        <f t="shared" si="47"/>
        <v>10-2-101</v>
      </c>
      <c r="N481" s="159" t="s">
        <v>1525</v>
      </c>
      <c r="O481" s="206" t="str">
        <f>VLOOKUP(M481,'房源信息（实测）'!$C$2:$J$771,7,0)</f>
        <v>10-2-101</v>
      </c>
      <c r="P481" s="206">
        <f>VLOOKUP(M481,'房源信息（实测）'!$C$2:$K$771,8,0)</f>
        <v>78.83</v>
      </c>
      <c r="Q481" s="159">
        <v>78.75</v>
      </c>
      <c r="R481" s="159">
        <v>62.7</v>
      </c>
      <c r="S481" s="159" t="s">
        <v>1909</v>
      </c>
      <c r="T481" s="159" t="s">
        <v>93</v>
      </c>
      <c r="U481" s="159" t="s">
        <v>1910</v>
      </c>
      <c r="V481" s="159" t="s">
        <v>1545</v>
      </c>
      <c r="W481" s="159" t="s">
        <v>3221</v>
      </c>
      <c r="X481" s="163">
        <v>44309</v>
      </c>
      <c r="Y481" s="159" t="s">
        <v>3222</v>
      </c>
      <c r="Z481" s="159" t="s">
        <v>1548</v>
      </c>
      <c r="AA481" s="159" t="s">
        <v>3223</v>
      </c>
      <c r="AE481" s="163">
        <v>45107</v>
      </c>
      <c r="AI481"/>
    </row>
    <row r="482" spans="1:35">
      <c r="A482" s="159">
        <f t="shared" si="46"/>
        <v>89.55</v>
      </c>
      <c r="B482" s="159">
        <v>480</v>
      </c>
      <c r="C482" s="159" t="s">
        <v>1523</v>
      </c>
      <c r="D482" s="159" t="s">
        <v>155</v>
      </c>
      <c r="E482" s="159" t="s">
        <v>632</v>
      </c>
      <c r="F482" s="159" t="s">
        <v>3224</v>
      </c>
      <c r="G482" s="159">
        <v>10</v>
      </c>
      <c r="H482" s="159">
        <f t="shared" si="48"/>
        <v>10</v>
      </c>
      <c r="I482" s="159">
        <v>2</v>
      </c>
      <c r="J482" s="159">
        <v>10</v>
      </c>
      <c r="K482" s="159">
        <v>1</v>
      </c>
      <c r="L482" s="159">
        <v>102</v>
      </c>
      <c r="M482" s="206" t="str">
        <f t="shared" si="47"/>
        <v>10-2-102</v>
      </c>
      <c r="N482" s="159" t="s">
        <v>1525</v>
      </c>
      <c r="O482" s="206" t="str">
        <f>VLOOKUP(M482,'房源信息（实测）'!$C$2:$J$771,7,0)</f>
        <v>10-2-102</v>
      </c>
      <c r="P482" s="206">
        <f>VLOOKUP(M482,'房源信息（实测）'!$C$2:$K$771,8,0)</f>
        <v>89.55</v>
      </c>
      <c r="Q482" s="159">
        <v>89.47</v>
      </c>
      <c r="R482" s="159">
        <v>71.23</v>
      </c>
      <c r="S482" s="159" t="s">
        <v>1526</v>
      </c>
      <c r="T482" s="159" t="s">
        <v>93</v>
      </c>
      <c r="U482" s="159" t="s">
        <v>1527</v>
      </c>
      <c r="V482" s="159" t="s">
        <v>1528</v>
      </c>
      <c r="AE482" s="163">
        <v>45107</v>
      </c>
      <c r="AI482"/>
    </row>
    <row r="483" spans="1:35">
      <c r="A483" s="159">
        <f t="shared" si="46"/>
        <v>78.83</v>
      </c>
      <c r="B483" s="159">
        <v>481</v>
      </c>
      <c r="C483" s="159" t="s">
        <v>1523</v>
      </c>
      <c r="D483" s="159" t="s">
        <v>155</v>
      </c>
      <c r="E483" s="159" t="s">
        <v>632</v>
      </c>
      <c r="F483" s="159" t="s">
        <v>3225</v>
      </c>
      <c r="G483" s="159">
        <v>10</v>
      </c>
      <c r="H483" s="159">
        <f t="shared" si="48"/>
        <v>10</v>
      </c>
      <c r="I483" s="159">
        <v>2</v>
      </c>
      <c r="J483" s="159">
        <v>10</v>
      </c>
      <c r="K483" s="159">
        <v>2</v>
      </c>
      <c r="L483" s="159">
        <v>201</v>
      </c>
      <c r="M483" s="206" t="str">
        <f t="shared" si="47"/>
        <v>10-2-201</v>
      </c>
      <c r="N483" s="159" t="s">
        <v>1525</v>
      </c>
      <c r="O483" s="206" t="str">
        <f>VLOOKUP(M483,'房源信息（实测）'!$C$2:$J$771,7,0)</f>
        <v>10-2-201</v>
      </c>
      <c r="P483" s="206">
        <f>VLOOKUP(M483,'房源信息（实测）'!$C$2:$K$771,8,0)</f>
        <v>78.83</v>
      </c>
      <c r="Q483" s="159">
        <v>78.75</v>
      </c>
      <c r="R483" s="159">
        <v>62.7</v>
      </c>
      <c r="S483" s="159" t="s">
        <v>1909</v>
      </c>
      <c r="T483" s="159" t="s">
        <v>93</v>
      </c>
      <c r="U483" s="159" t="s">
        <v>1910</v>
      </c>
      <c r="V483" s="159" t="s">
        <v>1545</v>
      </c>
      <c r="W483" s="159" t="s">
        <v>3226</v>
      </c>
      <c r="X483" s="163">
        <v>44312</v>
      </c>
      <c r="Y483" s="159" t="s">
        <v>3227</v>
      </c>
      <c r="Z483" s="159" t="s">
        <v>1548</v>
      </c>
      <c r="AA483" s="159" t="s">
        <v>3228</v>
      </c>
      <c r="AB483" s="159" t="s">
        <v>3229</v>
      </c>
      <c r="AC483" s="159" t="s">
        <v>1548</v>
      </c>
      <c r="AD483" s="159" t="s">
        <v>3230</v>
      </c>
      <c r="AE483" s="163">
        <v>45107</v>
      </c>
      <c r="AI483"/>
    </row>
    <row r="484" spans="1:35">
      <c r="A484" s="159">
        <f t="shared" si="46"/>
        <v>89.55</v>
      </c>
      <c r="B484" s="159">
        <v>482</v>
      </c>
      <c r="C484" s="159" t="s">
        <v>1523</v>
      </c>
      <c r="D484" s="159" t="s">
        <v>155</v>
      </c>
      <c r="E484" s="159" t="s">
        <v>632</v>
      </c>
      <c r="F484" s="159" t="s">
        <v>3231</v>
      </c>
      <c r="G484" s="159">
        <v>10</v>
      </c>
      <c r="H484" s="159">
        <f t="shared" si="48"/>
        <v>10</v>
      </c>
      <c r="I484" s="159">
        <v>2</v>
      </c>
      <c r="J484" s="159">
        <v>10</v>
      </c>
      <c r="K484" s="159">
        <v>2</v>
      </c>
      <c r="L484" s="159">
        <v>202</v>
      </c>
      <c r="M484" s="206" t="str">
        <f t="shared" si="47"/>
        <v>10-2-202</v>
      </c>
      <c r="N484" s="159" t="s">
        <v>1525</v>
      </c>
      <c r="O484" s="206" t="str">
        <f>VLOOKUP(M484,'房源信息（实测）'!$C$2:$J$771,7,0)</f>
        <v>10-2-202</v>
      </c>
      <c r="P484" s="206">
        <f>VLOOKUP(M484,'房源信息（实测）'!$C$2:$K$771,8,0)</f>
        <v>89.55</v>
      </c>
      <c r="Q484" s="159">
        <v>89.47</v>
      </c>
      <c r="R484" s="159">
        <v>71.23</v>
      </c>
      <c r="S484" s="159" t="s">
        <v>1526</v>
      </c>
      <c r="T484" s="159" t="s">
        <v>93</v>
      </c>
      <c r="U484" s="159" t="s">
        <v>1527</v>
      </c>
      <c r="V484" s="159" t="s">
        <v>1528</v>
      </c>
      <c r="AE484" s="163">
        <v>45107</v>
      </c>
      <c r="AI484"/>
    </row>
    <row r="485" spans="1:35">
      <c r="A485" s="159">
        <f t="shared" si="46"/>
        <v>78.83</v>
      </c>
      <c r="B485" s="159">
        <v>483</v>
      </c>
      <c r="C485" s="159" t="s">
        <v>1523</v>
      </c>
      <c r="D485" s="159" t="s">
        <v>155</v>
      </c>
      <c r="E485" s="159" t="s">
        <v>632</v>
      </c>
      <c r="F485" s="159" t="s">
        <v>3232</v>
      </c>
      <c r="G485" s="159">
        <v>10</v>
      </c>
      <c r="H485" s="159">
        <f t="shared" si="48"/>
        <v>10</v>
      </c>
      <c r="I485" s="159">
        <v>2</v>
      </c>
      <c r="J485" s="159">
        <v>10</v>
      </c>
      <c r="K485" s="159">
        <v>3</v>
      </c>
      <c r="L485" s="159">
        <v>301</v>
      </c>
      <c r="M485" s="206" t="str">
        <f t="shared" si="47"/>
        <v>10-2-301</v>
      </c>
      <c r="N485" s="159" t="s">
        <v>1525</v>
      </c>
      <c r="O485" s="206" t="str">
        <f>VLOOKUP(M485,'房源信息（实测）'!$C$2:$J$771,7,0)</f>
        <v>10-2-301</v>
      </c>
      <c r="P485" s="206">
        <f>VLOOKUP(M485,'房源信息（实测）'!$C$2:$K$771,8,0)</f>
        <v>78.83</v>
      </c>
      <c r="Q485" s="159">
        <v>78.75</v>
      </c>
      <c r="R485" s="159">
        <v>62.7</v>
      </c>
      <c r="S485" s="159" t="s">
        <v>1909</v>
      </c>
      <c r="T485" s="159" t="s">
        <v>93</v>
      </c>
      <c r="U485" s="159" t="s">
        <v>1910</v>
      </c>
      <c r="V485" s="159" t="s">
        <v>1545</v>
      </c>
      <c r="W485" s="159" t="s">
        <v>3233</v>
      </c>
      <c r="X485" s="163">
        <v>44310</v>
      </c>
      <c r="Y485" s="159" t="s">
        <v>3234</v>
      </c>
      <c r="Z485" s="159" t="s">
        <v>1548</v>
      </c>
      <c r="AA485" s="159" t="s">
        <v>3235</v>
      </c>
      <c r="AE485" s="163">
        <v>45107</v>
      </c>
      <c r="AI485"/>
    </row>
    <row r="486" spans="1:35">
      <c r="A486" s="159">
        <f t="shared" si="46"/>
        <v>89.55</v>
      </c>
      <c r="B486" s="159">
        <v>484</v>
      </c>
      <c r="C486" s="159" t="s">
        <v>1523</v>
      </c>
      <c r="D486" s="159" t="s">
        <v>155</v>
      </c>
      <c r="E486" s="159" t="s">
        <v>632</v>
      </c>
      <c r="F486" s="159" t="s">
        <v>3236</v>
      </c>
      <c r="G486" s="159">
        <v>10</v>
      </c>
      <c r="H486" s="159">
        <f t="shared" si="48"/>
        <v>10</v>
      </c>
      <c r="I486" s="159">
        <v>2</v>
      </c>
      <c r="J486" s="159">
        <v>10</v>
      </c>
      <c r="K486" s="159">
        <v>3</v>
      </c>
      <c r="L486" s="159">
        <v>302</v>
      </c>
      <c r="M486" s="206" t="str">
        <f t="shared" si="47"/>
        <v>10-2-302</v>
      </c>
      <c r="N486" s="159" t="s">
        <v>1525</v>
      </c>
      <c r="O486" s="206" t="str">
        <f>VLOOKUP(M486,'房源信息（实测）'!$C$2:$J$771,7,0)</f>
        <v>10-2-302</v>
      </c>
      <c r="P486" s="206">
        <f>VLOOKUP(M486,'房源信息（实测）'!$C$2:$K$771,8,0)</f>
        <v>89.55</v>
      </c>
      <c r="Q486" s="159">
        <v>89.47</v>
      </c>
      <c r="R486" s="159">
        <v>71.23</v>
      </c>
      <c r="S486" s="159" t="s">
        <v>1526</v>
      </c>
      <c r="T486" s="159" t="s">
        <v>93</v>
      </c>
      <c r="U486" s="159" t="s">
        <v>1527</v>
      </c>
      <c r="V486" s="159" t="s">
        <v>1545</v>
      </c>
      <c r="W486" s="159" t="s">
        <v>3237</v>
      </c>
      <c r="X486" s="163">
        <v>44324</v>
      </c>
      <c r="Y486" s="159" t="s">
        <v>3238</v>
      </c>
      <c r="Z486" s="159" t="s">
        <v>1548</v>
      </c>
      <c r="AA486" s="159" t="s">
        <v>3239</v>
      </c>
      <c r="AB486" s="159" t="s">
        <v>3240</v>
      </c>
      <c r="AC486" s="159" t="s">
        <v>1548</v>
      </c>
      <c r="AD486" s="159" t="s">
        <v>3241</v>
      </c>
      <c r="AE486" s="163">
        <v>45107</v>
      </c>
      <c r="AI486"/>
    </row>
    <row r="487" spans="1:35">
      <c r="A487" s="159">
        <f t="shared" si="46"/>
        <v>78.83</v>
      </c>
      <c r="B487" s="159">
        <v>485</v>
      </c>
      <c r="C487" s="159" t="s">
        <v>1523</v>
      </c>
      <c r="D487" s="159" t="s">
        <v>155</v>
      </c>
      <c r="E487" s="159" t="s">
        <v>632</v>
      </c>
      <c r="F487" s="159" t="s">
        <v>3242</v>
      </c>
      <c r="G487" s="159">
        <v>10</v>
      </c>
      <c r="H487" s="159">
        <f t="shared" si="48"/>
        <v>10</v>
      </c>
      <c r="I487" s="159">
        <v>2</v>
      </c>
      <c r="J487" s="159">
        <v>10</v>
      </c>
      <c r="K487" s="159">
        <v>4</v>
      </c>
      <c r="L487" s="159">
        <v>401</v>
      </c>
      <c r="M487" s="206" t="str">
        <f t="shared" si="47"/>
        <v>10-2-401</v>
      </c>
      <c r="N487" s="159" t="s">
        <v>1525</v>
      </c>
      <c r="O487" s="206" t="str">
        <f>VLOOKUP(M487,'房源信息（实测）'!$C$2:$J$771,7,0)</f>
        <v>10-2-401</v>
      </c>
      <c r="P487" s="206">
        <f>VLOOKUP(M487,'房源信息（实测）'!$C$2:$K$771,8,0)</f>
        <v>78.83</v>
      </c>
      <c r="Q487" s="159">
        <v>78.75</v>
      </c>
      <c r="R487" s="159">
        <v>62.7</v>
      </c>
      <c r="S487" s="159" t="s">
        <v>1909</v>
      </c>
      <c r="T487" s="159" t="s">
        <v>93</v>
      </c>
      <c r="U487" s="159" t="s">
        <v>1910</v>
      </c>
      <c r="V487" s="159" t="s">
        <v>1545</v>
      </c>
      <c r="W487" s="159" t="s">
        <v>3243</v>
      </c>
      <c r="X487" s="163">
        <v>44303</v>
      </c>
      <c r="Y487" s="159" t="s">
        <v>3244</v>
      </c>
      <c r="Z487" s="159" t="s">
        <v>1548</v>
      </c>
      <c r="AA487" s="159" t="s">
        <v>3245</v>
      </c>
      <c r="AB487" s="159" t="s">
        <v>3246</v>
      </c>
      <c r="AC487" s="159" t="s">
        <v>1548</v>
      </c>
      <c r="AD487" s="159" t="s">
        <v>3247</v>
      </c>
      <c r="AE487" s="163">
        <v>45107</v>
      </c>
      <c r="AI487"/>
    </row>
    <row r="488" spans="1:35">
      <c r="A488" s="159">
        <f t="shared" si="46"/>
        <v>89.55</v>
      </c>
      <c r="B488" s="159">
        <v>486</v>
      </c>
      <c r="C488" s="159" t="s">
        <v>1523</v>
      </c>
      <c r="D488" s="159" t="s">
        <v>155</v>
      </c>
      <c r="E488" s="159" t="s">
        <v>632</v>
      </c>
      <c r="F488" s="159" t="s">
        <v>3248</v>
      </c>
      <c r="G488" s="159">
        <v>10</v>
      </c>
      <c r="H488" s="159">
        <f t="shared" si="48"/>
        <v>10</v>
      </c>
      <c r="I488" s="159">
        <v>2</v>
      </c>
      <c r="J488" s="159">
        <v>10</v>
      </c>
      <c r="K488" s="159">
        <v>4</v>
      </c>
      <c r="L488" s="159">
        <v>402</v>
      </c>
      <c r="M488" s="206" t="str">
        <f t="shared" si="47"/>
        <v>10-2-402</v>
      </c>
      <c r="N488" s="159" t="s">
        <v>1525</v>
      </c>
      <c r="O488" s="206" t="str">
        <f>VLOOKUP(M488,'房源信息（实测）'!$C$2:$J$771,7,0)</f>
        <v>10-2-402</v>
      </c>
      <c r="P488" s="206">
        <f>VLOOKUP(M488,'房源信息（实测）'!$C$2:$K$771,8,0)</f>
        <v>89.55</v>
      </c>
      <c r="Q488" s="159">
        <v>89.47</v>
      </c>
      <c r="R488" s="159">
        <v>71.23</v>
      </c>
      <c r="S488" s="159" t="s">
        <v>1526</v>
      </c>
      <c r="T488" s="159" t="s">
        <v>93</v>
      </c>
      <c r="U488" s="159" t="s">
        <v>1527</v>
      </c>
      <c r="V488" s="159" t="s">
        <v>1545</v>
      </c>
      <c r="W488" s="159" t="s">
        <v>3249</v>
      </c>
      <c r="X488" s="163">
        <v>44309</v>
      </c>
      <c r="Y488" s="159" t="s">
        <v>3250</v>
      </c>
      <c r="Z488" s="159" t="s">
        <v>1548</v>
      </c>
      <c r="AA488" s="159" t="s">
        <v>3251</v>
      </c>
      <c r="AB488" s="159" t="s">
        <v>3252</v>
      </c>
      <c r="AC488" s="159" t="s">
        <v>1548</v>
      </c>
      <c r="AD488" s="159" t="s">
        <v>3253</v>
      </c>
      <c r="AE488" s="163">
        <v>45107</v>
      </c>
      <c r="AI488"/>
    </row>
    <row r="489" spans="1:35">
      <c r="A489" s="159">
        <f t="shared" si="46"/>
        <v>78.83</v>
      </c>
      <c r="B489" s="159">
        <v>487</v>
      </c>
      <c r="C489" s="159" t="s">
        <v>1523</v>
      </c>
      <c r="D489" s="159" t="s">
        <v>155</v>
      </c>
      <c r="E489" s="159" t="s">
        <v>632</v>
      </c>
      <c r="F489" s="159" t="s">
        <v>3254</v>
      </c>
      <c r="G489" s="159">
        <v>10</v>
      </c>
      <c r="H489" s="159">
        <f t="shared" si="48"/>
        <v>10</v>
      </c>
      <c r="I489" s="159">
        <v>2</v>
      </c>
      <c r="J489" s="159">
        <v>10</v>
      </c>
      <c r="K489" s="159">
        <v>5</v>
      </c>
      <c r="L489" s="159">
        <v>501</v>
      </c>
      <c r="M489" s="206" t="str">
        <f t="shared" si="47"/>
        <v>10-2-501</v>
      </c>
      <c r="N489" s="159" t="s">
        <v>1525</v>
      </c>
      <c r="O489" s="206" t="str">
        <f>VLOOKUP(M489,'房源信息（实测）'!$C$2:$J$771,7,0)</f>
        <v>10-2-501</v>
      </c>
      <c r="P489" s="206">
        <f>VLOOKUP(M489,'房源信息（实测）'!$C$2:$K$771,8,0)</f>
        <v>78.83</v>
      </c>
      <c r="Q489" s="159">
        <v>78.75</v>
      </c>
      <c r="R489" s="159">
        <v>62.7</v>
      </c>
      <c r="S489" s="159" t="s">
        <v>1909</v>
      </c>
      <c r="T489" s="159" t="s">
        <v>93</v>
      </c>
      <c r="U489" s="159" t="s">
        <v>1910</v>
      </c>
      <c r="V489" s="159" t="s">
        <v>1528</v>
      </c>
      <c r="AE489" s="163">
        <v>45107</v>
      </c>
      <c r="AI489"/>
    </row>
    <row r="490" spans="1:35">
      <c r="A490" s="159">
        <f t="shared" si="46"/>
        <v>89.55</v>
      </c>
      <c r="B490" s="159">
        <v>488</v>
      </c>
      <c r="C490" s="159" t="s">
        <v>1523</v>
      </c>
      <c r="D490" s="159" t="s">
        <v>155</v>
      </c>
      <c r="E490" s="159" t="s">
        <v>632</v>
      </c>
      <c r="F490" s="159" t="s">
        <v>3255</v>
      </c>
      <c r="G490" s="159">
        <v>10</v>
      </c>
      <c r="H490" s="159">
        <f t="shared" si="48"/>
        <v>10</v>
      </c>
      <c r="I490" s="159">
        <v>2</v>
      </c>
      <c r="J490" s="159">
        <v>10</v>
      </c>
      <c r="K490" s="159">
        <v>5</v>
      </c>
      <c r="L490" s="159">
        <v>502</v>
      </c>
      <c r="M490" s="206" t="str">
        <f t="shared" si="47"/>
        <v>10-2-502</v>
      </c>
      <c r="N490" s="159" t="s">
        <v>1525</v>
      </c>
      <c r="O490" s="206" t="str">
        <f>VLOOKUP(M490,'房源信息（实测）'!$C$2:$J$771,7,0)</f>
        <v>10-2-502</v>
      </c>
      <c r="P490" s="206">
        <f>VLOOKUP(M490,'房源信息（实测）'!$C$2:$K$771,8,0)</f>
        <v>89.55</v>
      </c>
      <c r="Q490" s="159">
        <v>89.47</v>
      </c>
      <c r="R490" s="159">
        <v>71.23</v>
      </c>
      <c r="S490" s="159" t="s">
        <v>1526</v>
      </c>
      <c r="T490" s="159" t="s">
        <v>93</v>
      </c>
      <c r="U490" s="159" t="s">
        <v>1527</v>
      </c>
      <c r="V490" s="159" t="s">
        <v>1545</v>
      </c>
      <c r="W490" s="159" t="s">
        <v>3256</v>
      </c>
      <c r="X490" s="163">
        <v>44311</v>
      </c>
      <c r="Y490" s="159" t="s">
        <v>3257</v>
      </c>
      <c r="Z490" s="159" t="s">
        <v>1548</v>
      </c>
      <c r="AA490" s="159" t="s">
        <v>3258</v>
      </c>
      <c r="AB490" s="159" t="s">
        <v>3259</v>
      </c>
      <c r="AC490" s="159" t="s">
        <v>1548</v>
      </c>
      <c r="AD490" s="159" t="s">
        <v>3260</v>
      </c>
      <c r="AE490" s="163">
        <v>45107</v>
      </c>
      <c r="AI490"/>
    </row>
    <row r="491" spans="1:35">
      <c r="A491" s="159">
        <f t="shared" si="46"/>
        <v>78.83</v>
      </c>
      <c r="B491" s="159">
        <v>489</v>
      </c>
      <c r="C491" s="159" t="s">
        <v>1523</v>
      </c>
      <c r="D491" s="159" t="s">
        <v>155</v>
      </c>
      <c r="E491" s="159" t="s">
        <v>632</v>
      </c>
      <c r="F491" s="159" t="s">
        <v>3261</v>
      </c>
      <c r="G491" s="159">
        <v>10</v>
      </c>
      <c r="H491" s="159">
        <f t="shared" si="48"/>
        <v>10</v>
      </c>
      <c r="I491" s="159">
        <v>2</v>
      </c>
      <c r="J491" s="159">
        <v>10</v>
      </c>
      <c r="K491" s="159">
        <v>6</v>
      </c>
      <c r="L491" s="159">
        <v>601</v>
      </c>
      <c r="M491" s="206" t="str">
        <f t="shared" si="47"/>
        <v>10-2-601</v>
      </c>
      <c r="N491" s="159" t="s">
        <v>1525</v>
      </c>
      <c r="O491" s="206" t="str">
        <f>VLOOKUP(M491,'房源信息（实测）'!$C$2:$J$771,7,0)</f>
        <v>10-2-601</v>
      </c>
      <c r="P491" s="206">
        <f>VLOOKUP(M491,'房源信息（实测）'!$C$2:$K$771,8,0)</f>
        <v>78.83</v>
      </c>
      <c r="Q491" s="159">
        <v>78.75</v>
      </c>
      <c r="R491" s="159">
        <v>62.7</v>
      </c>
      <c r="S491" s="159" t="s">
        <v>1909</v>
      </c>
      <c r="T491" s="159" t="s">
        <v>93</v>
      </c>
      <c r="U491" s="159" t="s">
        <v>1910</v>
      </c>
      <c r="V491" s="159" t="s">
        <v>1545</v>
      </c>
      <c r="W491" s="159" t="s">
        <v>3262</v>
      </c>
      <c r="X491" s="163">
        <v>44310</v>
      </c>
      <c r="Y491" s="159" t="s">
        <v>3263</v>
      </c>
      <c r="Z491" s="159" t="s">
        <v>1548</v>
      </c>
      <c r="AA491" s="159" t="s">
        <v>3264</v>
      </c>
      <c r="AB491" s="159" t="s">
        <v>3265</v>
      </c>
      <c r="AC491" s="159" t="s">
        <v>1548</v>
      </c>
      <c r="AD491" s="159" t="s">
        <v>3266</v>
      </c>
      <c r="AE491" s="163">
        <v>45107</v>
      </c>
      <c r="AI491"/>
    </row>
    <row r="492" spans="1:35">
      <c r="A492" s="159">
        <f t="shared" si="46"/>
        <v>89.55</v>
      </c>
      <c r="B492" s="159">
        <v>490</v>
      </c>
      <c r="C492" s="159" t="s">
        <v>1523</v>
      </c>
      <c r="D492" s="159" t="s">
        <v>155</v>
      </c>
      <c r="E492" s="159" t="s">
        <v>632</v>
      </c>
      <c r="F492" s="159" t="s">
        <v>3267</v>
      </c>
      <c r="G492" s="159">
        <v>10</v>
      </c>
      <c r="H492" s="159">
        <f t="shared" si="48"/>
        <v>10</v>
      </c>
      <c r="I492" s="159">
        <v>2</v>
      </c>
      <c r="J492" s="159">
        <v>10</v>
      </c>
      <c r="K492" s="159">
        <v>6</v>
      </c>
      <c r="L492" s="159">
        <v>602</v>
      </c>
      <c r="M492" s="206" t="str">
        <f t="shared" si="47"/>
        <v>10-2-602</v>
      </c>
      <c r="N492" s="159" t="s">
        <v>1525</v>
      </c>
      <c r="O492" s="206" t="str">
        <f>VLOOKUP(M492,'房源信息（实测）'!$C$2:$J$771,7,0)</f>
        <v>10-2-602</v>
      </c>
      <c r="P492" s="206">
        <f>VLOOKUP(M492,'房源信息（实测）'!$C$2:$K$771,8,0)</f>
        <v>89.55</v>
      </c>
      <c r="Q492" s="159">
        <v>89.47</v>
      </c>
      <c r="R492" s="159">
        <v>71.23</v>
      </c>
      <c r="S492" s="159" t="s">
        <v>1526</v>
      </c>
      <c r="T492" s="159" t="s">
        <v>93</v>
      </c>
      <c r="U492" s="159" t="s">
        <v>1527</v>
      </c>
      <c r="V492" s="159" t="s">
        <v>1545</v>
      </c>
      <c r="W492" s="159" t="s">
        <v>3268</v>
      </c>
      <c r="X492" s="163">
        <v>44311</v>
      </c>
      <c r="Y492" s="159" t="s">
        <v>3269</v>
      </c>
      <c r="Z492" s="159" t="s">
        <v>1548</v>
      </c>
      <c r="AA492" s="159" t="s">
        <v>3270</v>
      </c>
      <c r="AE492" s="163">
        <v>45107</v>
      </c>
      <c r="AI492"/>
    </row>
    <row r="493" spans="1:35">
      <c r="A493" s="159">
        <f t="shared" si="46"/>
        <v>78.83</v>
      </c>
      <c r="B493" s="159">
        <v>491</v>
      </c>
      <c r="C493" s="159" t="s">
        <v>1523</v>
      </c>
      <c r="D493" s="159" t="s">
        <v>155</v>
      </c>
      <c r="E493" s="159" t="s">
        <v>632</v>
      </c>
      <c r="F493" s="159" t="s">
        <v>3271</v>
      </c>
      <c r="G493" s="159">
        <v>10</v>
      </c>
      <c r="H493" s="159">
        <f t="shared" si="48"/>
        <v>10</v>
      </c>
      <c r="I493" s="159">
        <v>2</v>
      </c>
      <c r="J493" s="159">
        <v>10</v>
      </c>
      <c r="K493" s="159">
        <v>7</v>
      </c>
      <c r="L493" s="159">
        <v>701</v>
      </c>
      <c r="M493" s="206" t="str">
        <f t="shared" si="47"/>
        <v>10-2-701</v>
      </c>
      <c r="N493" s="159" t="s">
        <v>1525</v>
      </c>
      <c r="O493" s="206" t="str">
        <f>VLOOKUP(M493,'房源信息（实测）'!$C$2:$J$771,7,0)</f>
        <v>10-2-701</v>
      </c>
      <c r="P493" s="206">
        <f>VLOOKUP(M493,'房源信息（实测）'!$C$2:$K$771,8,0)</f>
        <v>78.83</v>
      </c>
      <c r="Q493" s="159">
        <v>78.75</v>
      </c>
      <c r="R493" s="159">
        <v>62.7</v>
      </c>
      <c r="S493" s="159" t="s">
        <v>1909</v>
      </c>
      <c r="T493" s="159" t="s">
        <v>93</v>
      </c>
      <c r="U493" s="159" t="s">
        <v>1910</v>
      </c>
      <c r="V493" s="159" t="s">
        <v>1545</v>
      </c>
      <c r="W493" s="159" t="s">
        <v>3272</v>
      </c>
      <c r="X493" s="163">
        <v>44314</v>
      </c>
      <c r="Y493" s="159" t="s">
        <v>3273</v>
      </c>
      <c r="Z493" s="159" t="s">
        <v>1548</v>
      </c>
      <c r="AA493" s="159" t="s">
        <v>3274</v>
      </c>
      <c r="AB493" s="159" t="s">
        <v>3275</v>
      </c>
      <c r="AC493" s="159" t="s">
        <v>1548</v>
      </c>
      <c r="AD493" s="159" t="s">
        <v>3276</v>
      </c>
      <c r="AE493" s="163">
        <v>45107</v>
      </c>
      <c r="AI493"/>
    </row>
    <row r="494" spans="1:35">
      <c r="A494" s="159">
        <f t="shared" si="46"/>
        <v>89.55</v>
      </c>
      <c r="B494" s="159">
        <v>492</v>
      </c>
      <c r="C494" s="159" t="s">
        <v>1523</v>
      </c>
      <c r="D494" s="159" t="s">
        <v>155</v>
      </c>
      <c r="E494" s="159" t="s">
        <v>632</v>
      </c>
      <c r="F494" s="159" t="s">
        <v>3277</v>
      </c>
      <c r="G494" s="159">
        <v>10</v>
      </c>
      <c r="H494" s="159">
        <f t="shared" si="48"/>
        <v>10</v>
      </c>
      <c r="I494" s="159">
        <v>2</v>
      </c>
      <c r="J494" s="159">
        <v>10</v>
      </c>
      <c r="K494" s="159">
        <v>7</v>
      </c>
      <c r="L494" s="159">
        <v>702</v>
      </c>
      <c r="M494" s="206" t="str">
        <f t="shared" si="47"/>
        <v>10-2-702</v>
      </c>
      <c r="N494" s="159" t="s">
        <v>1525</v>
      </c>
      <c r="O494" s="206" t="str">
        <f>VLOOKUP(M494,'房源信息（实测）'!$C$2:$J$771,7,0)</f>
        <v>10-2-702</v>
      </c>
      <c r="P494" s="206">
        <f>VLOOKUP(M494,'房源信息（实测）'!$C$2:$K$771,8,0)</f>
        <v>89.55</v>
      </c>
      <c r="Q494" s="159">
        <v>89.47</v>
      </c>
      <c r="R494" s="159">
        <v>71.23</v>
      </c>
      <c r="S494" s="159" t="s">
        <v>1526</v>
      </c>
      <c r="T494" s="159" t="s">
        <v>93</v>
      </c>
      <c r="U494" s="159" t="s">
        <v>1527</v>
      </c>
      <c r="V494" s="159" t="s">
        <v>1545</v>
      </c>
      <c r="W494" s="159" t="s">
        <v>3278</v>
      </c>
      <c r="X494" s="163">
        <v>44313</v>
      </c>
      <c r="Y494" s="159" t="s">
        <v>3279</v>
      </c>
      <c r="Z494" s="159" t="s">
        <v>1548</v>
      </c>
      <c r="AA494" s="159" t="s">
        <v>3280</v>
      </c>
      <c r="AB494" s="159" t="s">
        <v>3281</v>
      </c>
      <c r="AC494" s="159" t="s">
        <v>1548</v>
      </c>
      <c r="AD494" s="159" t="s">
        <v>3282</v>
      </c>
      <c r="AE494" s="163">
        <v>45107</v>
      </c>
      <c r="AI494"/>
    </row>
    <row r="495" spans="1:35">
      <c r="A495" s="159">
        <f t="shared" si="46"/>
        <v>78.83</v>
      </c>
      <c r="B495" s="159">
        <v>493</v>
      </c>
      <c r="C495" s="159" t="s">
        <v>1523</v>
      </c>
      <c r="D495" s="159" t="s">
        <v>155</v>
      </c>
      <c r="E495" s="159" t="s">
        <v>632</v>
      </c>
      <c r="F495" s="159" t="s">
        <v>3283</v>
      </c>
      <c r="G495" s="159">
        <v>10</v>
      </c>
      <c r="H495" s="159">
        <f t="shared" si="48"/>
        <v>10</v>
      </c>
      <c r="I495" s="159">
        <v>2</v>
      </c>
      <c r="J495" s="159">
        <v>10</v>
      </c>
      <c r="K495" s="159">
        <v>8</v>
      </c>
      <c r="L495" s="159">
        <v>801</v>
      </c>
      <c r="M495" s="206" t="str">
        <f t="shared" si="47"/>
        <v>10-2-801</v>
      </c>
      <c r="N495" s="159" t="s">
        <v>1525</v>
      </c>
      <c r="O495" s="206" t="str">
        <f>VLOOKUP(M495,'房源信息（实测）'!$C$2:$J$771,7,0)</f>
        <v>10-2-801</v>
      </c>
      <c r="P495" s="206">
        <f>VLOOKUP(M495,'房源信息（实测）'!$C$2:$K$771,8,0)</f>
        <v>78.83</v>
      </c>
      <c r="Q495" s="159">
        <v>78.75</v>
      </c>
      <c r="R495" s="159">
        <v>62.7</v>
      </c>
      <c r="S495" s="159" t="s">
        <v>1909</v>
      </c>
      <c r="T495" s="159" t="s">
        <v>93</v>
      </c>
      <c r="U495" s="159" t="s">
        <v>1910</v>
      </c>
      <c r="V495" s="159" t="s">
        <v>1545</v>
      </c>
      <c r="W495" s="159" t="s">
        <v>3284</v>
      </c>
      <c r="X495" s="163">
        <v>44304</v>
      </c>
      <c r="Y495" s="159" t="s">
        <v>3285</v>
      </c>
      <c r="Z495" s="159" t="s">
        <v>1548</v>
      </c>
      <c r="AA495" s="159" t="s">
        <v>3286</v>
      </c>
      <c r="AB495" s="159" t="s">
        <v>3287</v>
      </c>
      <c r="AC495" s="159" t="s">
        <v>1548</v>
      </c>
      <c r="AD495" s="159" t="s">
        <v>3288</v>
      </c>
      <c r="AE495" s="163">
        <v>45107</v>
      </c>
      <c r="AI495"/>
    </row>
    <row r="496" spans="1:35">
      <c r="A496" s="159">
        <f t="shared" si="46"/>
        <v>89.55</v>
      </c>
      <c r="B496" s="159">
        <v>494</v>
      </c>
      <c r="C496" s="159" t="s">
        <v>1523</v>
      </c>
      <c r="D496" s="159" t="s">
        <v>155</v>
      </c>
      <c r="E496" s="159" t="s">
        <v>632</v>
      </c>
      <c r="F496" s="159" t="s">
        <v>3289</v>
      </c>
      <c r="G496" s="159">
        <v>10</v>
      </c>
      <c r="H496" s="159">
        <f t="shared" si="48"/>
        <v>10</v>
      </c>
      <c r="I496" s="159">
        <v>2</v>
      </c>
      <c r="J496" s="159">
        <v>10</v>
      </c>
      <c r="K496" s="159">
        <v>8</v>
      </c>
      <c r="L496" s="159">
        <v>802</v>
      </c>
      <c r="M496" s="206" t="str">
        <f t="shared" si="47"/>
        <v>10-2-802</v>
      </c>
      <c r="N496" s="159" t="s">
        <v>1525</v>
      </c>
      <c r="O496" s="206" t="str">
        <f>VLOOKUP(M496,'房源信息（实测）'!$C$2:$J$771,7,0)</f>
        <v>10-2-802</v>
      </c>
      <c r="P496" s="206">
        <f>VLOOKUP(M496,'房源信息（实测）'!$C$2:$K$771,8,0)</f>
        <v>89.55</v>
      </c>
      <c r="Q496" s="159">
        <v>89.47</v>
      </c>
      <c r="R496" s="159">
        <v>71.23</v>
      </c>
      <c r="S496" s="159" t="s">
        <v>1526</v>
      </c>
      <c r="T496" s="159" t="s">
        <v>93</v>
      </c>
      <c r="U496" s="159" t="s">
        <v>1527</v>
      </c>
      <c r="V496" s="159" t="s">
        <v>1545</v>
      </c>
      <c r="W496" s="159" t="s">
        <v>3290</v>
      </c>
      <c r="X496" s="163">
        <v>44312</v>
      </c>
      <c r="Y496" s="159" t="s">
        <v>3291</v>
      </c>
      <c r="Z496" s="159" t="s">
        <v>1548</v>
      </c>
      <c r="AA496" s="159" t="s">
        <v>3292</v>
      </c>
      <c r="AB496" s="159" t="s">
        <v>3293</v>
      </c>
      <c r="AC496" s="159" t="s">
        <v>1548</v>
      </c>
      <c r="AD496" s="159" t="s">
        <v>3294</v>
      </c>
      <c r="AE496" s="163">
        <v>45107</v>
      </c>
      <c r="AI496"/>
    </row>
    <row r="497" spans="1:35">
      <c r="A497" s="159">
        <f t="shared" si="46"/>
        <v>78.83</v>
      </c>
      <c r="B497" s="159">
        <v>495</v>
      </c>
      <c r="C497" s="159" t="s">
        <v>1523</v>
      </c>
      <c r="D497" s="159" t="s">
        <v>155</v>
      </c>
      <c r="E497" s="159" t="s">
        <v>632</v>
      </c>
      <c r="F497" s="159" t="s">
        <v>3295</v>
      </c>
      <c r="G497" s="159">
        <v>10</v>
      </c>
      <c r="H497" s="159">
        <f t="shared" si="48"/>
        <v>10</v>
      </c>
      <c r="I497" s="159">
        <v>2</v>
      </c>
      <c r="J497" s="159">
        <v>10</v>
      </c>
      <c r="K497" s="159">
        <v>9</v>
      </c>
      <c r="L497" s="159">
        <v>901</v>
      </c>
      <c r="M497" s="206" t="str">
        <f t="shared" si="47"/>
        <v>10-2-901</v>
      </c>
      <c r="N497" s="159" t="s">
        <v>1525</v>
      </c>
      <c r="O497" s="206" t="str">
        <f>VLOOKUP(M497,'房源信息（实测）'!$C$2:$J$771,7,0)</f>
        <v>10-2-901</v>
      </c>
      <c r="P497" s="206">
        <f>VLOOKUP(M497,'房源信息（实测）'!$C$2:$K$771,8,0)</f>
        <v>78.83</v>
      </c>
      <c r="Q497" s="159">
        <v>78.75</v>
      </c>
      <c r="R497" s="159">
        <v>62.7</v>
      </c>
      <c r="S497" s="159" t="s">
        <v>1909</v>
      </c>
      <c r="T497" s="159" t="s">
        <v>93</v>
      </c>
      <c r="U497" s="159" t="s">
        <v>1910</v>
      </c>
      <c r="V497" s="159" t="s">
        <v>1545</v>
      </c>
      <c r="W497" s="159" t="s">
        <v>3296</v>
      </c>
      <c r="X497" s="163">
        <v>44314</v>
      </c>
      <c r="Y497" s="159" t="s">
        <v>3297</v>
      </c>
      <c r="Z497" s="159" t="s">
        <v>1548</v>
      </c>
      <c r="AA497" s="159" t="s">
        <v>3298</v>
      </c>
      <c r="AE497" s="163">
        <v>45107</v>
      </c>
      <c r="AI497"/>
    </row>
    <row r="498" spans="1:35">
      <c r="A498" s="159">
        <f t="shared" si="46"/>
        <v>89.55</v>
      </c>
      <c r="B498" s="159">
        <v>496</v>
      </c>
      <c r="C498" s="159" t="s">
        <v>1523</v>
      </c>
      <c r="D498" s="159" t="s">
        <v>155</v>
      </c>
      <c r="E498" s="159" t="s">
        <v>632</v>
      </c>
      <c r="F498" s="159" t="s">
        <v>3299</v>
      </c>
      <c r="G498" s="159">
        <v>10</v>
      </c>
      <c r="H498" s="159">
        <f t="shared" si="48"/>
        <v>10</v>
      </c>
      <c r="I498" s="159">
        <v>2</v>
      </c>
      <c r="J498" s="159">
        <v>10</v>
      </c>
      <c r="K498" s="159">
        <v>9</v>
      </c>
      <c r="L498" s="159">
        <v>902</v>
      </c>
      <c r="M498" s="206" t="str">
        <f t="shared" si="47"/>
        <v>10-2-902</v>
      </c>
      <c r="N498" s="159" t="s">
        <v>1525</v>
      </c>
      <c r="O498" s="206" t="str">
        <f>VLOOKUP(M498,'房源信息（实测）'!$C$2:$J$771,7,0)</f>
        <v>10-2-902</v>
      </c>
      <c r="P498" s="206">
        <f>VLOOKUP(M498,'房源信息（实测）'!$C$2:$K$771,8,0)</f>
        <v>89.55</v>
      </c>
      <c r="Q498" s="159">
        <v>89.47</v>
      </c>
      <c r="R498" s="159">
        <v>71.23</v>
      </c>
      <c r="S498" s="159" t="s">
        <v>1526</v>
      </c>
      <c r="T498" s="159" t="s">
        <v>93</v>
      </c>
      <c r="U498" s="159" t="s">
        <v>1527</v>
      </c>
      <c r="V498" s="159" t="s">
        <v>1545</v>
      </c>
      <c r="W498" s="159" t="s">
        <v>3300</v>
      </c>
      <c r="X498" s="163">
        <v>44314</v>
      </c>
      <c r="Y498" s="159" t="s">
        <v>3301</v>
      </c>
      <c r="Z498" s="159" t="s">
        <v>1548</v>
      </c>
      <c r="AA498" s="159" t="s">
        <v>3302</v>
      </c>
      <c r="AB498" s="159" t="s">
        <v>3303</v>
      </c>
      <c r="AC498" s="159" t="s">
        <v>1548</v>
      </c>
      <c r="AD498" s="159" t="s">
        <v>3304</v>
      </c>
      <c r="AE498" s="163">
        <v>45107</v>
      </c>
      <c r="AI498"/>
    </row>
    <row r="499" spans="1:35">
      <c r="A499" s="159">
        <f t="shared" si="46"/>
        <v>78.83</v>
      </c>
      <c r="B499" s="159">
        <v>497</v>
      </c>
      <c r="C499" s="159" t="s">
        <v>1523</v>
      </c>
      <c r="D499" s="159" t="s">
        <v>155</v>
      </c>
      <c r="E499" s="159" t="s">
        <v>632</v>
      </c>
      <c r="F499" s="159" t="s">
        <v>3305</v>
      </c>
      <c r="G499" s="159">
        <v>10</v>
      </c>
      <c r="H499" s="159">
        <f t="shared" si="48"/>
        <v>10</v>
      </c>
      <c r="I499" s="159">
        <v>2</v>
      </c>
      <c r="J499" s="159">
        <v>10</v>
      </c>
      <c r="K499" s="159">
        <v>10</v>
      </c>
      <c r="L499" s="159">
        <v>1001</v>
      </c>
      <c r="M499" s="206" t="str">
        <f t="shared" si="47"/>
        <v>10-2-1001</v>
      </c>
      <c r="N499" s="159" t="s">
        <v>1525</v>
      </c>
      <c r="O499" s="206" t="str">
        <f>VLOOKUP(M499,'房源信息（实测）'!$C$2:$J$771,7,0)</f>
        <v>10-2-1001</v>
      </c>
      <c r="P499" s="206">
        <f>VLOOKUP(M499,'房源信息（实测）'!$C$2:$K$771,8,0)</f>
        <v>78.83</v>
      </c>
      <c r="Q499" s="159">
        <v>78.75</v>
      </c>
      <c r="R499" s="159">
        <v>62.7</v>
      </c>
      <c r="S499" s="159" t="s">
        <v>1909</v>
      </c>
      <c r="T499" s="159" t="s">
        <v>93</v>
      </c>
      <c r="U499" s="159" t="s">
        <v>1910</v>
      </c>
      <c r="V499" s="159" t="s">
        <v>1545</v>
      </c>
      <c r="W499" s="159" t="s">
        <v>3306</v>
      </c>
      <c r="X499" s="163">
        <v>44313</v>
      </c>
      <c r="Y499" s="159" t="s">
        <v>3307</v>
      </c>
      <c r="Z499" s="159" t="s">
        <v>1548</v>
      </c>
      <c r="AA499" s="159" t="s">
        <v>3308</v>
      </c>
      <c r="AB499" s="159" t="s">
        <v>3309</v>
      </c>
      <c r="AC499" s="159" t="s">
        <v>1548</v>
      </c>
      <c r="AD499" s="159" t="s">
        <v>3310</v>
      </c>
      <c r="AE499" s="163">
        <v>45107</v>
      </c>
      <c r="AI499"/>
    </row>
    <row r="500" spans="1:35">
      <c r="A500" s="159">
        <f t="shared" si="46"/>
        <v>89.55</v>
      </c>
      <c r="B500" s="159">
        <v>498</v>
      </c>
      <c r="C500" s="159" t="s">
        <v>1523</v>
      </c>
      <c r="D500" s="159" t="s">
        <v>155</v>
      </c>
      <c r="E500" s="159" t="s">
        <v>632</v>
      </c>
      <c r="F500" s="159" t="s">
        <v>3311</v>
      </c>
      <c r="G500" s="159">
        <v>10</v>
      </c>
      <c r="H500" s="159">
        <f t="shared" si="48"/>
        <v>10</v>
      </c>
      <c r="I500" s="159">
        <v>2</v>
      </c>
      <c r="J500" s="159">
        <v>10</v>
      </c>
      <c r="K500" s="159">
        <v>10</v>
      </c>
      <c r="L500" s="159">
        <v>1002</v>
      </c>
      <c r="M500" s="206" t="str">
        <f t="shared" si="47"/>
        <v>10-2-1002</v>
      </c>
      <c r="N500" s="159" t="s">
        <v>1525</v>
      </c>
      <c r="O500" s="206" t="str">
        <f>VLOOKUP(M500,'房源信息（实测）'!$C$2:$J$771,7,0)</f>
        <v>10-2-1002</v>
      </c>
      <c r="P500" s="206">
        <f>VLOOKUP(M500,'房源信息（实测）'!$C$2:$K$771,8,0)</f>
        <v>89.55</v>
      </c>
      <c r="Q500" s="159">
        <v>89.47</v>
      </c>
      <c r="R500" s="159">
        <v>71.23</v>
      </c>
      <c r="S500" s="159" t="s">
        <v>1526</v>
      </c>
      <c r="T500" s="159" t="s">
        <v>93</v>
      </c>
      <c r="U500" s="159" t="s">
        <v>1527</v>
      </c>
      <c r="V500" s="159" t="s">
        <v>1545</v>
      </c>
      <c r="W500" s="159" t="s">
        <v>3312</v>
      </c>
      <c r="X500" s="163">
        <v>44310</v>
      </c>
      <c r="Y500" s="159" t="s">
        <v>3313</v>
      </c>
      <c r="Z500" s="159" t="s">
        <v>1548</v>
      </c>
      <c r="AA500" s="159" t="s">
        <v>3314</v>
      </c>
      <c r="AE500" s="163">
        <v>45107</v>
      </c>
      <c r="AI500"/>
    </row>
    <row r="501" spans="1:35">
      <c r="A501" s="159">
        <f t="shared" si="46"/>
        <v>89.08</v>
      </c>
      <c r="B501" s="159">
        <v>499</v>
      </c>
      <c r="C501" s="159" t="s">
        <v>1523</v>
      </c>
      <c r="D501" s="159" t="s">
        <v>155</v>
      </c>
      <c r="E501" s="159" t="s">
        <v>632</v>
      </c>
      <c r="F501" s="159" t="s">
        <v>3315</v>
      </c>
      <c r="G501" s="159">
        <v>11</v>
      </c>
      <c r="H501" s="159">
        <f t="shared" si="48"/>
        <v>11</v>
      </c>
      <c r="I501" s="159">
        <v>1</v>
      </c>
      <c r="J501" s="159">
        <v>7</v>
      </c>
      <c r="K501" s="159">
        <v>1</v>
      </c>
      <c r="L501" s="159">
        <v>101</v>
      </c>
      <c r="M501" s="206" t="str">
        <f t="shared" si="47"/>
        <v>11-1-101</v>
      </c>
      <c r="N501" s="159" t="s">
        <v>1525</v>
      </c>
      <c r="O501" s="206" t="str">
        <f>VLOOKUP(M501,'房源信息（实测）'!$C$2:$J$771,7,0)</f>
        <v>11-1-101</v>
      </c>
      <c r="P501" s="206">
        <f>VLOOKUP(M501,'房源信息（实测）'!$C$2:$K$771,8,0)</f>
        <v>89.08</v>
      </c>
      <c r="Q501" s="159">
        <v>89</v>
      </c>
      <c r="R501" s="159">
        <v>71.23</v>
      </c>
      <c r="S501" s="159" t="s">
        <v>1526</v>
      </c>
      <c r="T501" s="159" t="s">
        <v>93</v>
      </c>
      <c r="U501" s="159" t="s">
        <v>1527</v>
      </c>
      <c r="V501" s="159" t="s">
        <v>1528</v>
      </c>
      <c r="AE501" s="163">
        <v>45107</v>
      </c>
      <c r="AI501"/>
    </row>
    <row r="502" spans="1:35">
      <c r="A502" s="159">
        <f t="shared" si="46"/>
        <v>88.51</v>
      </c>
      <c r="B502" s="159">
        <v>500</v>
      </c>
      <c r="C502" s="159" t="s">
        <v>1523</v>
      </c>
      <c r="D502" s="159" t="s">
        <v>155</v>
      </c>
      <c r="E502" s="159" t="s">
        <v>632</v>
      </c>
      <c r="F502" s="159" t="s">
        <v>3316</v>
      </c>
      <c r="G502" s="159">
        <v>11</v>
      </c>
      <c r="H502" s="159">
        <f t="shared" si="48"/>
        <v>11</v>
      </c>
      <c r="I502" s="159">
        <v>1</v>
      </c>
      <c r="J502" s="159">
        <v>7</v>
      </c>
      <c r="K502" s="159">
        <v>1</v>
      </c>
      <c r="L502" s="159">
        <v>102</v>
      </c>
      <c r="M502" s="206" t="str">
        <f t="shared" si="47"/>
        <v>11-1-102</v>
      </c>
      <c r="N502" s="159" t="s">
        <v>1525</v>
      </c>
      <c r="O502" s="206" t="str">
        <f>VLOOKUP(M502,'房源信息（实测）'!$C$2:$J$771,7,0)</f>
        <v>11-1-102</v>
      </c>
      <c r="P502" s="206">
        <f>VLOOKUP(M502,'房源信息（实测）'!$C$2:$K$771,8,0)</f>
        <v>88.51</v>
      </c>
      <c r="Q502" s="159">
        <v>88.42</v>
      </c>
      <c r="R502" s="159">
        <v>70.77</v>
      </c>
      <c r="S502" s="159" t="s">
        <v>1526</v>
      </c>
      <c r="T502" s="159" t="s">
        <v>93</v>
      </c>
      <c r="U502" s="159" t="s">
        <v>1527</v>
      </c>
      <c r="V502" s="159" t="s">
        <v>1528</v>
      </c>
      <c r="AE502" s="163">
        <v>45107</v>
      </c>
      <c r="AI502"/>
    </row>
    <row r="503" spans="1:35">
      <c r="A503" s="159">
        <f t="shared" si="46"/>
        <v>89.08</v>
      </c>
      <c r="B503" s="159">
        <v>501</v>
      </c>
      <c r="C503" s="159" t="s">
        <v>1523</v>
      </c>
      <c r="D503" s="159" t="s">
        <v>155</v>
      </c>
      <c r="E503" s="159" t="s">
        <v>632</v>
      </c>
      <c r="F503" s="159" t="s">
        <v>3317</v>
      </c>
      <c r="G503" s="159">
        <v>11</v>
      </c>
      <c r="H503" s="159">
        <f t="shared" si="48"/>
        <v>11</v>
      </c>
      <c r="I503" s="159">
        <v>1</v>
      </c>
      <c r="J503" s="159">
        <v>7</v>
      </c>
      <c r="K503" s="159">
        <v>2</v>
      </c>
      <c r="L503" s="159">
        <v>201</v>
      </c>
      <c r="M503" s="206" t="str">
        <f t="shared" si="47"/>
        <v>11-1-201</v>
      </c>
      <c r="N503" s="159" t="s">
        <v>1525</v>
      </c>
      <c r="O503" s="206" t="str">
        <f>VLOOKUP(M503,'房源信息（实测）'!$C$2:$J$771,7,0)</f>
        <v>11-1-201</v>
      </c>
      <c r="P503" s="206">
        <f>VLOOKUP(M503,'房源信息（实测）'!$C$2:$K$771,8,0)</f>
        <v>89.08</v>
      </c>
      <c r="Q503" s="159">
        <v>89</v>
      </c>
      <c r="R503" s="159">
        <v>71.23</v>
      </c>
      <c r="S503" s="159" t="s">
        <v>1526</v>
      </c>
      <c r="T503" s="159" t="s">
        <v>93</v>
      </c>
      <c r="U503" s="159" t="s">
        <v>1527</v>
      </c>
      <c r="V503" s="159" t="s">
        <v>1545</v>
      </c>
      <c r="W503" s="159" t="s">
        <v>3318</v>
      </c>
      <c r="X503" s="163">
        <v>44309</v>
      </c>
      <c r="Y503" s="159" t="s">
        <v>3319</v>
      </c>
      <c r="Z503" s="159" t="s">
        <v>1548</v>
      </c>
      <c r="AA503" s="159" t="s">
        <v>3320</v>
      </c>
      <c r="AB503" s="159" t="s">
        <v>3321</v>
      </c>
      <c r="AC503" s="159" t="s">
        <v>1548</v>
      </c>
      <c r="AD503" s="159" t="s">
        <v>3322</v>
      </c>
      <c r="AE503" s="163">
        <v>45107</v>
      </c>
      <c r="AI503"/>
    </row>
    <row r="504" spans="1:35">
      <c r="A504" s="159">
        <f t="shared" si="46"/>
        <v>88.51</v>
      </c>
      <c r="B504" s="159">
        <v>502</v>
      </c>
      <c r="C504" s="159" t="s">
        <v>1523</v>
      </c>
      <c r="D504" s="159" t="s">
        <v>155</v>
      </c>
      <c r="E504" s="159" t="s">
        <v>632</v>
      </c>
      <c r="F504" s="159" t="s">
        <v>3323</v>
      </c>
      <c r="G504" s="159">
        <v>11</v>
      </c>
      <c r="H504" s="159">
        <f t="shared" si="48"/>
        <v>11</v>
      </c>
      <c r="I504" s="159">
        <v>1</v>
      </c>
      <c r="J504" s="159">
        <v>7</v>
      </c>
      <c r="K504" s="159">
        <v>2</v>
      </c>
      <c r="L504" s="159">
        <v>202</v>
      </c>
      <c r="M504" s="206" t="str">
        <f t="shared" si="47"/>
        <v>11-1-202</v>
      </c>
      <c r="N504" s="159" t="s">
        <v>1525</v>
      </c>
      <c r="O504" s="206" t="str">
        <f>VLOOKUP(M504,'房源信息（实测）'!$C$2:$J$771,7,0)</f>
        <v>11-1-202</v>
      </c>
      <c r="P504" s="206">
        <f>VLOOKUP(M504,'房源信息（实测）'!$C$2:$K$771,8,0)</f>
        <v>88.51</v>
      </c>
      <c r="Q504" s="159">
        <v>88.42</v>
      </c>
      <c r="R504" s="159">
        <v>70.77</v>
      </c>
      <c r="S504" s="159" t="s">
        <v>1526</v>
      </c>
      <c r="T504" s="159" t="s">
        <v>93</v>
      </c>
      <c r="U504" s="159" t="s">
        <v>1527</v>
      </c>
      <c r="V504" s="159" t="s">
        <v>1528</v>
      </c>
      <c r="AE504" s="163">
        <v>45107</v>
      </c>
      <c r="AI504"/>
    </row>
    <row r="505" spans="1:35">
      <c r="A505" s="159">
        <f t="shared" si="46"/>
        <v>89.08</v>
      </c>
      <c r="B505" s="159">
        <v>503</v>
      </c>
      <c r="C505" s="159" t="s">
        <v>1523</v>
      </c>
      <c r="D505" s="159" t="s">
        <v>155</v>
      </c>
      <c r="E505" s="159" t="s">
        <v>632</v>
      </c>
      <c r="F505" s="159" t="s">
        <v>3324</v>
      </c>
      <c r="G505" s="159">
        <v>11</v>
      </c>
      <c r="H505" s="159">
        <f t="shared" si="48"/>
        <v>11</v>
      </c>
      <c r="I505" s="159">
        <v>1</v>
      </c>
      <c r="J505" s="159">
        <v>7</v>
      </c>
      <c r="K505" s="159">
        <v>3</v>
      </c>
      <c r="L505" s="159">
        <v>301</v>
      </c>
      <c r="M505" s="206" t="str">
        <f t="shared" si="47"/>
        <v>11-1-301</v>
      </c>
      <c r="N505" s="159" t="s">
        <v>1525</v>
      </c>
      <c r="O505" s="206" t="str">
        <f>VLOOKUP(M505,'房源信息（实测）'!$C$2:$J$771,7,0)</f>
        <v>11-1-301</v>
      </c>
      <c r="P505" s="206">
        <f>VLOOKUP(M505,'房源信息（实测）'!$C$2:$K$771,8,0)</f>
        <v>89.08</v>
      </c>
      <c r="Q505" s="159">
        <v>89</v>
      </c>
      <c r="R505" s="159">
        <v>71.23</v>
      </c>
      <c r="S505" s="159" t="s">
        <v>1526</v>
      </c>
      <c r="T505" s="159" t="s">
        <v>93</v>
      </c>
      <c r="U505" s="159" t="s">
        <v>1527</v>
      </c>
      <c r="V505" s="159" t="s">
        <v>1545</v>
      </c>
      <c r="W505" s="159" t="s">
        <v>3325</v>
      </c>
      <c r="X505" s="163">
        <v>44309</v>
      </c>
      <c r="Y505" s="159" t="s">
        <v>3326</v>
      </c>
      <c r="Z505" s="159" t="s">
        <v>1548</v>
      </c>
      <c r="AA505" s="159" t="s">
        <v>3327</v>
      </c>
      <c r="AB505" s="159" t="s">
        <v>3328</v>
      </c>
      <c r="AC505" s="159" t="s">
        <v>1548</v>
      </c>
      <c r="AD505" s="159" t="s">
        <v>3329</v>
      </c>
      <c r="AE505" s="163">
        <v>45107</v>
      </c>
      <c r="AI505"/>
    </row>
    <row r="506" spans="1:35">
      <c r="A506" s="159">
        <f t="shared" si="46"/>
        <v>88.51</v>
      </c>
      <c r="B506" s="159">
        <v>504</v>
      </c>
      <c r="C506" s="159" t="s">
        <v>1523</v>
      </c>
      <c r="D506" s="159" t="s">
        <v>155</v>
      </c>
      <c r="E506" s="159" t="s">
        <v>632</v>
      </c>
      <c r="F506" s="159" t="s">
        <v>3330</v>
      </c>
      <c r="G506" s="159">
        <v>11</v>
      </c>
      <c r="H506" s="159">
        <f t="shared" si="48"/>
        <v>11</v>
      </c>
      <c r="I506" s="159">
        <v>1</v>
      </c>
      <c r="J506" s="159">
        <v>7</v>
      </c>
      <c r="K506" s="159">
        <v>3</v>
      </c>
      <c r="L506" s="159">
        <v>302</v>
      </c>
      <c r="M506" s="206" t="str">
        <f t="shared" si="47"/>
        <v>11-1-302</v>
      </c>
      <c r="N506" s="159" t="s">
        <v>1525</v>
      </c>
      <c r="O506" s="206" t="str">
        <f>VLOOKUP(M506,'房源信息（实测）'!$C$2:$J$771,7,0)</f>
        <v>11-1-302</v>
      </c>
      <c r="P506" s="206">
        <f>VLOOKUP(M506,'房源信息（实测）'!$C$2:$K$771,8,0)</f>
        <v>88.51</v>
      </c>
      <c r="Q506" s="159">
        <v>88.42</v>
      </c>
      <c r="R506" s="159">
        <v>70.77</v>
      </c>
      <c r="S506" s="159" t="s">
        <v>1526</v>
      </c>
      <c r="T506" s="159" t="s">
        <v>93</v>
      </c>
      <c r="U506" s="159" t="s">
        <v>1527</v>
      </c>
      <c r="V506" s="159" t="s">
        <v>1528</v>
      </c>
      <c r="AE506" s="163">
        <v>45107</v>
      </c>
      <c r="AI506"/>
    </row>
    <row r="507" spans="1:35">
      <c r="A507" s="159">
        <f t="shared" si="46"/>
        <v>89.08</v>
      </c>
      <c r="B507" s="159">
        <v>505</v>
      </c>
      <c r="C507" s="159" t="s">
        <v>1523</v>
      </c>
      <c r="D507" s="159" t="s">
        <v>155</v>
      </c>
      <c r="E507" s="159" t="s">
        <v>632</v>
      </c>
      <c r="F507" s="159" t="s">
        <v>3331</v>
      </c>
      <c r="G507" s="159">
        <v>11</v>
      </c>
      <c r="H507" s="159">
        <f t="shared" si="48"/>
        <v>11</v>
      </c>
      <c r="I507" s="159">
        <v>1</v>
      </c>
      <c r="J507" s="159">
        <v>7</v>
      </c>
      <c r="K507" s="159">
        <v>4</v>
      </c>
      <c r="L507" s="159">
        <v>401</v>
      </c>
      <c r="M507" s="206" t="str">
        <f t="shared" si="47"/>
        <v>11-1-401</v>
      </c>
      <c r="N507" s="159" t="s">
        <v>1525</v>
      </c>
      <c r="O507" s="206" t="str">
        <f>VLOOKUP(M507,'房源信息（实测）'!$C$2:$J$771,7,0)</f>
        <v>11-1-401</v>
      </c>
      <c r="P507" s="206">
        <f>VLOOKUP(M507,'房源信息（实测）'!$C$2:$K$771,8,0)</f>
        <v>89.08</v>
      </c>
      <c r="Q507" s="159">
        <v>89</v>
      </c>
      <c r="R507" s="159">
        <v>71.23</v>
      </c>
      <c r="S507" s="159" t="s">
        <v>1526</v>
      </c>
      <c r="T507" s="159" t="s">
        <v>93</v>
      </c>
      <c r="U507" s="159" t="s">
        <v>1527</v>
      </c>
      <c r="V507" s="159" t="s">
        <v>1545</v>
      </c>
      <c r="W507" s="159" t="s">
        <v>3332</v>
      </c>
      <c r="X507" s="163">
        <v>44312</v>
      </c>
      <c r="Y507" s="159" t="s">
        <v>3333</v>
      </c>
      <c r="Z507" s="159" t="s">
        <v>1548</v>
      </c>
      <c r="AA507" s="159" t="s">
        <v>3334</v>
      </c>
      <c r="AE507" s="163">
        <v>45107</v>
      </c>
      <c r="AI507"/>
    </row>
    <row r="508" spans="1:35">
      <c r="A508" s="159">
        <f t="shared" si="46"/>
        <v>88.51</v>
      </c>
      <c r="B508" s="159">
        <v>506</v>
      </c>
      <c r="C508" s="159" t="s">
        <v>1523</v>
      </c>
      <c r="D508" s="159" t="s">
        <v>155</v>
      </c>
      <c r="E508" s="159" t="s">
        <v>632</v>
      </c>
      <c r="F508" s="159" t="s">
        <v>3335</v>
      </c>
      <c r="G508" s="159">
        <v>11</v>
      </c>
      <c r="H508" s="159">
        <f t="shared" si="48"/>
        <v>11</v>
      </c>
      <c r="I508" s="159">
        <v>1</v>
      </c>
      <c r="J508" s="159">
        <v>7</v>
      </c>
      <c r="K508" s="159">
        <v>4</v>
      </c>
      <c r="L508" s="159">
        <v>402</v>
      </c>
      <c r="M508" s="206" t="str">
        <f t="shared" si="47"/>
        <v>11-1-402</v>
      </c>
      <c r="N508" s="159" t="s">
        <v>1525</v>
      </c>
      <c r="O508" s="206" t="str">
        <f>VLOOKUP(M508,'房源信息（实测）'!$C$2:$J$771,7,0)</f>
        <v>11-1-402</v>
      </c>
      <c r="P508" s="206">
        <f>VLOOKUP(M508,'房源信息（实测）'!$C$2:$K$771,8,0)</f>
        <v>88.51</v>
      </c>
      <c r="Q508" s="159">
        <v>88.42</v>
      </c>
      <c r="R508" s="159">
        <v>70.77</v>
      </c>
      <c r="S508" s="159" t="s">
        <v>1526</v>
      </c>
      <c r="T508" s="159" t="s">
        <v>93</v>
      </c>
      <c r="U508" s="159" t="s">
        <v>1527</v>
      </c>
      <c r="V508" s="159" t="s">
        <v>1545</v>
      </c>
      <c r="W508" s="159" t="s">
        <v>3336</v>
      </c>
      <c r="X508" s="163">
        <v>44310</v>
      </c>
      <c r="Y508" s="159" t="s">
        <v>3337</v>
      </c>
      <c r="Z508" s="159" t="s">
        <v>1548</v>
      </c>
      <c r="AA508" s="159" t="s">
        <v>3338</v>
      </c>
      <c r="AE508" s="163">
        <v>45107</v>
      </c>
      <c r="AI508"/>
    </row>
    <row r="509" spans="1:35">
      <c r="A509" s="159">
        <f t="shared" si="46"/>
        <v>89.08</v>
      </c>
      <c r="B509" s="159">
        <v>507</v>
      </c>
      <c r="C509" s="159" t="s">
        <v>1523</v>
      </c>
      <c r="D509" s="159" t="s">
        <v>155</v>
      </c>
      <c r="E509" s="159" t="s">
        <v>632</v>
      </c>
      <c r="F509" s="159" t="s">
        <v>3339</v>
      </c>
      <c r="G509" s="159">
        <v>11</v>
      </c>
      <c r="H509" s="159">
        <f t="shared" si="48"/>
        <v>11</v>
      </c>
      <c r="I509" s="159">
        <v>1</v>
      </c>
      <c r="J509" s="159">
        <v>7</v>
      </c>
      <c r="K509" s="159">
        <v>5</v>
      </c>
      <c r="L509" s="159">
        <v>501</v>
      </c>
      <c r="M509" s="206" t="str">
        <f t="shared" si="47"/>
        <v>11-1-501</v>
      </c>
      <c r="N509" s="159" t="s">
        <v>1525</v>
      </c>
      <c r="O509" s="206" t="str">
        <f>VLOOKUP(M509,'房源信息（实测）'!$C$2:$J$771,7,0)</f>
        <v>11-1-501</v>
      </c>
      <c r="P509" s="206">
        <f>VLOOKUP(M509,'房源信息（实测）'!$C$2:$K$771,8,0)</f>
        <v>89.08</v>
      </c>
      <c r="Q509" s="159">
        <v>89</v>
      </c>
      <c r="R509" s="159">
        <v>71.23</v>
      </c>
      <c r="S509" s="159" t="s">
        <v>1526</v>
      </c>
      <c r="T509" s="159" t="s">
        <v>93</v>
      </c>
      <c r="U509" s="159" t="s">
        <v>1527</v>
      </c>
      <c r="V509" s="159" t="s">
        <v>1545</v>
      </c>
      <c r="W509" s="159" t="s">
        <v>3340</v>
      </c>
      <c r="X509" s="163">
        <v>44315</v>
      </c>
      <c r="Y509" s="159" t="s">
        <v>3341</v>
      </c>
      <c r="Z509" s="159" t="s">
        <v>1548</v>
      </c>
      <c r="AA509" s="159" t="s">
        <v>3342</v>
      </c>
      <c r="AB509" s="159" t="s">
        <v>3343</v>
      </c>
      <c r="AC509" s="159" t="s">
        <v>1548</v>
      </c>
      <c r="AD509" s="159" t="s">
        <v>3344</v>
      </c>
      <c r="AE509" s="163">
        <v>45107</v>
      </c>
      <c r="AI509"/>
    </row>
    <row r="510" spans="1:35">
      <c r="A510" s="159">
        <f t="shared" si="46"/>
        <v>88.51</v>
      </c>
      <c r="B510" s="159">
        <v>508</v>
      </c>
      <c r="C510" s="159" t="s">
        <v>1523</v>
      </c>
      <c r="D510" s="159" t="s">
        <v>155</v>
      </c>
      <c r="E510" s="159" t="s">
        <v>632</v>
      </c>
      <c r="F510" s="159" t="s">
        <v>3345</v>
      </c>
      <c r="G510" s="159">
        <v>11</v>
      </c>
      <c r="H510" s="159">
        <f t="shared" si="48"/>
        <v>11</v>
      </c>
      <c r="I510" s="159">
        <v>1</v>
      </c>
      <c r="J510" s="159">
        <v>7</v>
      </c>
      <c r="K510" s="159">
        <v>5</v>
      </c>
      <c r="L510" s="159">
        <v>502</v>
      </c>
      <c r="M510" s="206" t="str">
        <f t="shared" si="47"/>
        <v>11-1-502</v>
      </c>
      <c r="N510" s="159" t="s">
        <v>1525</v>
      </c>
      <c r="O510" s="206" t="str">
        <f>VLOOKUP(M510,'房源信息（实测）'!$C$2:$J$771,7,0)</f>
        <v>11-1-502</v>
      </c>
      <c r="P510" s="206">
        <f>VLOOKUP(M510,'房源信息（实测）'!$C$2:$K$771,8,0)</f>
        <v>88.51</v>
      </c>
      <c r="Q510" s="159">
        <v>88.42</v>
      </c>
      <c r="R510" s="159">
        <v>70.77</v>
      </c>
      <c r="S510" s="159" t="s">
        <v>1526</v>
      </c>
      <c r="T510" s="159" t="s">
        <v>93</v>
      </c>
      <c r="U510" s="159" t="s">
        <v>1527</v>
      </c>
      <c r="V510" s="159" t="s">
        <v>1545</v>
      </c>
      <c r="W510" s="159" t="s">
        <v>3346</v>
      </c>
      <c r="X510" s="163">
        <v>44309</v>
      </c>
      <c r="Y510" s="159" t="s">
        <v>3347</v>
      </c>
      <c r="Z510" s="159" t="s">
        <v>1548</v>
      </c>
      <c r="AA510" s="159" t="s">
        <v>3348</v>
      </c>
      <c r="AE510" s="163">
        <v>45107</v>
      </c>
      <c r="AI510"/>
    </row>
    <row r="511" spans="1:35">
      <c r="A511" s="159">
        <f t="shared" si="46"/>
        <v>89.08</v>
      </c>
      <c r="B511" s="159">
        <v>509</v>
      </c>
      <c r="C511" s="159" t="s">
        <v>1523</v>
      </c>
      <c r="D511" s="159" t="s">
        <v>155</v>
      </c>
      <c r="E511" s="159" t="s">
        <v>632</v>
      </c>
      <c r="F511" s="159" t="s">
        <v>3349</v>
      </c>
      <c r="G511" s="159">
        <v>11</v>
      </c>
      <c r="H511" s="159">
        <f t="shared" si="48"/>
        <v>11</v>
      </c>
      <c r="I511" s="159">
        <v>1</v>
      </c>
      <c r="J511" s="159">
        <v>7</v>
      </c>
      <c r="K511" s="159">
        <v>6</v>
      </c>
      <c r="L511" s="159">
        <v>601</v>
      </c>
      <c r="M511" s="206" t="str">
        <f t="shared" si="47"/>
        <v>11-1-601</v>
      </c>
      <c r="N511" s="159" t="s">
        <v>1525</v>
      </c>
      <c r="O511" s="206" t="str">
        <f>VLOOKUP(M511,'房源信息（实测）'!$C$2:$J$771,7,0)</f>
        <v>11-1-601</v>
      </c>
      <c r="P511" s="206">
        <f>VLOOKUP(M511,'房源信息（实测）'!$C$2:$K$771,8,0)</f>
        <v>89.08</v>
      </c>
      <c r="Q511" s="159">
        <v>89</v>
      </c>
      <c r="R511" s="159">
        <v>71.23</v>
      </c>
      <c r="S511" s="159" t="s">
        <v>1526</v>
      </c>
      <c r="T511" s="159" t="s">
        <v>93</v>
      </c>
      <c r="U511" s="159" t="s">
        <v>1527</v>
      </c>
      <c r="V511" s="159" t="s">
        <v>1545</v>
      </c>
      <c r="W511" s="159" t="s">
        <v>3350</v>
      </c>
      <c r="X511" s="163">
        <v>44303</v>
      </c>
      <c r="Y511" s="159" t="s">
        <v>3351</v>
      </c>
      <c r="Z511" s="159" t="s">
        <v>1548</v>
      </c>
      <c r="AA511" s="159" t="s">
        <v>3352</v>
      </c>
      <c r="AB511" s="159" t="s">
        <v>3353</v>
      </c>
      <c r="AC511" s="159" t="s">
        <v>1548</v>
      </c>
      <c r="AD511" s="159" t="s">
        <v>3354</v>
      </c>
      <c r="AE511" s="163">
        <v>45107</v>
      </c>
      <c r="AI511"/>
    </row>
    <row r="512" spans="1:35">
      <c r="A512" s="159">
        <f t="shared" si="46"/>
        <v>88.51</v>
      </c>
      <c r="B512" s="159">
        <v>510</v>
      </c>
      <c r="C512" s="159" t="s">
        <v>1523</v>
      </c>
      <c r="D512" s="159" t="s">
        <v>155</v>
      </c>
      <c r="E512" s="159" t="s">
        <v>632</v>
      </c>
      <c r="F512" s="159" t="s">
        <v>3355</v>
      </c>
      <c r="G512" s="159">
        <v>11</v>
      </c>
      <c r="H512" s="159">
        <f t="shared" si="48"/>
        <v>11</v>
      </c>
      <c r="I512" s="159">
        <v>1</v>
      </c>
      <c r="J512" s="159">
        <v>7</v>
      </c>
      <c r="K512" s="159">
        <v>6</v>
      </c>
      <c r="L512" s="159">
        <v>602</v>
      </c>
      <c r="M512" s="206" t="str">
        <f t="shared" si="47"/>
        <v>11-1-602</v>
      </c>
      <c r="N512" s="159" t="s">
        <v>1525</v>
      </c>
      <c r="O512" s="206" t="str">
        <f>VLOOKUP(M512,'房源信息（实测）'!$C$2:$J$771,7,0)</f>
        <v>11-1-602</v>
      </c>
      <c r="P512" s="206">
        <f>VLOOKUP(M512,'房源信息（实测）'!$C$2:$K$771,8,0)</f>
        <v>88.51</v>
      </c>
      <c r="Q512" s="159">
        <v>88.42</v>
      </c>
      <c r="R512" s="159">
        <v>70.77</v>
      </c>
      <c r="S512" s="159" t="s">
        <v>1526</v>
      </c>
      <c r="T512" s="159" t="s">
        <v>93</v>
      </c>
      <c r="U512" s="159" t="s">
        <v>1527</v>
      </c>
      <c r="V512" s="159" t="s">
        <v>1545</v>
      </c>
      <c r="W512" s="159" t="s">
        <v>3356</v>
      </c>
      <c r="X512" s="163">
        <v>44310</v>
      </c>
      <c r="Y512" s="159" t="s">
        <v>3357</v>
      </c>
      <c r="Z512" s="159" t="s">
        <v>1548</v>
      </c>
      <c r="AA512" s="159" t="s">
        <v>3358</v>
      </c>
      <c r="AB512" s="159" t="s">
        <v>3359</v>
      </c>
      <c r="AC512" s="159" t="s">
        <v>1548</v>
      </c>
      <c r="AD512" s="159" t="s">
        <v>3360</v>
      </c>
      <c r="AE512" s="163">
        <v>45107</v>
      </c>
      <c r="AI512"/>
    </row>
    <row r="513" spans="1:35">
      <c r="A513" s="159">
        <f t="shared" si="46"/>
        <v>89.08</v>
      </c>
      <c r="B513" s="159">
        <v>511</v>
      </c>
      <c r="C513" s="159" t="s">
        <v>1523</v>
      </c>
      <c r="D513" s="159" t="s">
        <v>155</v>
      </c>
      <c r="E513" s="159" t="s">
        <v>632</v>
      </c>
      <c r="F513" s="159" t="s">
        <v>3361</v>
      </c>
      <c r="G513" s="159">
        <v>11</v>
      </c>
      <c r="H513" s="159">
        <f t="shared" si="48"/>
        <v>11</v>
      </c>
      <c r="I513" s="159">
        <v>1</v>
      </c>
      <c r="J513" s="159">
        <v>7</v>
      </c>
      <c r="K513" s="159">
        <v>7</v>
      </c>
      <c r="L513" s="159">
        <v>701</v>
      </c>
      <c r="M513" s="206" t="str">
        <f t="shared" si="47"/>
        <v>11-1-701</v>
      </c>
      <c r="N513" s="159" t="s">
        <v>1525</v>
      </c>
      <c r="O513" s="206" t="str">
        <f>VLOOKUP(M513,'房源信息（实测）'!$C$2:$J$771,7,0)</f>
        <v>11-1-701</v>
      </c>
      <c r="P513" s="206">
        <f>VLOOKUP(M513,'房源信息（实测）'!$C$2:$K$771,8,0)</f>
        <v>89.08</v>
      </c>
      <c r="Q513" s="159">
        <v>89</v>
      </c>
      <c r="R513" s="159">
        <v>71.23</v>
      </c>
      <c r="S513" s="159" t="s">
        <v>1526</v>
      </c>
      <c r="T513" s="159" t="s">
        <v>93</v>
      </c>
      <c r="U513" s="159" t="s">
        <v>1527</v>
      </c>
      <c r="V513" s="159" t="s">
        <v>1545</v>
      </c>
      <c r="W513" s="159" t="s">
        <v>3362</v>
      </c>
      <c r="X513" s="163">
        <v>44324</v>
      </c>
      <c r="Y513" s="159" t="s">
        <v>3363</v>
      </c>
      <c r="Z513" s="159" t="s">
        <v>1548</v>
      </c>
      <c r="AA513" s="159" t="s">
        <v>3364</v>
      </c>
      <c r="AB513" s="159" t="s">
        <v>3365</v>
      </c>
      <c r="AC513" s="159" t="s">
        <v>1548</v>
      </c>
      <c r="AD513" s="159" t="s">
        <v>3366</v>
      </c>
      <c r="AE513" s="163">
        <v>45107</v>
      </c>
      <c r="AI513"/>
    </row>
    <row r="514" spans="1:35">
      <c r="A514" s="159">
        <f t="shared" si="46"/>
        <v>88.51</v>
      </c>
      <c r="B514" s="159">
        <v>512</v>
      </c>
      <c r="C514" s="159" t="s">
        <v>1523</v>
      </c>
      <c r="D514" s="159" t="s">
        <v>155</v>
      </c>
      <c r="E514" s="159" t="s">
        <v>632</v>
      </c>
      <c r="F514" s="159" t="s">
        <v>3367</v>
      </c>
      <c r="G514" s="159">
        <v>11</v>
      </c>
      <c r="H514" s="159">
        <f t="shared" si="48"/>
        <v>11</v>
      </c>
      <c r="I514" s="159">
        <v>1</v>
      </c>
      <c r="J514" s="159">
        <v>7</v>
      </c>
      <c r="K514" s="159">
        <v>7</v>
      </c>
      <c r="L514" s="159">
        <v>702</v>
      </c>
      <c r="M514" s="206" t="str">
        <f t="shared" si="47"/>
        <v>11-1-702</v>
      </c>
      <c r="N514" s="159" t="s">
        <v>1525</v>
      </c>
      <c r="O514" s="206" t="str">
        <f>VLOOKUP(M514,'房源信息（实测）'!$C$2:$J$771,7,0)</f>
        <v>11-1-702</v>
      </c>
      <c r="P514" s="206">
        <f>VLOOKUP(M514,'房源信息（实测）'!$C$2:$K$771,8,0)</f>
        <v>88.51</v>
      </c>
      <c r="Q514" s="159">
        <v>88.42</v>
      </c>
      <c r="R514" s="159">
        <v>70.77</v>
      </c>
      <c r="S514" s="159" t="s">
        <v>1526</v>
      </c>
      <c r="T514" s="159" t="s">
        <v>93</v>
      </c>
      <c r="U514" s="159" t="s">
        <v>1527</v>
      </c>
      <c r="V514" s="159" t="s">
        <v>1528</v>
      </c>
      <c r="AE514" s="163">
        <v>45107</v>
      </c>
      <c r="AI514"/>
    </row>
    <row r="515" spans="1:35">
      <c r="A515" s="159">
        <f t="shared" si="46"/>
        <v>88.51</v>
      </c>
      <c r="B515" s="159">
        <v>513</v>
      </c>
      <c r="C515" s="159" t="s">
        <v>1523</v>
      </c>
      <c r="D515" s="159" t="s">
        <v>155</v>
      </c>
      <c r="E515" s="159" t="s">
        <v>632</v>
      </c>
      <c r="F515" s="159" t="s">
        <v>3368</v>
      </c>
      <c r="G515" s="159">
        <v>11</v>
      </c>
      <c r="H515" s="159">
        <f t="shared" si="48"/>
        <v>11</v>
      </c>
      <c r="I515" s="159">
        <v>2</v>
      </c>
      <c r="J515" s="159">
        <v>7</v>
      </c>
      <c r="K515" s="159">
        <v>1</v>
      </c>
      <c r="L515" s="159">
        <v>101</v>
      </c>
      <c r="M515" s="206" t="str">
        <f t="shared" si="47"/>
        <v>11-2-101</v>
      </c>
      <c r="N515" s="159" t="s">
        <v>1525</v>
      </c>
      <c r="O515" s="206" t="str">
        <f>VLOOKUP(M515,'房源信息（实测）'!$C$2:$J$771,7,0)</f>
        <v>11-2-101</v>
      </c>
      <c r="P515" s="206">
        <f>VLOOKUP(M515,'房源信息（实测）'!$C$2:$K$771,8,0)</f>
        <v>88.51</v>
      </c>
      <c r="Q515" s="159">
        <v>88.42</v>
      </c>
      <c r="R515" s="159">
        <v>70.77</v>
      </c>
      <c r="S515" s="159" t="s">
        <v>1526</v>
      </c>
      <c r="T515" s="159" t="s">
        <v>93</v>
      </c>
      <c r="U515" s="159" t="s">
        <v>1527</v>
      </c>
      <c r="V515" s="159" t="s">
        <v>1528</v>
      </c>
      <c r="AE515" s="163">
        <v>45107</v>
      </c>
      <c r="AI515"/>
    </row>
    <row r="516" spans="1:35">
      <c r="A516" s="159">
        <f t="shared" ref="A516:A579" si="49">P516</f>
        <v>88.51</v>
      </c>
      <c r="B516" s="159">
        <v>514</v>
      </c>
      <c r="C516" s="159" t="s">
        <v>1523</v>
      </c>
      <c r="D516" s="159" t="s">
        <v>155</v>
      </c>
      <c r="E516" s="159" t="s">
        <v>632</v>
      </c>
      <c r="F516" s="159" t="s">
        <v>3369</v>
      </c>
      <c r="G516" s="159">
        <v>11</v>
      </c>
      <c r="H516" s="159">
        <f t="shared" si="48"/>
        <v>11</v>
      </c>
      <c r="I516" s="159">
        <v>2</v>
      </c>
      <c r="J516" s="159">
        <v>7</v>
      </c>
      <c r="K516" s="159">
        <v>1</v>
      </c>
      <c r="L516" s="159">
        <v>102</v>
      </c>
      <c r="M516" s="206" t="str">
        <f t="shared" ref="M516:M579" si="50">G516&amp;$M$2&amp;I516&amp;$M$2&amp;L516</f>
        <v>11-2-102</v>
      </c>
      <c r="N516" s="159" t="s">
        <v>1525</v>
      </c>
      <c r="O516" s="206" t="str">
        <f>VLOOKUP(M516,'房源信息（实测）'!$C$2:$J$771,7,0)</f>
        <v>11-2-102</v>
      </c>
      <c r="P516" s="206">
        <f>VLOOKUP(M516,'房源信息（实测）'!$C$2:$K$771,8,0)</f>
        <v>88.51</v>
      </c>
      <c r="Q516" s="159">
        <v>88.42</v>
      </c>
      <c r="R516" s="159">
        <v>70.77</v>
      </c>
      <c r="S516" s="159" t="s">
        <v>1526</v>
      </c>
      <c r="T516" s="159" t="s">
        <v>93</v>
      </c>
      <c r="U516" s="159" t="s">
        <v>1527</v>
      </c>
      <c r="V516" s="159" t="s">
        <v>1528</v>
      </c>
      <c r="AE516" s="163">
        <v>45107</v>
      </c>
      <c r="AI516"/>
    </row>
    <row r="517" spans="1:35">
      <c r="A517" s="159">
        <f t="shared" si="49"/>
        <v>88.51</v>
      </c>
      <c r="B517" s="159">
        <v>515</v>
      </c>
      <c r="C517" s="159" t="s">
        <v>1523</v>
      </c>
      <c r="D517" s="159" t="s">
        <v>155</v>
      </c>
      <c r="E517" s="159" t="s">
        <v>632</v>
      </c>
      <c r="F517" s="159" t="s">
        <v>3370</v>
      </c>
      <c r="G517" s="159">
        <v>11</v>
      </c>
      <c r="H517" s="159">
        <f t="shared" si="48"/>
        <v>11</v>
      </c>
      <c r="I517" s="159">
        <v>2</v>
      </c>
      <c r="J517" s="159">
        <v>7</v>
      </c>
      <c r="K517" s="159">
        <v>2</v>
      </c>
      <c r="L517" s="159">
        <v>201</v>
      </c>
      <c r="M517" s="206" t="str">
        <f t="shared" si="50"/>
        <v>11-2-201</v>
      </c>
      <c r="N517" s="159" t="s">
        <v>1525</v>
      </c>
      <c r="O517" s="206" t="str">
        <f>VLOOKUP(M517,'房源信息（实测）'!$C$2:$J$771,7,0)</f>
        <v>11-2-201</v>
      </c>
      <c r="P517" s="206">
        <f>VLOOKUP(M517,'房源信息（实测）'!$C$2:$K$771,8,0)</f>
        <v>88.51</v>
      </c>
      <c r="Q517" s="159">
        <v>88.42</v>
      </c>
      <c r="R517" s="159">
        <v>70.77</v>
      </c>
      <c r="S517" s="159" t="s">
        <v>1526</v>
      </c>
      <c r="T517" s="159" t="s">
        <v>93</v>
      </c>
      <c r="U517" s="159" t="s">
        <v>1527</v>
      </c>
      <c r="V517" s="159" t="s">
        <v>1528</v>
      </c>
      <c r="AE517" s="163">
        <v>45107</v>
      </c>
      <c r="AI517"/>
    </row>
    <row r="518" spans="1:35">
      <c r="A518" s="159">
        <f t="shared" si="49"/>
        <v>88.51</v>
      </c>
      <c r="B518" s="159">
        <v>516</v>
      </c>
      <c r="C518" s="159" t="s">
        <v>1523</v>
      </c>
      <c r="D518" s="159" t="s">
        <v>155</v>
      </c>
      <c r="E518" s="159" t="s">
        <v>632</v>
      </c>
      <c r="F518" s="159" t="s">
        <v>3371</v>
      </c>
      <c r="G518" s="159">
        <v>11</v>
      </c>
      <c r="H518" s="159">
        <f t="shared" si="48"/>
        <v>11</v>
      </c>
      <c r="I518" s="159">
        <v>2</v>
      </c>
      <c r="J518" s="159">
        <v>7</v>
      </c>
      <c r="K518" s="159">
        <v>2</v>
      </c>
      <c r="L518" s="159">
        <v>202</v>
      </c>
      <c r="M518" s="206" t="str">
        <f t="shared" si="50"/>
        <v>11-2-202</v>
      </c>
      <c r="N518" s="159" t="s">
        <v>1525</v>
      </c>
      <c r="O518" s="206" t="str">
        <f>VLOOKUP(M518,'房源信息（实测）'!$C$2:$J$771,7,0)</f>
        <v>11-2-202</v>
      </c>
      <c r="P518" s="206">
        <f>VLOOKUP(M518,'房源信息（实测）'!$C$2:$K$771,8,0)</f>
        <v>88.51</v>
      </c>
      <c r="Q518" s="159">
        <v>88.42</v>
      </c>
      <c r="R518" s="159">
        <v>70.77</v>
      </c>
      <c r="S518" s="159" t="s">
        <v>1526</v>
      </c>
      <c r="T518" s="159" t="s">
        <v>93</v>
      </c>
      <c r="U518" s="159" t="s">
        <v>1527</v>
      </c>
      <c r="V518" s="159" t="s">
        <v>1528</v>
      </c>
      <c r="AE518" s="163">
        <v>45107</v>
      </c>
      <c r="AI518"/>
    </row>
    <row r="519" spans="1:35">
      <c r="A519" s="159">
        <f t="shared" si="49"/>
        <v>88.51</v>
      </c>
      <c r="B519" s="159">
        <v>517</v>
      </c>
      <c r="C519" s="159" t="s">
        <v>1523</v>
      </c>
      <c r="D519" s="159" t="s">
        <v>155</v>
      </c>
      <c r="E519" s="159" t="s">
        <v>632</v>
      </c>
      <c r="F519" s="159" t="s">
        <v>3372</v>
      </c>
      <c r="G519" s="159">
        <v>11</v>
      </c>
      <c r="H519" s="159">
        <f t="shared" si="48"/>
        <v>11</v>
      </c>
      <c r="I519" s="159">
        <v>2</v>
      </c>
      <c r="J519" s="159">
        <v>7</v>
      </c>
      <c r="K519" s="159">
        <v>3</v>
      </c>
      <c r="L519" s="159">
        <v>301</v>
      </c>
      <c r="M519" s="206" t="str">
        <f t="shared" si="50"/>
        <v>11-2-301</v>
      </c>
      <c r="N519" s="159" t="s">
        <v>1525</v>
      </c>
      <c r="O519" s="206" t="str">
        <f>VLOOKUP(M519,'房源信息（实测）'!$C$2:$J$771,7,0)</f>
        <v>11-2-301</v>
      </c>
      <c r="P519" s="206">
        <f>VLOOKUP(M519,'房源信息（实测）'!$C$2:$K$771,8,0)</f>
        <v>88.51</v>
      </c>
      <c r="Q519" s="159">
        <v>88.42</v>
      </c>
      <c r="R519" s="159">
        <v>70.77</v>
      </c>
      <c r="S519" s="159" t="s">
        <v>1526</v>
      </c>
      <c r="T519" s="159" t="s">
        <v>93</v>
      </c>
      <c r="U519" s="159" t="s">
        <v>1527</v>
      </c>
      <c r="V519" s="159" t="s">
        <v>1528</v>
      </c>
      <c r="AE519" s="163">
        <v>45107</v>
      </c>
      <c r="AI519"/>
    </row>
    <row r="520" spans="1:35">
      <c r="A520" s="159">
        <f t="shared" si="49"/>
        <v>88.51</v>
      </c>
      <c r="B520" s="159">
        <v>518</v>
      </c>
      <c r="C520" s="159" t="s">
        <v>1523</v>
      </c>
      <c r="D520" s="159" t="s">
        <v>155</v>
      </c>
      <c r="E520" s="159" t="s">
        <v>632</v>
      </c>
      <c r="F520" s="159" t="s">
        <v>3373</v>
      </c>
      <c r="G520" s="159">
        <v>11</v>
      </c>
      <c r="H520" s="159">
        <f t="shared" si="48"/>
        <v>11</v>
      </c>
      <c r="I520" s="159">
        <v>2</v>
      </c>
      <c r="J520" s="159">
        <v>7</v>
      </c>
      <c r="K520" s="159">
        <v>3</v>
      </c>
      <c r="L520" s="159">
        <v>302</v>
      </c>
      <c r="M520" s="206" t="str">
        <f t="shared" si="50"/>
        <v>11-2-302</v>
      </c>
      <c r="N520" s="159" t="s">
        <v>1525</v>
      </c>
      <c r="O520" s="206" t="str">
        <f>VLOOKUP(M520,'房源信息（实测）'!$C$2:$J$771,7,0)</f>
        <v>11-2-302</v>
      </c>
      <c r="P520" s="206">
        <f>VLOOKUP(M520,'房源信息（实测）'!$C$2:$K$771,8,0)</f>
        <v>88.51</v>
      </c>
      <c r="Q520" s="159">
        <v>88.42</v>
      </c>
      <c r="R520" s="159">
        <v>70.77</v>
      </c>
      <c r="S520" s="159" t="s">
        <v>1526</v>
      </c>
      <c r="T520" s="159" t="s">
        <v>93</v>
      </c>
      <c r="U520" s="159" t="s">
        <v>1527</v>
      </c>
      <c r="V520" s="159" t="s">
        <v>1528</v>
      </c>
      <c r="AE520" s="163">
        <v>45107</v>
      </c>
      <c r="AI520"/>
    </row>
    <row r="521" spans="1:35">
      <c r="A521" s="159">
        <f t="shared" si="49"/>
        <v>88.51</v>
      </c>
      <c r="B521" s="159">
        <v>519</v>
      </c>
      <c r="C521" s="159" t="s">
        <v>1523</v>
      </c>
      <c r="D521" s="159" t="s">
        <v>155</v>
      </c>
      <c r="E521" s="159" t="s">
        <v>632</v>
      </c>
      <c r="F521" s="159" t="s">
        <v>3374</v>
      </c>
      <c r="G521" s="159">
        <v>11</v>
      </c>
      <c r="H521" s="159">
        <f t="shared" si="48"/>
        <v>11</v>
      </c>
      <c r="I521" s="159">
        <v>2</v>
      </c>
      <c r="J521" s="159">
        <v>7</v>
      </c>
      <c r="K521" s="159">
        <v>4</v>
      </c>
      <c r="L521" s="159">
        <v>401</v>
      </c>
      <c r="M521" s="206" t="str">
        <f t="shared" si="50"/>
        <v>11-2-401</v>
      </c>
      <c r="N521" s="159" t="s">
        <v>1525</v>
      </c>
      <c r="O521" s="206" t="str">
        <f>VLOOKUP(M521,'房源信息（实测）'!$C$2:$J$771,7,0)</f>
        <v>11-2-401</v>
      </c>
      <c r="P521" s="206">
        <f>VLOOKUP(M521,'房源信息（实测）'!$C$2:$K$771,8,0)</f>
        <v>88.51</v>
      </c>
      <c r="Q521" s="159">
        <v>88.42</v>
      </c>
      <c r="R521" s="159">
        <v>70.77</v>
      </c>
      <c r="S521" s="159" t="s">
        <v>1526</v>
      </c>
      <c r="T521" s="159" t="s">
        <v>93</v>
      </c>
      <c r="U521" s="159" t="s">
        <v>1527</v>
      </c>
      <c r="V521" s="159" t="s">
        <v>1528</v>
      </c>
      <c r="AE521" s="163">
        <v>45107</v>
      </c>
      <c r="AI521"/>
    </row>
    <row r="522" spans="1:35">
      <c r="A522" s="159">
        <f t="shared" si="49"/>
        <v>88.51</v>
      </c>
      <c r="B522" s="159">
        <v>520</v>
      </c>
      <c r="C522" s="159" t="s">
        <v>1523</v>
      </c>
      <c r="D522" s="159" t="s">
        <v>155</v>
      </c>
      <c r="E522" s="159" t="s">
        <v>632</v>
      </c>
      <c r="F522" s="159" t="s">
        <v>3375</v>
      </c>
      <c r="G522" s="159">
        <v>11</v>
      </c>
      <c r="H522" s="159">
        <f t="shared" ref="H522:H585" si="51">G522</f>
        <v>11</v>
      </c>
      <c r="I522" s="159">
        <v>2</v>
      </c>
      <c r="J522" s="159">
        <v>7</v>
      </c>
      <c r="K522" s="159">
        <v>4</v>
      </c>
      <c r="L522" s="159">
        <v>402</v>
      </c>
      <c r="M522" s="206" t="str">
        <f t="shared" si="50"/>
        <v>11-2-402</v>
      </c>
      <c r="N522" s="159" t="s">
        <v>1525</v>
      </c>
      <c r="O522" s="206" t="str">
        <f>VLOOKUP(M522,'房源信息（实测）'!$C$2:$J$771,7,0)</f>
        <v>11-2-402</v>
      </c>
      <c r="P522" s="206">
        <f>VLOOKUP(M522,'房源信息（实测）'!$C$2:$K$771,8,0)</f>
        <v>88.51</v>
      </c>
      <c r="Q522" s="159">
        <v>88.42</v>
      </c>
      <c r="R522" s="159">
        <v>70.77</v>
      </c>
      <c r="S522" s="159" t="s">
        <v>1526</v>
      </c>
      <c r="T522" s="159" t="s">
        <v>93</v>
      </c>
      <c r="U522" s="159" t="s">
        <v>1527</v>
      </c>
      <c r="V522" s="159" t="s">
        <v>1528</v>
      </c>
      <c r="AE522" s="163">
        <v>45107</v>
      </c>
      <c r="AI522"/>
    </row>
    <row r="523" spans="1:35">
      <c r="A523" s="159">
        <f t="shared" si="49"/>
        <v>88.51</v>
      </c>
      <c r="B523" s="159">
        <v>521</v>
      </c>
      <c r="C523" s="159" t="s">
        <v>1523</v>
      </c>
      <c r="D523" s="159" t="s">
        <v>155</v>
      </c>
      <c r="E523" s="159" t="s">
        <v>632</v>
      </c>
      <c r="F523" s="159" t="s">
        <v>3376</v>
      </c>
      <c r="G523" s="159">
        <v>11</v>
      </c>
      <c r="H523" s="159">
        <f t="shared" si="51"/>
        <v>11</v>
      </c>
      <c r="I523" s="159">
        <v>2</v>
      </c>
      <c r="J523" s="159">
        <v>7</v>
      </c>
      <c r="K523" s="159">
        <v>5</v>
      </c>
      <c r="L523" s="159">
        <v>501</v>
      </c>
      <c r="M523" s="206" t="str">
        <f t="shared" si="50"/>
        <v>11-2-501</v>
      </c>
      <c r="N523" s="159" t="s">
        <v>1525</v>
      </c>
      <c r="O523" s="206" t="str">
        <f>VLOOKUP(M523,'房源信息（实测）'!$C$2:$J$771,7,0)</f>
        <v>11-2-501</v>
      </c>
      <c r="P523" s="206">
        <f>VLOOKUP(M523,'房源信息（实测）'!$C$2:$K$771,8,0)</f>
        <v>88.51</v>
      </c>
      <c r="Q523" s="159">
        <v>88.42</v>
      </c>
      <c r="R523" s="159">
        <v>70.77</v>
      </c>
      <c r="S523" s="159" t="s">
        <v>1526</v>
      </c>
      <c r="T523" s="159" t="s">
        <v>93</v>
      </c>
      <c r="U523" s="159" t="s">
        <v>1527</v>
      </c>
      <c r="V523" s="159" t="s">
        <v>1528</v>
      </c>
      <c r="AE523" s="163">
        <v>45107</v>
      </c>
      <c r="AI523"/>
    </row>
    <row r="524" spans="1:35">
      <c r="A524" s="159">
        <f t="shared" si="49"/>
        <v>88.51</v>
      </c>
      <c r="B524" s="159">
        <v>522</v>
      </c>
      <c r="C524" s="159" t="s">
        <v>1523</v>
      </c>
      <c r="D524" s="159" t="s">
        <v>155</v>
      </c>
      <c r="E524" s="159" t="s">
        <v>632</v>
      </c>
      <c r="F524" s="159" t="s">
        <v>3377</v>
      </c>
      <c r="G524" s="159">
        <v>11</v>
      </c>
      <c r="H524" s="159">
        <f t="shared" si="51"/>
        <v>11</v>
      </c>
      <c r="I524" s="159">
        <v>2</v>
      </c>
      <c r="J524" s="159">
        <v>7</v>
      </c>
      <c r="K524" s="159">
        <v>5</v>
      </c>
      <c r="L524" s="159">
        <v>502</v>
      </c>
      <c r="M524" s="206" t="str">
        <f t="shared" si="50"/>
        <v>11-2-502</v>
      </c>
      <c r="N524" s="159" t="s">
        <v>1525</v>
      </c>
      <c r="O524" s="206" t="str">
        <f>VLOOKUP(M524,'房源信息（实测）'!$C$2:$J$771,7,0)</f>
        <v>11-2-502</v>
      </c>
      <c r="P524" s="206">
        <f>VLOOKUP(M524,'房源信息（实测）'!$C$2:$K$771,8,0)</f>
        <v>88.51</v>
      </c>
      <c r="Q524" s="159">
        <v>88.42</v>
      </c>
      <c r="R524" s="159">
        <v>70.77</v>
      </c>
      <c r="S524" s="159" t="s">
        <v>1526</v>
      </c>
      <c r="T524" s="159" t="s">
        <v>93</v>
      </c>
      <c r="U524" s="159" t="s">
        <v>1527</v>
      </c>
      <c r="V524" s="159" t="s">
        <v>1528</v>
      </c>
      <c r="AE524" s="163">
        <v>45107</v>
      </c>
      <c r="AI524"/>
    </row>
    <row r="525" spans="1:35">
      <c r="A525" s="159">
        <f t="shared" si="49"/>
        <v>88.51</v>
      </c>
      <c r="B525" s="159">
        <v>523</v>
      </c>
      <c r="C525" s="159" t="s">
        <v>1523</v>
      </c>
      <c r="D525" s="159" t="s">
        <v>155</v>
      </c>
      <c r="E525" s="159" t="s">
        <v>632</v>
      </c>
      <c r="F525" s="159" t="s">
        <v>3378</v>
      </c>
      <c r="G525" s="159">
        <v>11</v>
      </c>
      <c r="H525" s="159">
        <f t="shared" si="51"/>
        <v>11</v>
      </c>
      <c r="I525" s="159">
        <v>2</v>
      </c>
      <c r="J525" s="159">
        <v>7</v>
      </c>
      <c r="K525" s="159">
        <v>6</v>
      </c>
      <c r="L525" s="159">
        <v>601</v>
      </c>
      <c r="M525" s="206" t="str">
        <f t="shared" si="50"/>
        <v>11-2-601</v>
      </c>
      <c r="N525" s="159" t="s">
        <v>1525</v>
      </c>
      <c r="O525" s="206" t="str">
        <f>VLOOKUP(M525,'房源信息（实测）'!$C$2:$J$771,7,0)</f>
        <v>11-2-601</v>
      </c>
      <c r="P525" s="206">
        <f>VLOOKUP(M525,'房源信息（实测）'!$C$2:$K$771,8,0)</f>
        <v>88.51</v>
      </c>
      <c r="Q525" s="159">
        <v>88.42</v>
      </c>
      <c r="R525" s="159">
        <v>70.77</v>
      </c>
      <c r="S525" s="159" t="s">
        <v>1526</v>
      </c>
      <c r="T525" s="159" t="s">
        <v>93</v>
      </c>
      <c r="U525" s="159" t="s">
        <v>1527</v>
      </c>
      <c r="V525" s="159" t="s">
        <v>1528</v>
      </c>
      <c r="AE525" s="163">
        <v>45107</v>
      </c>
      <c r="AI525"/>
    </row>
    <row r="526" spans="1:35">
      <c r="A526" s="159">
        <f t="shared" si="49"/>
        <v>88.51</v>
      </c>
      <c r="B526" s="159">
        <v>524</v>
      </c>
      <c r="C526" s="159" t="s">
        <v>1523</v>
      </c>
      <c r="D526" s="159" t="s">
        <v>155</v>
      </c>
      <c r="E526" s="159" t="s">
        <v>632</v>
      </c>
      <c r="F526" s="159" t="s">
        <v>3379</v>
      </c>
      <c r="G526" s="159">
        <v>11</v>
      </c>
      <c r="H526" s="159">
        <f t="shared" si="51"/>
        <v>11</v>
      </c>
      <c r="I526" s="159">
        <v>2</v>
      </c>
      <c r="J526" s="159">
        <v>7</v>
      </c>
      <c r="K526" s="159">
        <v>6</v>
      </c>
      <c r="L526" s="159">
        <v>602</v>
      </c>
      <c r="M526" s="206" t="str">
        <f t="shared" si="50"/>
        <v>11-2-602</v>
      </c>
      <c r="N526" s="159" t="s">
        <v>1525</v>
      </c>
      <c r="O526" s="206" t="str">
        <f>VLOOKUP(M526,'房源信息（实测）'!$C$2:$J$771,7,0)</f>
        <v>11-2-602</v>
      </c>
      <c r="P526" s="206">
        <f>VLOOKUP(M526,'房源信息（实测）'!$C$2:$K$771,8,0)</f>
        <v>88.51</v>
      </c>
      <c r="Q526" s="159">
        <v>88.42</v>
      </c>
      <c r="R526" s="159">
        <v>70.77</v>
      </c>
      <c r="S526" s="159" t="s">
        <v>1526</v>
      </c>
      <c r="T526" s="159" t="s">
        <v>93</v>
      </c>
      <c r="U526" s="159" t="s">
        <v>1527</v>
      </c>
      <c r="V526" s="159" t="s">
        <v>1528</v>
      </c>
      <c r="AE526" s="163">
        <v>45107</v>
      </c>
      <c r="AI526"/>
    </row>
    <row r="527" spans="1:35">
      <c r="A527" s="159">
        <f t="shared" si="49"/>
        <v>88.51</v>
      </c>
      <c r="B527" s="159">
        <v>525</v>
      </c>
      <c r="C527" s="159" t="s">
        <v>1523</v>
      </c>
      <c r="D527" s="159" t="s">
        <v>155</v>
      </c>
      <c r="E527" s="159" t="s">
        <v>632</v>
      </c>
      <c r="F527" s="159" t="s">
        <v>3380</v>
      </c>
      <c r="G527" s="159">
        <v>11</v>
      </c>
      <c r="H527" s="159">
        <f t="shared" si="51"/>
        <v>11</v>
      </c>
      <c r="I527" s="159">
        <v>2</v>
      </c>
      <c r="J527" s="159">
        <v>7</v>
      </c>
      <c r="K527" s="159">
        <v>7</v>
      </c>
      <c r="L527" s="159">
        <v>701</v>
      </c>
      <c r="M527" s="206" t="str">
        <f t="shared" si="50"/>
        <v>11-2-701</v>
      </c>
      <c r="N527" s="159" t="s">
        <v>1525</v>
      </c>
      <c r="O527" s="206" t="str">
        <f>VLOOKUP(M527,'房源信息（实测）'!$C$2:$J$771,7,0)</f>
        <v>11-2-701</v>
      </c>
      <c r="P527" s="206">
        <f>VLOOKUP(M527,'房源信息（实测）'!$C$2:$K$771,8,0)</f>
        <v>88.51</v>
      </c>
      <c r="Q527" s="159">
        <v>88.42</v>
      </c>
      <c r="R527" s="159">
        <v>70.77</v>
      </c>
      <c r="S527" s="159" t="s">
        <v>1526</v>
      </c>
      <c r="T527" s="159" t="s">
        <v>93</v>
      </c>
      <c r="U527" s="159" t="s">
        <v>1527</v>
      </c>
      <c r="V527" s="159" t="s">
        <v>1528</v>
      </c>
      <c r="AE527" s="163">
        <v>45107</v>
      </c>
      <c r="AI527"/>
    </row>
    <row r="528" spans="1:35">
      <c r="A528" s="159">
        <f t="shared" si="49"/>
        <v>88.51</v>
      </c>
      <c r="B528" s="159">
        <v>526</v>
      </c>
      <c r="C528" s="159" t="s">
        <v>1523</v>
      </c>
      <c r="D528" s="159" t="s">
        <v>155</v>
      </c>
      <c r="E528" s="159" t="s">
        <v>632</v>
      </c>
      <c r="F528" s="159" t="s">
        <v>3381</v>
      </c>
      <c r="G528" s="159">
        <v>11</v>
      </c>
      <c r="H528" s="159">
        <f t="shared" si="51"/>
        <v>11</v>
      </c>
      <c r="I528" s="159">
        <v>2</v>
      </c>
      <c r="J528" s="159">
        <v>7</v>
      </c>
      <c r="K528" s="159">
        <v>7</v>
      </c>
      <c r="L528" s="159">
        <v>702</v>
      </c>
      <c r="M528" s="206" t="str">
        <f t="shared" si="50"/>
        <v>11-2-702</v>
      </c>
      <c r="N528" s="159" t="s">
        <v>1525</v>
      </c>
      <c r="O528" s="206" t="str">
        <f>VLOOKUP(M528,'房源信息（实测）'!$C$2:$J$771,7,0)</f>
        <v>11-2-702</v>
      </c>
      <c r="P528" s="206">
        <f>VLOOKUP(M528,'房源信息（实测）'!$C$2:$K$771,8,0)</f>
        <v>88.51</v>
      </c>
      <c r="Q528" s="159">
        <v>88.42</v>
      </c>
      <c r="R528" s="159">
        <v>70.77</v>
      </c>
      <c r="S528" s="159" t="s">
        <v>1526</v>
      </c>
      <c r="T528" s="159" t="s">
        <v>93</v>
      </c>
      <c r="U528" s="159" t="s">
        <v>1527</v>
      </c>
      <c r="V528" s="159" t="s">
        <v>1528</v>
      </c>
      <c r="AE528" s="163">
        <v>45107</v>
      </c>
      <c r="AI528"/>
    </row>
    <row r="529" spans="1:35">
      <c r="A529" s="159">
        <f t="shared" si="49"/>
        <v>88.51</v>
      </c>
      <c r="B529" s="159">
        <v>527</v>
      </c>
      <c r="C529" s="159" t="s">
        <v>1523</v>
      </c>
      <c r="D529" s="159" t="s">
        <v>155</v>
      </c>
      <c r="E529" s="159" t="s">
        <v>632</v>
      </c>
      <c r="F529" s="159" t="s">
        <v>3382</v>
      </c>
      <c r="G529" s="159">
        <v>11</v>
      </c>
      <c r="H529" s="159">
        <f t="shared" si="51"/>
        <v>11</v>
      </c>
      <c r="I529" s="159">
        <v>3</v>
      </c>
      <c r="J529" s="159">
        <v>7</v>
      </c>
      <c r="K529" s="159">
        <v>1</v>
      </c>
      <c r="L529" s="159">
        <v>101</v>
      </c>
      <c r="M529" s="206" t="str">
        <f t="shared" si="50"/>
        <v>11-3-101</v>
      </c>
      <c r="N529" s="159" t="s">
        <v>1525</v>
      </c>
      <c r="O529" s="206" t="str">
        <f>VLOOKUP(M529,'房源信息（实测）'!$C$2:$J$771,7,0)</f>
        <v>11-3-101</v>
      </c>
      <c r="P529" s="206">
        <f>VLOOKUP(M529,'房源信息（实测）'!$C$2:$K$771,8,0)</f>
        <v>88.51</v>
      </c>
      <c r="Q529" s="159">
        <v>88.42</v>
      </c>
      <c r="R529" s="159">
        <v>70.77</v>
      </c>
      <c r="S529" s="159" t="s">
        <v>1526</v>
      </c>
      <c r="T529" s="159" t="s">
        <v>93</v>
      </c>
      <c r="U529" s="159" t="s">
        <v>1527</v>
      </c>
      <c r="V529" s="159" t="s">
        <v>1528</v>
      </c>
      <c r="AE529" s="163">
        <v>45107</v>
      </c>
      <c r="AI529"/>
    </row>
    <row r="530" spans="1:35">
      <c r="A530" s="159">
        <f t="shared" si="49"/>
        <v>88.51</v>
      </c>
      <c r="B530" s="159">
        <v>528</v>
      </c>
      <c r="C530" s="159" t="s">
        <v>1523</v>
      </c>
      <c r="D530" s="159" t="s">
        <v>155</v>
      </c>
      <c r="E530" s="159" t="s">
        <v>632</v>
      </c>
      <c r="F530" s="159" t="s">
        <v>3383</v>
      </c>
      <c r="G530" s="159">
        <v>11</v>
      </c>
      <c r="H530" s="159">
        <f t="shared" si="51"/>
        <v>11</v>
      </c>
      <c r="I530" s="159">
        <v>3</v>
      </c>
      <c r="J530" s="159">
        <v>7</v>
      </c>
      <c r="K530" s="159">
        <v>1</v>
      </c>
      <c r="L530" s="159">
        <v>102</v>
      </c>
      <c r="M530" s="206" t="str">
        <f t="shared" si="50"/>
        <v>11-3-102</v>
      </c>
      <c r="N530" s="159" t="s">
        <v>1525</v>
      </c>
      <c r="O530" s="206" t="str">
        <f>VLOOKUP(M530,'房源信息（实测）'!$C$2:$J$771,7,0)</f>
        <v>11-3-102</v>
      </c>
      <c r="P530" s="206">
        <f>VLOOKUP(M530,'房源信息（实测）'!$C$2:$K$771,8,0)</f>
        <v>88.51</v>
      </c>
      <c r="Q530" s="159">
        <v>88.42</v>
      </c>
      <c r="R530" s="159">
        <v>70.77</v>
      </c>
      <c r="S530" s="159" t="s">
        <v>1526</v>
      </c>
      <c r="T530" s="159" t="s">
        <v>93</v>
      </c>
      <c r="U530" s="159" t="s">
        <v>1527</v>
      </c>
      <c r="V530" s="159" t="s">
        <v>1528</v>
      </c>
      <c r="AE530" s="163">
        <v>45107</v>
      </c>
      <c r="AI530"/>
    </row>
    <row r="531" spans="1:35">
      <c r="A531" s="159">
        <f t="shared" si="49"/>
        <v>88.51</v>
      </c>
      <c r="B531" s="159">
        <v>529</v>
      </c>
      <c r="C531" s="159" t="s">
        <v>1523</v>
      </c>
      <c r="D531" s="159" t="s">
        <v>155</v>
      </c>
      <c r="E531" s="159" t="s">
        <v>632</v>
      </c>
      <c r="F531" s="159" t="s">
        <v>3384</v>
      </c>
      <c r="G531" s="159">
        <v>11</v>
      </c>
      <c r="H531" s="159">
        <f t="shared" si="51"/>
        <v>11</v>
      </c>
      <c r="I531" s="159">
        <v>3</v>
      </c>
      <c r="J531" s="159">
        <v>7</v>
      </c>
      <c r="K531" s="159">
        <v>2</v>
      </c>
      <c r="L531" s="159">
        <v>201</v>
      </c>
      <c r="M531" s="206" t="str">
        <f t="shared" si="50"/>
        <v>11-3-201</v>
      </c>
      <c r="N531" s="159" t="s">
        <v>1525</v>
      </c>
      <c r="O531" s="206" t="str">
        <f>VLOOKUP(M531,'房源信息（实测）'!$C$2:$J$771,7,0)</f>
        <v>11-3-201</v>
      </c>
      <c r="P531" s="206">
        <f>VLOOKUP(M531,'房源信息（实测）'!$C$2:$K$771,8,0)</f>
        <v>88.51</v>
      </c>
      <c r="Q531" s="159">
        <v>88.42</v>
      </c>
      <c r="R531" s="159">
        <v>70.77</v>
      </c>
      <c r="S531" s="159" t="s">
        <v>1526</v>
      </c>
      <c r="T531" s="159" t="s">
        <v>93</v>
      </c>
      <c r="U531" s="159" t="s">
        <v>1527</v>
      </c>
      <c r="V531" s="159" t="s">
        <v>1528</v>
      </c>
      <c r="AE531" s="163">
        <v>45107</v>
      </c>
      <c r="AI531"/>
    </row>
    <row r="532" spans="1:35">
      <c r="A532" s="159">
        <f t="shared" si="49"/>
        <v>88.51</v>
      </c>
      <c r="B532" s="159">
        <v>530</v>
      </c>
      <c r="C532" s="159" t="s">
        <v>1523</v>
      </c>
      <c r="D532" s="159" t="s">
        <v>155</v>
      </c>
      <c r="E532" s="159" t="s">
        <v>632</v>
      </c>
      <c r="F532" s="159" t="s">
        <v>3385</v>
      </c>
      <c r="G532" s="159">
        <v>11</v>
      </c>
      <c r="H532" s="159">
        <f t="shared" si="51"/>
        <v>11</v>
      </c>
      <c r="I532" s="159">
        <v>3</v>
      </c>
      <c r="J532" s="159">
        <v>7</v>
      </c>
      <c r="K532" s="159">
        <v>2</v>
      </c>
      <c r="L532" s="159">
        <v>202</v>
      </c>
      <c r="M532" s="206" t="str">
        <f t="shared" si="50"/>
        <v>11-3-202</v>
      </c>
      <c r="N532" s="159" t="s">
        <v>1525</v>
      </c>
      <c r="O532" s="206" t="str">
        <f>VLOOKUP(M532,'房源信息（实测）'!$C$2:$J$771,7,0)</f>
        <v>11-3-202</v>
      </c>
      <c r="P532" s="206">
        <f>VLOOKUP(M532,'房源信息（实测）'!$C$2:$K$771,8,0)</f>
        <v>88.51</v>
      </c>
      <c r="Q532" s="159">
        <v>88.42</v>
      </c>
      <c r="R532" s="159">
        <v>70.77</v>
      </c>
      <c r="S532" s="159" t="s">
        <v>1526</v>
      </c>
      <c r="T532" s="159" t="s">
        <v>93</v>
      </c>
      <c r="U532" s="159" t="s">
        <v>1527</v>
      </c>
      <c r="V532" s="159" t="s">
        <v>1528</v>
      </c>
      <c r="AE532" s="163">
        <v>45107</v>
      </c>
      <c r="AI532"/>
    </row>
    <row r="533" spans="1:35">
      <c r="A533" s="159">
        <f t="shared" si="49"/>
        <v>88.51</v>
      </c>
      <c r="B533" s="159">
        <v>531</v>
      </c>
      <c r="C533" s="159" t="s">
        <v>1523</v>
      </c>
      <c r="D533" s="159" t="s">
        <v>155</v>
      </c>
      <c r="E533" s="159" t="s">
        <v>632</v>
      </c>
      <c r="F533" s="159" t="s">
        <v>3386</v>
      </c>
      <c r="G533" s="159">
        <v>11</v>
      </c>
      <c r="H533" s="159">
        <f t="shared" si="51"/>
        <v>11</v>
      </c>
      <c r="I533" s="159">
        <v>3</v>
      </c>
      <c r="J533" s="159">
        <v>7</v>
      </c>
      <c r="K533" s="159">
        <v>3</v>
      </c>
      <c r="L533" s="159">
        <v>301</v>
      </c>
      <c r="M533" s="206" t="str">
        <f t="shared" si="50"/>
        <v>11-3-301</v>
      </c>
      <c r="N533" s="159" t="s">
        <v>1525</v>
      </c>
      <c r="O533" s="206" t="str">
        <f>VLOOKUP(M533,'房源信息（实测）'!$C$2:$J$771,7,0)</f>
        <v>11-3-301</v>
      </c>
      <c r="P533" s="206">
        <f>VLOOKUP(M533,'房源信息（实测）'!$C$2:$K$771,8,0)</f>
        <v>88.51</v>
      </c>
      <c r="Q533" s="159">
        <v>88.42</v>
      </c>
      <c r="R533" s="159">
        <v>70.77</v>
      </c>
      <c r="S533" s="159" t="s">
        <v>1526</v>
      </c>
      <c r="T533" s="159" t="s">
        <v>93</v>
      </c>
      <c r="U533" s="159" t="s">
        <v>1527</v>
      </c>
      <c r="V533" s="159" t="s">
        <v>1545</v>
      </c>
      <c r="W533" s="159" t="s">
        <v>3387</v>
      </c>
      <c r="X533" s="163">
        <v>44312</v>
      </c>
      <c r="Y533" s="159" t="s">
        <v>3388</v>
      </c>
      <c r="Z533" s="159" t="s">
        <v>1548</v>
      </c>
      <c r="AA533" s="159" t="s">
        <v>3389</v>
      </c>
      <c r="AE533" s="163">
        <v>45107</v>
      </c>
      <c r="AI533"/>
    </row>
    <row r="534" spans="1:35">
      <c r="A534" s="159">
        <f t="shared" si="49"/>
        <v>88.51</v>
      </c>
      <c r="B534" s="159">
        <v>532</v>
      </c>
      <c r="C534" s="159" t="s">
        <v>1523</v>
      </c>
      <c r="D534" s="159" t="s">
        <v>155</v>
      </c>
      <c r="E534" s="159" t="s">
        <v>632</v>
      </c>
      <c r="F534" s="159" t="s">
        <v>3390</v>
      </c>
      <c r="G534" s="159">
        <v>11</v>
      </c>
      <c r="H534" s="159">
        <f t="shared" si="51"/>
        <v>11</v>
      </c>
      <c r="I534" s="159">
        <v>3</v>
      </c>
      <c r="J534" s="159">
        <v>7</v>
      </c>
      <c r="K534" s="159">
        <v>3</v>
      </c>
      <c r="L534" s="159">
        <v>302</v>
      </c>
      <c r="M534" s="206" t="str">
        <f t="shared" si="50"/>
        <v>11-3-302</v>
      </c>
      <c r="N534" s="159" t="s">
        <v>1525</v>
      </c>
      <c r="O534" s="206" t="str">
        <f>VLOOKUP(M534,'房源信息（实测）'!$C$2:$J$771,7,0)</f>
        <v>11-3-302</v>
      </c>
      <c r="P534" s="206">
        <f>VLOOKUP(M534,'房源信息（实测）'!$C$2:$K$771,8,0)</f>
        <v>88.51</v>
      </c>
      <c r="Q534" s="159">
        <v>88.42</v>
      </c>
      <c r="R534" s="159">
        <v>70.77</v>
      </c>
      <c r="S534" s="159" t="s">
        <v>1526</v>
      </c>
      <c r="T534" s="159" t="s">
        <v>93</v>
      </c>
      <c r="U534" s="159" t="s">
        <v>1527</v>
      </c>
      <c r="V534" s="159" t="s">
        <v>1528</v>
      </c>
      <c r="AE534" s="163">
        <v>45107</v>
      </c>
      <c r="AI534"/>
    </row>
    <row r="535" spans="1:35">
      <c r="A535" s="159">
        <f t="shared" si="49"/>
        <v>88.51</v>
      </c>
      <c r="B535" s="159">
        <v>533</v>
      </c>
      <c r="C535" s="159" t="s">
        <v>1523</v>
      </c>
      <c r="D535" s="159" t="s">
        <v>155</v>
      </c>
      <c r="E535" s="159" t="s">
        <v>632</v>
      </c>
      <c r="F535" s="159" t="s">
        <v>3391</v>
      </c>
      <c r="G535" s="159">
        <v>11</v>
      </c>
      <c r="H535" s="159">
        <f t="shared" si="51"/>
        <v>11</v>
      </c>
      <c r="I535" s="159">
        <v>3</v>
      </c>
      <c r="J535" s="159">
        <v>7</v>
      </c>
      <c r="K535" s="159">
        <v>4</v>
      </c>
      <c r="L535" s="159">
        <v>401</v>
      </c>
      <c r="M535" s="206" t="str">
        <f t="shared" si="50"/>
        <v>11-3-401</v>
      </c>
      <c r="N535" s="159" t="s">
        <v>1525</v>
      </c>
      <c r="O535" s="206" t="str">
        <f>VLOOKUP(M535,'房源信息（实测）'!$C$2:$J$771,7,0)</f>
        <v>11-3-401</v>
      </c>
      <c r="P535" s="206">
        <f>VLOOKUP(M535,'房源信息（实测）'!$C$2:$K$771,8,0)</f>
        <v>88.51</v>
      </c>
      <c r="Q535" s="159">
        <v>88.42</v>
      </c>
      <c r="R535" s="159">
        <v>70.77</v>
      </c>
      <c r="S535" s="159" t="s">
        <v>1526</v>
      </c>
      <c r="T535" s="159" t="s">
        <v>93</v>
      </c>
      <c r="U535" s="159" t="s">
        <v>1527</v>
      </c>
      <c r="V535" s="159" t="s">
        <v>1545</v>
      </c>
      <c r="W535" s="159" t="s">
        <v>3392</v>
      </c>
      <c r="X535" s="163">
        <v>44309</v>
      </c>
      <c r="Y535" s="159" t="s">
        <v>3393</v>
      </c>
      <c r="Z535" s="159" t="s">
        <v>1548</v>
      </c>
      <c r="AA535" s="159" t="s">
        <v>3394</v>
      </c>
      <c r="AB535" s="159" t="s">
        <v>3395</v>
      </c>
      <c r="AC535" s="159" t="s">
        <v>1548</v>
      </c>
      <c r="AD535" s="159" t="s">
        <v>3396</v>
      </c>
      <c r="AE535" s="163">
        <v>45107</v>
      </c>
      <c r="AI535"/>
    </row>
    <row r="536" spans="1:35">
      <c r="A536" s="159">
        <f t="shared" si="49"/>
        <v>88.51</v>
      </c>
      <c r="B536" s="159">
        <v>534</v>
      </c>
      <c r="C536" s="159" t="s">
        <v>1523</v>
      </c>
      <c r="D536" s="159" t="s">
        <v>155</v>
      </c>
      <c r="E536" s="159" t="s">
        <v>632</v>
      </c>
      <c r="F536" s="159" t="s">
        <v>3397</v>
      </c>
      <c r="G536" s="159">
        <v>11</v>
      </c>
      <c r="H536" s="159">
        <f t="shared" si="51"/>
        <v>11</v>
      </c>
      <c r="I536" s="159">
        <v>3</v>
      </c>
      <c r="J536" s="159">
        <v>7</v>
      </c>
      <c r="K536" s="159">
        <v>4</v>
      </c>
      <c r="L536" s="159">
        <v>402</v>
      </c>
      <c r="M536" s="206" t="str">
        <f t="shared" si="50"/>
        <v>11-3-402</v>
      </c>
      <c r="N536" s="159" t="s">
        <v>1525</v>
      </c>
      <c r="O536" s="206" t="str">
        <f>VLOOKUP(M536,'房源信息（实测）'!$C$2:$J$771,7,0)</f>
        <v>11-3-402</v>
      </c>
      <c r="P536" s="206">
        <f>VLOOKUP(M536,'房源信息（实测）'!$C$2:$K$771,8,0)</f>
        <v>88.51</v>
      </c>
      <c r="Q536" s="159">
        <v>88.42</v>
      </c>
      <c r="R536" s="159">
        <v>70.77</v>
      </c>
      <c r="S536" s="159" t="s">
        <v>1526</v>
      </c>
      <c r="T536" s="159" t="s">
        <v>93</v>
      </c>
      <c r="U536" s="159" t="s">
        <v>1527</v>
      </c>
      <c r="V536" s="159" t="s">
        <v>1545</v>
      </c>
      <c r="W536" s="159" t="s">
        <v>3398</v>
      </c>
      <c r="X536" s="163">
        <v>44306</v>
      </c>
      <c r="Y536" s="159" t="s">
        <v>3399</v>
      </c>
      <c r="Z536" s="159" t="s">
        <v>1548</v>
      </c>
      <c r="AA536" s="159" t="s">
        <v>3400</v>
      </c>
      <c r="AB536" s="159" t="s">
        <v>3401</v>
      </c>
      <c r="AC536" s="159" t="s">
        <v>1548</v>
      </c>
      <c r="AD536" s="159" t="s">
        <v>3402</v>
      </c>
      <c r="AE536" s="163">
        <v>45107</v>
      </c>
      <c r="AI536"/>
    </row>
    <row r="537" spans="1:35">
      <c r="A537" s="159">
        <f t="shared" si="49"/>
        <v>88.51</v>
      </c>
      <c r="B537" s="159">
        <v>535</v>
      </c>
      <c r="C537" s="159" t="s">
        <v>1523</v>
      </c>
      <c r="D537" s="159" t="s">
        <v>155</v>
      </c>
      <c r="E537" s="159" t="s">
        <v>632</v>
      </c>
      <c r="F537" s="159" t="s">
        <v>3403</v>
      </c>
      <c r="G537" s="159">
        <v>11</v>
      </c>
      <c r="H537" s="159">
        <f t="shared" si="51"/>
        <v>11</v>
      </c>
      <c r="I537" s="159">
        <v>3</v>
      </c>
      <c r="J537" s="159">
        <v>7</v>
      </c>
      <c r="K537" s="159">
        <v>5</v>
      </c>
      <c r="L537" s="159">
        <v>501</v>
      </c>
      <c r="M537" s="206" t="str">
        <f t="shared" si="50"/>
        <v>11-3-501</v>
      </c>
      <c r="N537" s="159" t="s">
        <v>1525</v>
      </c>
      <c r="O537" s="206" t="str">
        <f>VLOOKUP(M537,'房源信息（实测）'!$C$2:$J$771,7,0)</f>
        <v>11-3-501</v>
      </c>
      <c r="P537" s="206">
        <f>VLOOKUP(M537,'房源信息（实测）'!$C$2:$K$771,8,0)</f>
        <v>88.51</v>
      </c>
      <c r="Q537" s="159">
        <v>88.42</v>
      </c>
      <c r="R537" s="159">
        <v>70.77</v>
      </c>
      <c r="S537" s="159" t="s">
        <v>1526</v>
      </c>
      <c r="T537" s="159" t="s">
        <v>93</v>
      </c>
      <c r="U537" s="159" t="s">
        <v>1527</v>
      </c>
      <c r="V537" s="159" t="s">
        <v>1545</v>
      </c>
      <c r="W537" s="159" t="s">
        <v>3404</v>
      </c>
      <c r="X537" s="163">
        <v>44310</v>
      </c>
      <c r="Y537" s="159" t="s">
        <v>3405</v>
      </c>
      <c r="Z537" s="159" t="s">
        <v>1548</v>
      </c>
      <c r="AA537" s="159" t="s">
        <v>3406</v>
      </c>
      <c r="AE537" s="163">
        <v>45107</v>
      </c>
      <c r="AI537"/>
    </row>
    <row r="538" spans="1:35">
      <c r="A538" s="159">
        <f t="shared" si="49"/>
        <v>88.51</v>
      </c>
      <c r="B538" s="159">
        <v>536</v>
      </c>
      <c r="C538" s="159" t="s">
        <v>1523</v>
      </c>
      <c r="D538" s="159" t="s">
        <v>155</v>
      </c>
      <c r="E538" s="159" t="s">
        <v>632</v>
      </c>
      <c r="F538" s="159" t="s">
        <v>3407</v>
      </c>
      <c r="G538" s="159">
        <v>11</v>
      </c>
      <c r="H538" s="159">
        <f t="shared" si="51"/>
        <v>11</v>
      </c>
      <c r="I538" s="159">
        <v>3</v>
      </c>
      <c r="J538" s="159">
        <v>7</v>
      </c>
      <c r="K538" s="159">
        <v>5</v>
      </c>
      <c r="L538" s="159">
        <v>502</v>
      </c>
      <c r="M538" s="206" t="str">
        <f t="shared" si="50"/>
        <v>11-3-502</v>
      </c>
      <c r="N538" s="159" t="s">
        <v>1525</v>
      </c>
      <c r="O538" s="206" t="str">
        <f>VLOOKUP(M538,'房源信息（实测）'!$C$2:$J$771,7,0)</f>
        <v>11-3-502</v>
      </c>
      <c r="P538" s="206">
        <f>VLOOKUP(M538,'房源信息（实测）'!$C$2:$K$771,8,0)</f>
        <v>88.51</v>
      </c>
      <c r="Q538" s="159">
        <v>88.42</v>
      </c>
      <c r="R538" s="159">
        <v>70.77</v>
      </c>
      <c r="S538" s="159" t="s">
        <v>1526</v>
      </c>
      <c r="T538" s="159" t="s">
        <v>93</v>
      </c>
      <c r="U538" s="159" t="s">
        <v>1527</v>
      </c>
      <c r="V538" s="159" t="s">
        <v>1545</v>
      </c>
      <c r="W538" s="159" t="s">
        <v>3408</v>
      </c>
      <c r="X538" s="163">
        <v>44309</v>
      </c>
      <c r="Y538" s="159" t="s">
        <v>3409</v>
      </c>
      <c r="Z538" s="159" t="s">
        <v>1548</v>
      </c>
      <c r="AA538" s="159" t="s">
        <v>3410</v>
      </c>
      <c r="AE538" s="163">
        <v>45107</v>
      </c>
      <c r="AI538"/>
    </row>
    <row r="539" spans="1:35">
      <c r="A539" s="159">
        <f t="shared" si="49"/>
        <v>88.51</v>
      </c>
      <c r="B539" s="159">
        <v>537</v>
      </c>
      <c r="C539" s="159" t="s">
        <v>1523</v>
      </c>
      <c r="D539" s="159" t="s">
        <v>155</v>
      </c>
      <c r="E539" s="159" t="s">
        <v>632</v>
      </c>
      <c r="F539" s="159" t="s">
        <v>3411</v>
      </c>
      <c r="G539" s="159">
        <v>11</v>
      </c>
      <c r="H539" s="159">
        <f t="shared" si="51"/>
        <v>11</v>
      </c>
      <c r="I539" s="159">
        <v>3</v>
      </c>
      <c r="J539" s="159">
        <v>7</v>
      </c>
      <c r="K539" s="159">
        <v>6</v>
      </c>
      <c r="L539" s="159">
        <v>601</v>
      </c>
      <c r="M539" s="206" t="str">
        <f t="shared" si="50"/>
        <v>11-3-601</v>
      </c>
      <c r="N539" s="159" t="s">
        <v>1525</v>
      </c>
      <c r="O539" s="206" t="str">
        <f>VLOOKUP(M539,'房源信息（实测）'!$C$2:$J$771,7,0)</f>
        <v>11-3-601</v>
      </c>
      <c r="P539" s="206">
        <f>VLOOKUP(M539,'房源信息（实测）'!$C$2:$K$771,8,0)</f>
        <v>88.51</v>
      </c>
      <c r="Q539" s="159">
        <v>88.42</v>
      </c>
      <c r="R539" s="159">
        <v>70.77</v>
      </c>
      <c r="S539" s="159" t="s">
        <v>1526</v>
      </c>
      <c r="T539" s="159" t="s">
        <v>93</v>
      </c>
      <c r="U539" s="159" t="s">
        <v>1527</v>
      </c>
      <c r="V539" s="159" t="s">
        <v>1545</v>
      </c>
      <c r="W539" s="159" t="s">
        <v>3412</v>
      </c>
      <c r="X539" s="163">
        <v>44305</v>
      </c>
      <c r="Y539" s="159" t="s">
        <v>3413</v>
      </c>
      <c r="Z539" s="159" t="s">
        <v>1548</v>
      </c>
      <c r="AA539" s="159" t="s">
        <v>3414</v>
      </c>
      <c r="AB539" s="159" t="s">
        <v>3415</v>
      </c>
      <c r="AC539" s="159" t="s">
        <v>1548</v>
      </c>
      <c r="AD539" s="159" t="s">
        <v>3416</v>
      </c>
      <c r="AE539" s="163">
        <v>45107</v>
      </c>
      <c r="AI539"/>
    </row>
    <row r="540" spans="1:35">
      <c r="A540" s="159">
        <f t="shared" si="49"/>
        <v>88.51</v>
      </c>
      <c r="B540" s="159">
        <v>538</v>
      </c>
      <c r="C540" s="159" t="s">
        <v>1523</v>
      </c>
      <c r="D540" s="159" t="s">
        <v>155</v>
      </c>
      <c r="E540" s="159" t="s">
        <v>632</v>
      </c>
      <c r="F540" s="159" t="s">
        <v>3417</v>
      </c>
      <c r="G540" s="159">
        <v>11</v>
      </c>
      <c r="H540" s="159">
        <f t="shared" si="51"/>
        <v>11</v>
      </c>
      <c r="I540" s="159">
        <v>3</v>
      </c>
      <c r="J540" s="159">
        <v>7</v>
      </c>
      <c r="K540" s="159">
        <v>6</v>
      </c>
      <c r="L540" s="159">
        <v>602</v>
      </c>
      <c r="M540" s="206" t="str">
        <f t="shared" si="50"/>
        <v>11-3-602</v>
      </c>
      <c r="N540" s="159" t="s">
        <v>1525</v>
      </c>
      <c r="O540" s="206" t="str">
        <f>VLOOKUP(M540,'房源信息（实测）'!$C$2:$J$771,7,0)</f>
        <v>11-3-602</v>
      </c>
      <c r="P540" s="206">
        <f>VLOOKUP(M540,'房源信息（实测）'!$C$2:$K$771,8,0)</f>
        <v>88.51</v>
      </c>
      <c r="Q540" s="159">
        <v>88.42</v>
      </c>
      <c r="R540" s="159">
        <v>70.77</v>
      </c>
      <c r="S540" s="159" t="s">
        <v>1526</v>
      </c>
      <c r="T540" s="159" t="s">
        <v>93</v>
      </c>
      <c r="U540" s="159" t="s">
        <v>1527</v>
      </c>
      <c r="V540" s="159" t="s">
        <v>1545</v>
      </c>
      <c r="W540" s="159" t="s">
        <v>3418</v>
      </c>
      <c r="X540" s="163">
        <v>44311</v>
      </c>
      <c r="Y540" s="159" t="s">
        <v>3419</v>
      </c>
      <c r="Z540" s="159" t="s">
        <v>1548</v>
      </c>
      <c r="AA540" s="159" t="s">
        <v>3420</v>
      </c>
      <c r="AB540" s="159" t="s">
        <v>3421</v>
      </c>
      <c r="AC540" s="159" t="s">
        <v>1548</v>
      </c>
      <c r="AD540" s="159" t="s">
        <v>3422</v>
      </c>
      <c r="AE540" s="163">
        <v>45107</v>
      </c>
      <c r="AI540"/>
    </row>
    <row r="541" spans="1:35">
      <c r="A541" s="159">
        <f t="shared" si="49"/>
        <v>88.51</v>
      </c>
      <c r="B541" s="159">
        <v>539</v>
      </c>
      <c r="C541" s="159" t="s">
        <v>1523</v>
      </c>
      <c r="D541" s="159" t="s">
        <v>155</v>
      </c>
      <c r="E541" s="159" t="s">
        <v>632</v>
      </c>
      <c r="F541" s="159" t="s">
        <v>3423</v>
      </c>
      <c r="G541" s="159">
        <v>11</v>
      </c>
      <c r="H541" s="159">
        <f t="shared" si="51"/>
        <v>11</v>
      </c>
      <c r="I541" s="159">
        <v>3</v>
      </c>
      <c r="J541" s="159">
        <v>7</v>
      </c>
      <c r="K541" s="159">
        <v>7</v>
      </c>
      <c r="L541" s="159">
        <v>701</v>
      </c>
      <c r="M541" s="206" t="str">
        <f t="shared" si="50"/>
        <v>11-3-701</v>
      </c>
      <c r="N541" s="159" t="s">
        <v>1525</v>
      </c>
      <c r="O541" s="206" t="str">
        <f>VLOOKUP(M541,'房源信息（实测）'!$C$2:$J$771,7,0)</f>
        <v>11-3-701</v>
      </c>
      <c r="P541" s="206">
        <f>VLOOKUP(M541,'房源信息（实测）'!$C$2:$K$771,8,0)</f>
        <v>88.51</v>
      </c>
      <c r="Q541" s="159">
        <v>88.42</v>
      </c>
      <c r="R541" s="159">
        <v>70.77</v>
      </c>
      <c r="S541" s="159" t="s">
        <v>1526</v>
      </c>
      <c r="T541" s="159" t="s">
        <v>93</v>
      </c>
      <c r="U541" s="159" t="s">
        <v>1527</v>
      </c>
      <c r="V541" s="159" t="s">
        <v>1545</v>
      </c>
      <c r="W541" s="159" t="s">
        <v>3424</v>
      </c>
      <c r="X541" s="163">
        <v>44316</v>
      </c>
      <c r="Y541" s="159" t="s">
        <v>3425</v>
      </c>
      <c r="Z541" s="159" t="s">
        <v>1548</v>
      </c>
      <c r="AA541" s="159" t="s">
        <v>3426</v>
      </c>
      <c r="AE541" s="163">
        <v>45107</v>
      </c>
      <c r="AI541"/>
    </row>
    <row r="542" spans="1:35">
      <c r="A542" s="159">
        <f t="shared" si="49"/>
        <v>88.51</v>
      </c>
      <c r="B542" s="159">
        <v>540</v>
      </c>
      <c r="C542" s="159" t="s">
        <v>1523</v>
      </c>
      <c r="D542" s="159" t="s">
        <v>155</v>
      </c>
      <c r="E542" s="159" t="s">
        <v>632</v>
      </c>
      <c r="F542" s="159" t="s">
        <v>3427</v>
      </c>
      <c r="G542" s="159">
        <v>11</v>
      </c>
      <c r="H542" s="159">
        <f t="shared" si="51"/>
        <v>11</v>
      </c>
      <c r="I542" s="159">
        <v>3</v>
      </c>
      <c r="J542" s="159">
        <v>7</v>
      </c>
      <c r="K542" s="159">
        <v>7</v>
      </c>
      <c r="L542" s="159">
        <v>702</v>
      </c>
      <c r="M542" s="206" t="str">
        <f t="shared" si="50"/>
        <v>11-3-702</v>
      </c>
      <c r="N542" s="159" t="s">
        <v>1525</v>
      </c>
      <c r="O542" s="206" t="str">
        <f>VLOOKUP(M542,'房源信息（实测）'!$C$2:$J$771,7,0)</f>
        <v>11-3-702</v>
      </c>
      <c r="P542" s="206">
        <f>VLOOKUP(M542,'房源信息（实测）'!$C$2:$K$771,8,0)</f>
        <v>88.51</v>
      </c>
      <c r="Q542" s="159">
        <v>88.42</v>
      </c>
      <c r="R542" s="159">
        <v>70.77</v>
      </c>
      <c r="S542" s="159" t="s">
        <v>1526</v>
      </c>
      <c r="T542" s="159" t="s">
        <v>93</v>
      </c>
      <c r="U542" s="159" t="s">
        <v>1527</v>
      </c>
      <c r="V542" s="159" t="s">
        <v>1528</v>
      </c>
      <c r="AE542" s="163">
        <v>45107</v>
      </c>
      <c r="AI542"/>
    </row>
    <row r="543" spans="1:35">
      <c r="A543" s="159">
        <f t="shared" si="49"/>
        <v>88.51</v>
      </c>
      <c r="B543" s="159">
        <v>541</v>
      </c>
      <c r="C543" s="159" t="s">
        <v>1523</v>
      </c>
      <c r="D543" s="159" t="s">
        <v>155</v>
      </c>
      <c r="E543" s="159" t="s">
        <v>632</v>
      </c>
      <c r="F543" s="159" t="s">
        <v>3428</v>
      </c>
      <c r="G543" s="159">
        <v>11</v>
      </c>
      <c r="H543" s="159">
        <f t="shared" si="51"/>
        <v>11</v>
      </c>
      <c r="I543" s="159">
        <v>4</v>
      </c>
      <c r="J543" s="159">
        <v>7</v>
      </c>
      <c r="K543" s="159">
        <v>1</v>
      </c>
      <c r="L543" s="159">
        <v>101</v>
      </c>
      <c r="M543" s="206" t="str">
        <f t="shared" si="50"/>
        <v>11-4-101</v>
      </c>
      <c r="N543" s="159" t="s">
        <v>1525</v>
      </c>
      <c r="O543" s="206" t="str">
        <f>VLOOKUP(M543,'房源信息（实测）'!$C$2:$J$771,7,0)</f>
        <v>11-4-101</v>
      </c>
      <c r="P543" s="206">
        <f>VLOOKUP(M543,'房源信息（实测）'!$C$2:$K$771,8,0)</f>
        <v>88.51</v>
      </c>
      <c r="Q543" s="159">
        <v>88.42</v>
      </c>
      <c r="R543" s="159">
        <v>70.77</v>
      </c>
      <c r="S543" s="159" t="s">
        <v>1526</v>
      </c>
      <c r="T543" s="159" t="s">
        <v>93</v>
      </c>
      <c r="U543" s="159" t="s">
        <v>1527</v>
      </c>
      <c r="V543" s="159" t="s">
        <v>1528</v>
      </c>
      <c r="AE543" s="163">
        <v>45107</v>
      </c>
      <c r="AI543"/>
    </row>
    <row r="544" spans="1:35">
      <c r="A544" s="159">
        <f t="shared" si="49"/>
        <v>89.08</v>
      </c>
      <c r="B544" s="159">
        <v>542</v>
      </c>
      <c r="C544" s="159" t="s">
        <v>1523</v>
      </c>
      <c r="D544" s="159" t="s">
        <v>155</v>
      </c>
      <c r="E544" s="159" t="s">
        <v>632</v>
      </c>
      <c r="F544" s="159" t="s">
        <v>3429</v>
      </c>
      <c r="G544" s="159">
        <v>11</v>
      </c>
      <c r="H544" s="159">
        <f t="shared" si="51"/>
        <v>11</v>
      </c>
      <c r="I544" s="159">
        <v>4</v>
      </c>
      <c r="J544" s="159">
        <v>7</v>
      </c>
      <c r="K544" s="159">
        <v>1</v>
      </c>
      <c r="L544" s="159">
        <v>102</v>
      </c>
      <c r="M544" s="206" t="str">
        <f t="shared" si="50"/>
        <v>11-4-102</v>
      </c>
      <c r="N544" s="159" t="s">
        <v>1525</v>
      </c>
      <c r="O544" s="206" t="str">
        <f>VLOOKUP(M544,'房源信息（实测）'!$C$2:$J$771,7,0)</f>
        <v>11-4-102</v>
      </c>
      <c r="P544" s="206">
        <f>VLOOKUP(M544,'房源信息（实测）'!$C$2:$K$771,8,0)</f>
        <v>89.08</v>
      </c>
      <c r="Q544" s="159">
        <v>89</v>
      </c>
      <c r="R544" s="159">
        <v>71.23</v>
      </c>
      <c r="S544" s="159" t="s">
        <v>1526</v>
      </c>
      <c r="T544" s="159" t="s">
        <v>93</v>
      </c>
      <c r="U544" s="159" t="s">
        <v>1527</v>
      </c>
      <c r="V544" s="159" t="s">
        <v>1528</v>
      </c>
      <c r="AE544" s="163">
        <v>45107</v>
      </c>
      <c r="AI544"/>
    </row>
    <row r="545" spans="1:35">
      <c r="A545" s="159">
        <f t="shared" si="49"/>
        <v>88.51</v>
      </c>
      <c r="B545" s="159">
        <v>543</v>
      </c>
      <c r="C545" s="159" t="s">
        <v>1523</v>
      </c>
      <c r="D545" s="159" t="s">
        <v>155</v>
      </c>
      <c r="E545" s="159" t="s">
        <v>632</v>
      </c>
      <c r="F545" s="159" t="s">
        <v>3430</v>
      </c>
      <c r="G545" s="159">
        <v>11</v>
      </c>
      <c r="H545" s="159">
        <f t="shared" si="51"/>
        <v>11</v>
      </c>
      <c r="I545" s="159">
        <v>4</v>
      </c>
      <c r="J545" s="159">
        <v>7</v>
      </c>
      <c r="K545" s="159">
        <v>2</v>
      </c>
      <c r="L545" s="159">
        <v>201</v>
      </c>
      <c r="M545" s="206" t="str">
        <f t="shared" si="50"/>
        <v>11-4-201</v>
      </c>
      <c r="N545" s="159" t="s">
        <v>1525</v>
      </c>
      <c r="O545" s="206" t="str">
        <f>VLOOKUP(M545,'房源信息（实测）'!$C$2:$J$771,7,0)</f>
        <v>11-4-201</v>
      </c>
      <c r="P545" s="206">
        <f>VLOOKUP(M545,'房源信息（实测）'!$C$2:$K$771,8,0)</f>
        <v>88.51</v>
      </c>
      <c r="Q545" s="159">
        <v>88.42</v>
      </c>
      <c r="R545" s="159">
        <v>70.77</v>
      </c>
      <c r="S545" s="159" t="s">
        <v>1526</v>
      </c>
      <c r="T545" s="159" t="s">
        <v>93</v>
      </c>
      <c r="U545" s="159" t="s">
        <v>1527</v>
      </c>
      <c r="V545" s="159" t="s">
        <v>1528</v>
      </c>
      <c r="AE545" s="163">
        <v>45107</v>
      </c>
      <c r="AI545"/>
    </row>
    <row r="546" spans="1:35">
      <c r="A546" s="159">
        <f t="shared" si="49"/>
        <v>89.08</v>
      </c>
      <c r="B546" s="159">
        <v>544</v>
      </c>
      <c r="C546" s="159" t="s">
        <v>1523</v>
      </c>
      <c r="D546" s="159" t="s">
        <v>155</v>
      </c>
      <c r="E546" s="159" t="s">
        <v>632</v>
      </c>
      <c r="F546" s="159" t="s">
        <v>3431</v>
      </c>
      <c r="G546" s="159">
        <v>11</v>
      </c>
      <c r="H546" s="159">
        <f t="shared" si="51"/>
        <v>11</v>
      </c>
      <c r="I546" s="159">
        <v>4</v>
      </c>
      <c r="J546" s="159">
        <v>7</v>
      </c>
      <c r="K546" s="159">
        <v>2</v>
      </c>
      <c r="L546" s="159">
        <v>202</v>
      </c>
      <c r="M546" s="206" t="str">
        <f t="shared" si="50"/>
        <v>11-4-202</v>
      </c>
      <c r="N546" s="159" t="s">
        <v>1525</v>
      </c>
      <c r="O546" s="206" t="str">
        <f>VLOOKUP(M546,'房源信息（实测）'!$C$2:$J$771,7,0)</f>
        <v>11-4-202</v>
      </c>
      <c r="P546" s="206">
        <f>VLOOKUP(M546,'房源信息（实测）'!$C$2:$K$771,8,0)</f>
        <v>89.08</v>
      </c>
      <c r="Q546" s="159">
        <v>89</v>
      </c>
      <c r="R546" s="159">
        <v>71.23</v>
      </c>
      <c r="S546" s="159" t="s">
        <v>1526</v>
      </c>
      <c r="T546" s="159" t="s">
        <v>93</v>
      </c>
      <c r="U546" s="159" t="s">
        <v>1527</v>
      </c>
      <c r="V546" s="159" t="s">
        <v>1528</v>
      </c>
      <c r="AE546" s="163">
        <v>45107</v>
      </c>
      <c r="AI546"/>
    </row>
    <row r="547" spans="1:35">
      <c r="A547" s="159">
        <f t="shared" si="49"/>
        <v>88.51</v>
      </c>
      <c r="B547" s="159">
        <v>545</v>
      </c>
      <c r="C547" s="159" t="s">
        <v>1523</v>
      </c>
      <c r="D547" s="159" t="s">
        <v>155</v>
      </c>
      <c r="E547" s="159" t="s">
        <v>632</v>
      </c>
      <c r="F547" s="159" t="s">
        <v>3432</v>
      </c>
      <c r="G547" s="159">
        <v>11</v>
      </c>
      <c r="H547" s="159">
        <f t="shared" si="51"/>
        <v>11</v>
      </c>
      <c r="I547" s="159">
        <v>4</v>
      </c>
      <c r="J547" s="159">
        <v>7</v>
      </c>
      <c r="K547" s="159">
        <v>3</v>
      </c>
      <c r="L547" s="159">
        <v>301</v>
      </c>
      <c r="M547" s="206" t="str">
        <f t="shared" si="50"/>
        <v>11-4-301</v>
      </c>
      <c r="N547" s="159" t="s">
        <v>1525</v>
      </c>
      <c r="O547" s="206" t="str">
        <f>VLOOKUP(M547,'房源信息（实测）'!$C$2:$J$771,7,0)</f>
        <v>11-4-301</v>
      </c>
      <c r="P547" s="206">
        <f>VLOOKUP(M547,'房源信息（实测）'!$C$2:$K$771,8,0)</f>
        <v>88.51</v>
      </c>
      <c r="Q547" s="159">
        <v>88.42</v>
      </c>
      <c r="R547" s="159">
        <v>70.77</v>
      </c>
      <c r="S547" s="159" t="s">
        <v>1526</v>
      </c>
      <c r="T547" s="159" t="s">
        <v>93</v>
      </c>
      <c r="U547" s="159" t="s">
        <v>1527</v>
      </c>
      <c r="V547" s="159" t="s">
        <v>1528</v>
      </c>
      <c r="AE547" s="163">
        <v>45107</v>
      </c>
      <c r="AI547"/>
    </row>
    <row r="548" spans="1:35">
      <c r="A548" s="159">
        <f t="shared" si="49"/>
        <v>89.08</v>
      </c>
      <c r="B548" s="159">
        <v>546</v>
      </c>
      <c r="C548" s="159" t="s">
        <v>1523</v>
      </c>
      <c r="D548" s="159" t="s">
        <v>155</v>
      </c>
      <c r="E548" s="159" t="s">
        <v>632</v>
      </c>
      <c r="F548" s="159" t="s">
        <v>3433</v>
      </c>
      <c r="G548" s="159">
        <v>11</v>
      </c>
      <c r="H548" s="159">
        <f t="shared" si="51"/>
        <v>11</v>
      </c>
      <c r="I548" s="159">
        <v>4</v>
      </c>
      <c r="J548" s="159">
        <v>7</v>
      </c>
      <c r="K548" s="159">
        <v>3</v>
      </c>
      <c r="L548" s="159">
        <v>302</v>
      </c>
      <c r="M548" s="206" t="str">
        <f t="shared" si="50"/>
        <v>11-4-302</v>
      </c>
      <c r="N548" s="159" t="s">
        <v>1525</v>
      </c>
      <c r="O548" s="206" t="str">
        <f>VLOOKUP(M548,'房源信息（实测）'!$C$2:$J$771,7,0)</f>
        <v>11-4-302</v>
      </c>
      <c r="P548" s="206">
        <f>VLOOKUP(M548,'房源信息（实测）'!$C$2:$K$771,8,0)</f>
        <v>89.08</v>
      </c>
      <c r="Q548" s="159">
        <v>89</v>
      </c>
      <c r="R548" s="159">
        <v>71.23</v>
      </c>
      <c r="S548" s="159" t="s">
        <v>1526</v>
      </c>
      <c r="T548" s="159" t="s">
        <v>93</v>
      </c>
      <c r="U548" s="159" t="s">
        <v>1527</v>
      </c>
      <c r="V548" s="159" t="s">
        <v>1545</v>
      </c>
      <c r="W548" s="159" t="s">
        <v>3434</v>
      </c>
      <c r="X548" s="163">
        <v>44324</v>
      </c>
      <c r="Y548" s="159" t="s">
        <v>3435</v>
      </c>
      <c r="Z548" s="159" t="s">
        <v>1548</v>
      </c>
      <c r="AA548" s="159" t="s">
        <v>3436</v>
      </c>
      <c r="AB548" s="159" t="s">
        <v>3437</v>
      </c>
      <c r="AC548" s="159" t="s">
        <v>1548</v>
      </c>
      <c r="AD548" s="159" t="s">
        <v>3438</v>
      </c>
      <c r="AE548" s="163">
        <v>45107</v>
      </c>
      <c r="AI548"/>
    </row>
    <row r="549" spans="1:35">
      <c r="A549" s="159">
        <f t="shared" si="49"/>
        <v>88.51</v>
      </c>
      <c r="B549" s="159">
        <v>547</v>
      </c>
      <c r="C549" s="159" t="s">
        <v>1523</v>
      </c>
      <c r="D549" s="159" t="s">
        <v>155</v>
      </c>
      <c r="E549" s="159" t="s">
        <v>632</v>
      </c>
      <c r="F549" s="159" t="s">
        <v>3439</v>
      </c>
      <c r="G549" s="159">
        <v>11</v>
      </c>
      <c r="H549" s="159">
        <f t="shared" si="51"/>
        <v>11</v>
      </c>
      <c r="I549" s="159">
        <v>4</v>
      </c>
      <c r="J549" s="159">
        <v>7</v>
      </c>
      <c r="K549" s="159">
        <v>4</v>
      </c>
      <c r="L549" s="159">
        <v>401</v>
      </c>
      <c r="M549" s="206" t="str">
        <f t="shared" si="50"/>
        <v>11-4-401</v>
      </c>
      <c r="N549" s="159" t="s">
        <v>1525</v>
      </c>
      <c r="O549" s="206" t="str">
        <f>VLOOKUP(M549,'房源信息（实测）'!$C$2:$J$771,7,0)</f>
        <v>11-4-401</v>
      </c>
      <c r="P549" s="206">
        <f>VLOOKUP(M549,'房源信息（实测）'!$C$2:$K$771,8,0)</f>
        <v>88.51</v>
      </c>
      <c r="Q549" s="159">
        <v>88.42</v>
      </c>
      <c r="R549" s="159">
        <v>70.77</v>
      </c>
      <c r="S549" s="159" t="s">
        <v>1526</v>
      </c>
      <c r="T549" s="159" t="s">
        <v>93</v>
      </c>
      <c r="U549" s="159" t="s">
        <v>1527</v>
      </c>
      <c r="V549" s="159" t="s">
        <v>1528</v>
      </c>
      <c r="AE549" s="163">
        <v>45107</v>
      </c>
      <c r="AI549"/>
    </row>
    <row r="550" spans="1:35">
      <c r="A550" s="159">
        <f t="shared" si="49"/>
        <v>89.08</v>
      </c>
      <c r="B550" s="159">
        <v>548</v>
      </c>
      <c r="C550" s="159" t="s">
        <v>1523</v>
      </c>
      <c r="D550" s="159" t="s">
        <v>155</v>
      </c>
      <c r="E550" s="159" t="s">
        <v>632</v>
      </c>
      <c r="F550" s="159" t="s">
        <v>3440</v>
      </c>
      <c r="G550" s="159">
        <v>11</v>
      </c>
      <c r="H550" s="159">
        <f t="shared" si="51"/>
        <v>11</v>
      </c>
      <c r="I550" s="159">
        <v>4</v>
      </c>
      <c r="J550" s="159">
        <v>7</v>
      </c>
      <c r="K550" s="159">
        <v>4</v>
      </c>
      <c r="L550" s="159">
        <v>402</v>
      </c>
      <c r="M550" s="206" t="str">
        <f t="shared" si="50"/>
        <v>11-4-402</v>
      </c>
      <c r="N550" s="159" t="s">
        <v>1525</v>
      </c>
      <c r="O550" s="206" t="str">
        <f>VLOOKUP(M550,'房源信息（实测）'!$C$2:$J$771,7,0)</f>
        <v>11-4-402</v>
      </c>
      <c r="P550" s="206">
        <f>VLOOKUP(M550,'房源信息（实测）'!$C$2:$K$771,8,0)</f>
        <v>89.08</v>
      </c>
      <c r="Q550" s="159">
        <v>89</v>
      </c>
      <c r="R550" s="159">
        <v>71.23</v>
      </c>
      <c r="S550" s="159" t="s">
        <v>1526</v>
      </c>
      <c r="T550" s="159" t="s">
        <v>93</v>
      </c>
      <c r="U550" s="159" t="s">
        <v>1527</v>
      </c>
      <c r="V550" s="159" t="s">
        <v>1545</v>
      </c>
      <c r="W550" s="159" t="s">
        <v>3441</v>
      </c>
      <c r="X550" s="163">
        <v>44310</v>
      </c>
      <c r="Y550" s="159" t="s">
        <v>3442</v>
      </c>
      <c r="Z550" s="159" t="s">
        <v>1548</v>
      </c>
      <c r="AA550" s="159" t="s">
        <v>3443</v>
      </c>
      <c r="AE550" s="163">
        <v>45107</v>
      </c>
      <c r="AI550"/>
    </row>
    <row r="551" spans="1:35">
      <c r="A551" s="159">
        <f t="shared" si="49"/>
        <v>88.51</v>
      </c>
      <c r="B551" s="159">
        <v>549</v>
      </c>
      <c r="C551" s="159" t="s">
        <v>1523</v>
      </c>
      <c r="D551" s="159" t="s">
        <v>155</v>
      </c>
      <c r="E551" s="159" t="s">
        <v>632</v>
      </c>
      <c r="F551" s="159" t="s">
        <v>3444</v>
      </c>
      <c r="G551" s="159">
        <v>11</v>
      </c>
      <c r="H551" s="159">
        <f t="shared" si="51"/>
        <v>11</v>
      </c>
      <c r="I551" s="159">
        <v>4</v>
      </c>
      <c r="J551" s="159">
        <v>7</v>
      </c>
      <c r="K551" s="159">
        <v>5</v>
      </c>
      <c r="L551" s="159">
        <v>501</v>
      </c>
      <c r="M551" s="206" t="str">
        <f t="shared" si="50"/>
        <v>11-4-501</v>
      </c>
      <c r="N551" s="159" t="s">
        <v>1525</v>
      </c>
      <c r="O551" s="206" t="str">
        <f>VLOOKUP(M551,'房源信息（实测）'!$C$2:$J$771,7,0)</f>
        <v>11-4-501</v>
      </c>
      <c r="P551" s="206">
        <f>VLOOKUP(M551,'房源信息（实测）'!$C$2:$K$771,8,0)</f>
        <v>88.51</v>
      </c>
      <c r="Q551" s="159">
        <v>88.42</v>
      </c>
      <c r="R551" s="159">
        <v>70.77</v>
      </c>
      <c r="S551" s="159" t="s">
        <v>1526</v>
      </c>
      <c r="T551" s="159" t="s">
        <v>93</v>
      </c>
      <c r="U551" s="159" t="s">
        <v>1527</v>
      </c>
      <c r="V551" s="159" t="s">
        <v>1545</v>
      </c>
      <c r="W551" s="159" t="s">
        <v>3445</v>
      </c>
      <c r="X551" s="163">
        <v>44312</v>
      </c>
      <c r="Y551" s="159" t="s">
        <v>3446</v>
      </c>
      <c r="Z551" s="159" t="s">
        <v>1548</v>
      </c>
      <c r="AA551" s="159" t="s">
        <v>3447</v>
      </c>
      <c r="AB551" s="159" t="s">
        <v>3448</v>
      </c>
      <c r="AC551" s="159" t="s">
        <v>1548</v>
      </c>
      <c r="AD551" s="159" t="s">
        <v>3449</v>
      </c>
      <c r="AE551" s="163">
        <v>45107</v>
      </c>
      <c r="AI551"/>
    </row>
    <row r="552" spans="1:35">
      <c r="A552" s="159">
        <f t="shared" si="49"/>
        <v>89.08</v>
      </c>
      <c r="B552" s="159">
        <v>550</v>
      </c>
      <c r="C552" s="159" t="s">
        <v>1523</v>
      </c>
      <c r="D552" s="159" t="s">
        <v>155</v>
      </c>
      <c r="E552" s="159" t="s">
        <v>632</v>
      </c>
      <c r="F552" s="159" t="s">
        <v>3450</v>
      </c>
      <c r="G552" s="159">
        <v>11</v>
      </c>
      <c r="H552" s="159">
        <f t="shared" si="51"/>
        <v>11</v>
      </c>
      <c r="I552" s="159">
        <v>4</v>
      </c>
      <c r="J552" s="159">
        <v>7</v>
      </c>
      <c r="K552" s="159">
        <v>5</v>
      </c>
      <c r="L552" s="159">
        <v>502</v>
      </c>
      <c r="M552" s="206" t="str">
        <f t="shared" si="50"/>
        <v>11-4-502</v>
      </c>
      <c r="N552" s="159" t="s">
        <v>1525</v>
      </c>
      <c r="O552" s="206" t="str">
        <f>VLOOKUP(M552,'房源信息（实测）'!$C$2:$J$771,7,0)</f>
        <v>11-4-502</v>
      </c>
      <c r="P552" s="206">
        <f>VLOOKUP(M552,'房源信息（实测）'!$C$2:$K$771,8,0)</f>
        <v>89.08</v>
      </c>
      <c r="Q552" s="159">
        <v>89</v>
      </c>
      <c r="R552" s="159">
        <v>71.23</v>
      </c>
      <c r="S552" s="159" t="s">
        <v>1526</v>
      </c>
      <c r="T552" s="159" t="s">
        <v>93</v>
      </c>
      <c r="U552" s="159" t="s">
        <v>1527</v>
      </c>
      <c r="V552" s="159" t="s">
        <v>1545</v>
      </c>
      <c r="W552" s="159" t="s">
        <v>3451</v>
      </c>
      <c r="X552" s="163">
        <v>44305</v>
      </c>
      <c r="Y552" s="159" t="s">
        <v>3452</v>
      </c>
      <c r="Z552" s="159" t="s">
        <v>1548</v>
      </c>
      <c r="AA552" s="159" t="s">
        <v>3453</v>
      </c>
      <c r="AB552" s="159" t="s">
        <v>3454</v>
      </c>
      <c r="AC552" s="159" t="s">
        <v>1548</v>
      </c>
      <c r="AD552" s="159" t="s">
        <v>3455</v>
      </c>
      <c r="AE552" s="163">
        <v>45107</v>
      </c>
      <c r="AI552"/>
    </row>
    <row r="553" spans="1:35">
      <c r="A553" s="159">
        <f t="shared" si="49"/>
        <v>88.51</v>
      </c>
      <c r="B553" s="159">
        <v>551</v>
      </c>
      <c r="C553" s="159" t="s">
        <v>1523</v>
      </c>
      <c r="D553" s="159" t="s">
        <v>155</v>
      </c>
      <c r="E553" s="159" t="s">
        <v>632</v>
      </c>
      <c r="F553" s="159" t="s">
        <v>3456</v>
      </c>
      <c r="G553" s="159">
        <v>11</v>
      </c>
      <c r="H553" s="159">
        <f t="shared" si="51"/>
        <v>11</v>
      </c>
      <c r="I553" s="159">
        <v>4</v>
      </c>
      <c r="J553" s="159">
        <v>7</v>
      </c>
      <c r="K553" s="159">
        <v>6</v>
      </c>
      <c r="L553" s="159">
        <v>601</v>
      </c>
      <c r="M553" s="206" t="str">
        <f t="shared" si="50"/>
        <v>11-4-601</v>
      </c>
      <c r="N553" s="159" t="s">
        <v>1525</v>
      </c>
      <c r="O553" s="206" t="str">
        <f>VLOOKUP(M553,'房源信息（实测）'!$C$2:$J$771,7,0)</f>
        <v>11-4-601</v>
      </c>
      <c r="P553" s="206">
        <f>VLOOKUP(M553,'房源信息（实测）'!$C$2:$K$771,8,0)</f>
        <v>88.51</v>
      </c>
      <c r="Q553" s="159">
        <v>88.42</v>
      </c>
      <c r="R553" s="159">
        <v>70.77</v>
      </c>
      <c r="S553" s="159" t="s">
        <v>1526</v>
      </c>
      <c r="T553" s="159" t="s">
        <v>93</v>
      </c>
      <c r="U553" s="159" t="s">
        <v>1527</v>
      </c>
      <c r="V553" s="159" t="s">
        <v>1545</v>
      </c>
      <c r="W553" s="159" t="s">
        <v>3457</v>
      </c>
      <c r="X553" s="163">
        <v>44310</v>
      </c>
      <c r="Y553" s="159" t="s">
        <v>3458</v>
      </c>
      <c r="Z553" s="159" t="s">
        <v>1548</v>
      </c>
      <c r="AA553" s="159" t="s">
        <v>3459</v>
      </c>
      <c r="AB553" s="159" t="s">
        <v>3460</v>
      </c>
      <c r="AC553" s="159" t="s">
        <v>1548</v>
      </c>
      <c r="AD553" s="159" t="s">
        <v>3461</v>
      </c>
      <c r="AE553" s="163">
        <v>45107</v>
      </c>
      <c r="AI553"/>
    </row>
    <row r="554" spans="1:35">
      <c r="A554" s="159">
        <f t="shared" si="49"/>
        <v>89.08</v>
      </c>
      <c r="B554" s="159">
        <v>552</v>
      </c>
      <c r="C554" s="159" t="s">
        <v>1523</v>
      </c>
      <c r="D554" s="159" t="s">
        <v>155</v>
      </c>
      <c r="E554" s="159" t="s">
        <v>632</v>
      </c>
      <c r="F554" s="159" t="s">
        <v>3462</v>
      </c>
      <c r="G554" s="159">
        <v>11</v>
      </c>
      <c r="H554" s="159">
        <f t="shared" si="51"/>
        <v>11</v>
      </c>
      <c r="I554" s="159">
        <v>4</v>
      </c>
      <c r="J554" s="159">
        <v>7</v>
      </c>
      <c r="K554" s="159">
        <v>6</v>
      </c>
      <c r="L554" s="159">
        <v>602</v>
      </c>
      <c r="M554" s="206" t="str">
        <f t="shared" si="50"/>
        <v>11-4-602</v>
      </c>
      <c r="N554" s="159" t="s">
        <v>1525</v>
      </c>
      <c r="O554" s="206" t="str">
        <f>VLOOKUP(M554,'房源信息（实测）'!$C$2:$J$771,7,0)</f>
        <v>11-4-602</v>
      </c>
      <c r="P554" s="206">
        <f>VLOOKUP(M554,'房源信息（实测）'!$C$2:$K$771,8,0)</f>
        <v>89.08</v>
      </c>
      <c r="Q554" s="159">
        <v>89</v>
      </c>
      <c r="R554" s="159">
        <v>71.23</v>
      </c>
      <c r="S554" s="159" t="s">
        <v>1526</v>
      </c>
      <c r="T554" s="159" t="s">
        <v>93</v>
      </c>
      <c r="U554" s="159" t="s">
        <v>1527</v>
      </c>
      <c r="V554" s="159" t="s">
        <v>1545</v>
      </c>
      <c r="W554" s="159" t="s">
        <v>3463</v>
      </c>
      <c r="X554" s="163">
        <v>44311</v>
      </c>
      <c r="Y554" s="159" t="s">
        <v>3464</v>
      </c>
      <c r="Z554" s="159" t="s">
        <v>1548</v>
      </c>
      <c r="AA554" s="159" t="s">
        <v>3465</v>
      </c>
      <c r="AB554" s="159" t="s">
        <v>3466</v>
      </c>
      <c r="AC554" s="159" t="s">
        <v>1548</v>
      </c>
      <c r="AD554" s="159" t="s">
        <v>3467</v>
      </c>
      <c r="AE554" s="163">
        <v>45107</v>
      </c>
      <c r="AI554"/>
    </row>
    <row r="555" spans="1:35">
      <c r="A555" s="159">
        <f t="shared" si="49"/>
        <v>88.51</v>
      </c>
      <c r="B555" s="159">
        <v>553</v>
      </c>
      <c r="C555" s="159" t="s">
        <v>1523</v>
      </c>
      <c r="D555" s="159" t="s">
        <v>155</v>
      </c>
      <c r="E555" s="159" t="s">
        <v>632</v>
      </c>
      <c r="F555" s="159" t="s">
        <v>3468</v>
      </c>
      <c r="G555" s="159">
        <v>11</v>
      </c>
      <c r="H555" s="159">
        <f t="shared" si="51"/>
        <v>11</v>
      </c>
      <c r="I555" s="159">
        <v>4</v>
      </c>
      <c r="J555" s="159">
        <v>7</v>
      </c>
      <c r="K555" s="159">
        <v>7</v>
      </c>
      <c r="L555" s="159">
        <v>701</v>
      </c>
      <c r="M555" s="206" t="str">
        <f t="shared" si="50"/>
        <v>11-4-701</v>
      </c>
      <c r="N555" s="159" t="s">
        <v>1525</v>
      </c>
      <c r="O555" s="206" t="str">
        <f>VLOOKUP(M555,'房源信息（实测）'!$C$2:$J$771,7,0)</f>
        <v>11-4-701</v>
      </c>
      <c r="P555" s="206">
        <f>VLOOKUP(M555,'房源信息（实测）'!$C$2:$K$771,8,0)</f>
        <v>88.51</v>
      </c>
      <c r="Q555" s="159">
        <v>88.42</v>
      </c>
      <c r="R555" s="159">
        <v>70.77</v>
      </c>
      <c r="S555" s="159" t="s">
        <v>1526</v>
      </c>
      <c r="T555" s="159" t="s">
        <v>93</v>
      </c>
      <c r="U555" s="159" t="s">
        <v>1527</v>
      </c>
      <c r="V555" s="159" t="s">
        <v>1528</v>
      </c>
      <c r="AE555" s="163">
        <v>45107</v>
      </c>
      <c r="AI555"/>
    </row>
    <row r="556" spans="1:35">
      <c r="A556" s="159">
        <f t="shared" si="49"/>
        <v>89.08</v>
      </c>
      <c r="B556" s="159">
        <v>554</v>
      </c>
      <c r="C556" s="159" t="s">
        <v>1523</v>
      </c>
      <c r="D556" s="159" t="s">
        <v>155</v>
      </c>
      <c r="E556" s="159" t="s">
        <v>632</v>
      </c>
      <c r="F556" s="159" t="s">
        <v>3469</v>
      </c>
      <c r="G556" s="159">
        <v>11</v>
      </c>
      <c r="H556" s="159">
        <f t="shared" si="51"/>
        <v>11</v>
      </c>
      <c r="I556" s="159">
        <v>4</v>
      </c>
      <c r="J556" s="159">
        <v>7</v>
      </c>
      <c r="K556" s="159">
        <v>7</v>
      </c>
      <c r="L556" s="159">
        <v>702</v>
      </c>
      <c r="M556" s="206" t="str">
        <f t="shared" si="50"/>
        <v>11-4-702</v>
      </c>
      <c r="N556" s="159" t="s">
        <v>1525</v>
      </c>
      <c r="O556" s="206" t="str">
        <f>VLOOKUP(M556,'房源信息（实测）'!$C$2:$J$771,7,0)</f>
        <v>11-4-702</v>
      </c>
      <c r="P556" s="206">
        <f>VLOOKUP(M556,'房源信息（实测）'!$C$2:$K$771,8,0)</f>
        <v>89.08</v>
      </c>
      <c r="Q556" s="159">
        <v>89</v>
      </c>
      <c r="R556" s="159">
        <v>71.23</v>
      </c>
      <c r="S556" s="159" t="s">
        <v>1526</v>
      </c>
      <c r="T556" s="159" t="s">
        <v>93</v>
      </c>
      <c r="U556" s="159" t="s">
        <v>1527</v>
      </c>
      <c r="V556" s="159" t="s">
        <v>1528</v>
      </c>
      <c r="AE556" s="163">
        <v>45107</v>
      </c>
      <c r="AI556"/>
    </row>
    <row r="557" spans="1:35">
      <c r="A557" s="159">
        <f t="shared" si="49"/>
        <v>88.93</v>
      </c>
      <c r="B557" s="159">
        <v>555</v>
      </c>
      <c r="C557" s="159" t="s">
        <v>1523</v>
      </c>
      <c r="D557" s="159" t="s">
        <v>155</v>
      </c>
      <c r="E557" s="159" t="s">
        <v>632</v>
      </c>
      <c r="F557" s="159" t="s">
        <v>3470</v>
      </c>
      <c r="G557" s="159">
        <v>12</v>
      </c>
      <c r="H557" s="159">
        <f t="shared" si="51"/>
        <v>12</v>
      </c>
      <c r="I557" s="159">
        <v>1</v>
      </c>
      <c r="J557" s="159">
        <v>10</v>
      </c>
      <c r="K557" s="159">
        <v>1</v>
      </c>
      <c r="L557" s="159">
        <v>101</v>
      </c>
      <c r="M557" s="206" t="str">
        <f t="shared" si="50"/>
        <v>12-1-101</v>
      </c>
      <c r="N557" s="159" t="s">
        <v>1525</v>
      </c>
      <c r="O557" s="206" t="str">
        <f>VLOOKUP(M557,'房源信息（实测）'!$C$2:$J$771,7,0)</f>
        <v>12-1-101</v>
      </c>
      <c r="P557" s="206">
        <f>VLOOKUP(M557,'房源信息（实测）'!$C$2:$K$771,8,0)</f>
        <v>88.93</v>
      </c>
      <c r="Q557" s="159">
        <v>88.84</v>
      </c>
      <c r="R557" s="159">
        <v>71.12</v>
      </c>
      <c r="S557" s="159" t="s">
        <v>1526</v>
      </c>
      <c r="T557" s="159" t="s">
        <v>93</v>
      </c>
      <c r="U557" s="159" t="s">
        <v>1527</v>
      </c>
      <c r="V557" s="159" t="s">
        <v>1528</v>
      </c>
      <c r="AE557" s="163">
        <v>45107</v>
      </c>
      <c r="AI557"/>
    </row>
    <row r="558" spans="1:35">
      <c r="A558" s="159">
        <f t="shared" si="49"/>
        <v>88.48</v>
      </c>
      <c r="B558" s="159">
        <v>556</v>
      </c>
      <c r="C558" s="159" t="s">
        <v>1523</v>
      </c>
      <c r="D558" s="159" t="s">
        <v>155</v>
      </c>
      <c r="E558" s="159" t="s">
        <v>632</v>
      </c>
      <c r="F558" s="159" t="s">
        <v>3471</v>
      </c>
      <c r="G558" s="159">
        <v>12</v>
      </c>
      <c r="H558" s="159">
        <f t="shared" si="51"/>
        <v>12</v>
      </c>
      <c r="I558" s="159">
        <v>1</v>
      </c>
      <c r="J558" s="159">
        <v>10</v>
      </c>
      <c r="K558" s="159">
        <v>1</v>
      </c>
      <c r="L558" s="159">
        <v>102</v>
      </c>
      <c r="M558" s="206" t="str">
        <f t="shared" si="50"/>
        <v>12-1-102</v>
      </c>
      <c r="N558" s="159" t="s">
        <v>1525</v>
      </c>
      <c r="O558" s="206" t="str">
        <f>VLOOKUP(M558,'房源信息（实测）'!$C$2:$J$771,7,0)</f>
        <v>12-1-102</v>
      </c>
      <c r="P558" s="206">
        <f>VLOOKUP(M558,'房源信息（实测）'!$C$2:$K$771,8,0)</f>
        <v>88.48</v>
      </c>
      <c r="Q558" s="159">
        <v>88.41</v>
      </c>
      <c r="R558" s="159">
        <v>70.77</v>
      </c>
      <c r="S558" s="159" t="s">
        <v>1526</v>
      </c>
      <c r="T558" s="159" t="s">
        <v>93</v>
      </c>
      <c r="U558" s="159" t="s">
        <v>1527</v>
      </c>
      <c r="V558" s="159" t="s">
        <v>1528</v>
      </c>
      <c r="AE558" s="163">
        <v>45107</v>
      </c>
      <c r="AI558"/>
    </row>
    <row r="559" spans="1:35">
      <c r="A559" s="159">
        <f t="shared" si="49"/>
        <v>89.06</v>
      </c>
      <c r="B559" s="159">
        <v>557</v>
      </c>
      <c r="C559" s="159" t="s">
        <v>1523</v>
      </c>
      <c r="D559" s="159" t="s">
        <v>155</v>
      </c>
      <c r="E559" s="159" t="s">
        <v>632</v>
      </c>
      <c r="F559" s="159" t="s">
        <v>3472</v>
      </c>
      <c r="G559" s="159">
        <v>12</v>
      </c>
      <c r="H559" s="159">
        <f t="shared" si="51"/>
        <v>12</v>
      </c>
      <c r="I559" s="159">
        <v>1</v>
      </c>
      <c r="J559" s="159">
        <v>10</v>
      </c>
      <c r="K559" s="159">
        <v>2</v>
      </c>
      <c r="L559" s="159">
        <v>201</v>
      </c>
      <c r="M559" s="206" t="str">
        <f t="shared" si="50"/>
        <v>12-1-201</v>
      </c>
      <c r="N559" s="159" t="s">
        <v>1525</v>
      </c>
      <c r="O559" s="206" t="str">
        <f>VLOOKUP(M559,'房源信息（实测）'!$C$2:$J$771,7,0)</f>
        <v>12-1-201</v>
      </c>
      <c r="P559" s="206">
        <f>VLOOKUP(M559,'房源信息（实测）'!$C$2:$K$771,8,0)</f>
        <v>89.06</v>
      </c>
      <c r="Q559" s="159">
        <v>88.98</v>
      </c>
      <c r="R559" s="159">
        <v>71.23</v>
      </c>
      <c r="S559" s="159" t="s">
        <v>1526</v>
      </c>
      <c r="T559" s="159" t="s">
        <v>93</v>
      </c>
      <c r="U559" s="159" t="s">
        <v>1527</v>
      </c>
      <c r="V559" s="159" t="s">
        <v>1528</v>
      </c>
      <c r="AE559" s="163">
        <v>45107</v>
      </c>
      <c r="AI559"/>
    </row>
    <row r="560" spans="1:35">
      <c r="A560" s="159">
        <f t="shared" si="49"/>
        <v>88.48</v>
      </c>
      <c r="B560" s="159">
        <v>558</v>
      </c>
      <c r="C560" s="159" t="s">
        <v>1523</v>
      </c>
      <c r="D560" s="159" t="s">
        <v>155</v>
      </c>
      <c r="E560" s="159" t="s">
        <v>632</v>
      </c>
      <c r="F560" s="159" t="s">
        <v>3473</v>
      </c>
      <c r="G560" s="159">
        <v>12</v>
      </c>
      <c r="H560" s="159">
        <f t="shared" si="51"/>
        <v>12</v>
      </c>
      <c r="I560" s="159">
        <v>1</v>
      </c>
      <c r="J560" s="159">
        <v>10</v>
      </c>
      <c r="K560" s="159">
        <v>2</v>
      </c>
      <c r="L560" s="159">
        <v>202</v>
      </c>
      <c r="M560" s="206" t="str">
        <f t="shared" si="50"/>
        <v>12-1-202</v>
      </c>
      <c r="N560" s="159" t="s">
        <v>1525</v>
      </c>
      <c r="O560" s="206" t="str">
        <f>VLOOKUP(M560,'房源信息（实测）'!$C$2:$J$771,7,0)</f>
        <v>12-1-202</v>
      </c>
      <c r="P560" s="206">
        <f>VLOOKUP(M560,'房源信息（实测）'!$C$2:$K$771,8,0)</f>
        <v>88.48</v>
      </c>
      <c r="Q560" s="159">
        <v>88.41</v>
      </c>
      <c r="R560" s="159">
        <v>70.77</v>
      </c>
      <c r="S560" s="159" t="s">
        <v>1526</v>
      </c>
      <c r="T560" s="159" t="s">
        <v>93</v>
      </c>
      <c r="U560" s="159" t="s">
        <v>1527</v>
      </c>
      <c r="V560" s="159" t="s">
        <v>1528</v>
      </c>
      <c r="AE560" s="163">
        <v>45107</v>
      </c>
      <c r="AI560"/>
    </row>
    <row r="561" spans="1:35">
      <c r="A561" s="159">
        <f t="shared" si="49"/>
        <v>89.06</v>
      </c>
      <c r="B561" s="159">
        <v>559</v>
      </c>
      <c r="C561" s="159" t="s">
        <v>1523</v>
      </c>
      <c r="D561" s="159" t="s">
        <v>155</v>
      </c>
      <c r="E561" s="159" t="s">
        <v>632</v>
      </c>
      <c r="F561" s="159" t="s">
        <v>3474</v>
      </c>
      <c r="G561" s="159">
        <v>12</v>
      </c>
      <c r="H561" s="159">
        <f t="shared" si="51"/>
        <v>12</v>
      </c>
      <c r="I561" s="159">
        <v>1</v>
      </c>
      <c r="J561" s="159">
        <v>10</v>
      </c>
      <c r="K561" s="159">
        <v>3</v>
      </c>
      <c r="L561" s="159">
        <v>301</v>
      </c>
      <c r="M561" s="206" t="str">
        <f t="shared" si="50"/>
        <v>12-1-301</v>
      </c>
      <c r="N561" s="159" t="s">
        <v>1525</v>
      </c>
      <c r="O561" s="206" t="str">
        <f>VLOOKUP(M561,'房源信息（实测）'!$C$2:$J$771,7,0)</f>
        <v>12-1-301</v>
      </c>
      <c r="P561" s="206">
        <f>VLOOKUP(M561,'房源信息（实测）'!$C$2:$K$771,8,0)</f>
        <v>89.06</v>
      </c>
      <c r="Q561" s="159">
        <v>88.98</v>
      </c>
      <c r="R561" s="159">
        <v>71.23</v>
      </c>
      <c r="S561" s="159" t="s">
        <v>1526</v>
      </c>
      <c r="T561" s="159" t="s">
        <v>93</v>
      </c>
      <c r="U561" s="159" t="s">
        <v>1527</v>
      </c>
      <c r="V561" s="159" t="s">
        <v>1528</v>
      </c>
      <c r="AE561" s="163">
        <v>45107</v>
      </c>
      <c r="AI561"/>
    </row>
    <row r="562" spans="1:35">
      <c r="A562" s="159">
        <f t="shared" si="49"/>
        <v>88.48</v>
      </c>
      <c r="B562" s="159">
        <v>560</v>
      </c>
      <c r="C562" s="159" t="s">
        <v>1523</v>
      </c>
      <c r="D562" s="159" t="s">
        <v>155</v>
      </c>
      <c r="E562" s="159" t="s">
        <v>632</v>
      </c>
      <c r="F562" s="159" t="s">
        <v>3475</v>
      </c>
      <c r="G562" s="159">
        <v>12</v>
      </c>
      <c r="H562" s="159">
        <f t="shared" si="51"/>
        <v>12</v>
      </c>
      <c r="I562" s="159">
        <v>1</v>
      </c>
      <c r="J562" s="159">
        <v>10</v>
      </c>
      <c r="K562" s="159">
        <v>3</v>
      </c>
      <c r="L562" s="159">
        <v>302</v>
      </c>
      <c r="M562" s="206" t="str">
        <f t="shared" si="50"/>
        <v>12-1-302</v>
      </c>
      <c r="N562" s="159" t="s">
        <v>1525</v>
      </c>
      <c r="O562" s="206" t="str">
        <f>VLOOKUP(M562,'房源信息（实测）'!$C$2:$J$771,7,0)</f>
        <v>12-1-302</v>
      </c>
      <c r="P562" s="206">
        <f>VLOOKUP(M562,'房源信息（实测）'!$C$2:$K$771,8,0)</f>
        <v>88.48</v>
      </c>
      <c r="Q562" s="159">
        <v>88.41</v>
      </c>
      <c r="R562" s="159">
        <v>70.77</v>
      </c>
      <c r="S562" s="159" t="s">
        <v>1526</v>
      </c>
      <c r="T562" s="159" t="s">
        <v>93</v>
      </c>
      <c r="U562" s="159" t="s">
        <v>1527</v>
      </c>
      <c r="V562" s="159" t="s">
        <v>1528</v>
      </c>
      <c r="AE562" s="163">
        <v>45107</v>
      </c>
      <c r="AI562"/>
    </row>
    <row r="563" spans="1:35">
      <c r="A563" s="159">
        <f t="shared" si="49"/>
        <v>89.06</v>
      </c>
      <c r="B563" s="159">
        <v>561</v>
      </c>
      <c r="C563" s="159" t="s">
        <v>1523</v>
      </c>
      <c r="D563" s="159" t="s">
        <v>155</v>
      </c>
      <c r="E563" s="159" t="s">
        <v>632</v>
      </c>
      <c r="F563" s="159" t="s">
        <v>3476</v>
      </c>
      <c r="G563" s="159">
        <v>12</v>
      </c>
      <c r="H563" s="159">
        <f t="shared" si="51"/>
        <v>12</v>
      </c>
      <c r="I563" s="159">
        <v>1</v>
      </c>
      <c r="J563" s="159">
        <v>10</v>
      </c>
      <c r="K563" s="159">
        <v>4</v>
      </c>
      <c r="L563" s="159">
        <v>401</v>
      </c>
      <c r="M563" s="206" t="str">
        <f t="shared" si="50"/>
        <v>12-1-401</v>
      </c>
      <c r="N563" s="159" t="s">
        <v>1525</v>
      </c>
      <c r="O563" s="206" t="str">
        <f>VLOOKUP(M563,'房源信息（实测）'!$C$2:$J$771,7,0)</f>
        <v>12-1-401</v>
      </c>
      <c r="P563" s="206">
        <f>VLOOKUP(M563,'房源信息（实测）'!$C$2:$K$771,8,0)</f>
        <v>89.06</v>
      </c>
      <c r="Q563" s="159">
        <v>88.98</v>
      </c>
      <c r="R563" s="159">
        <v>71.23</v>
      </c>
      <c r="S563" s="159" t="s">
        <v>1526</v>
      </c>
      <c r="T563" s="159" t="s">
        <v>93</v>
      </c>
      <c r="U563" s="159" t="s">
        <v>1527</v>
      </c>
      <c r="V563" s="159" t="s">
        <v>1528</v>
      </c>
      <c r="AE563" s="163">
        <v>45107</v>
      </c>
      <c r="AI563"/>
    </row>
    <row r="564" spans="1:35">
      <c r="A564" s="159">
        <f t="shared" si="49"/>
        <v>88.48</v>
      </c>
      <c r="B564" s="159">
        <v>562</v>
      </c>
      <c r="C564" s="159" t="s">
        <v>1523</v>
      </c>
      <c r="D564" s="159" t="s">
        <v>155</v>
      </c>
      <c r="E564" s="159" t="s">
        <v>632</v>
      </c>
      <c r="F564" s="159" t="s">
        <v>3477</v>
      </c>
      <c r="G564" s="159">
        <v>12</v>
      </c>
      <c r="H564" s="159">
        <f t="shared" si="51"/>
        <v>12</v>
      </c>
      <c r="I564" s="159">
        <v>1</v>
      </c>
      <c r="J564" s="159">
        <v>10</v>
      </c>
      <c r="K564" s="159">
        <v>4</v>
      </c>
      <c r="L564" s="159">
        <v>402</v>
      </c>
      <c r="M564" s="206" t="str">
        <f t="shared" si="50"/>
        <v>12-1-402</v>
      </c>
      <c r="N564" s="159" t="s">
        <v>1525</v>
      </c>
      <c r="O564" s="206" t="str">
        <f>VLOOKUP(M564,'房源信息（实测）'!$C$2:$J$771,7,0)</f>
        <v>12-1-402</v>
      </c>
      <c r="P564" s="206">
        <f>VLOOKUP(M564,'房源信息（实测）'!$C$2:$K$771,8,0)</f>
        <v>88.48</v>
      </c>
      <c r="Q564" s="159">
        <v>88.41</v>
      </c>
      <c r="R564" s="159">
        <v>70.77</v>
      </c>
      <c r="S564" s="159" t="s">
        <v>1526</v>
      </c>
      <c r="T564" s="159" t="s">
        <v>93</v>
      </c>
      <c r="U564" s="159" t="s">
        <v>1527</v>
      </c>
      <c r="V564" s="159" t="s">
        <v>1528</v>
      </c>
      <c r="AE564" s="163">
        <v>45107</v>
      </c>
      <c r="AI564"/>
    </row>
    <row r="565" spans="1:35">
      <c r="A565" s="159">
        <f t="shared" si="49"/>
        <v>89.06</v>
      </c>
      <c r="B565" s="159">
        <v>563</v>
      </c>
      <c r="C565" s="159" t="s">
        <v>1523</v>
      </c>
      <c r="D565" s="159" t="s">
        <v>155</v>
      </c>
      <c r="E565" s="159" t="s">
        <v>632</v>
      </c>
      <c r="F565" s="159" t="s">
        <v>3478</v>
      </c>
      <c r="G565" s="159">
        <v>12</v>
      </c>
      <c r="H565" s="159">
        <f t="shared" si="51"/>
        <v>12</v>
      </c>
      <c r="I565" s="159">
        <v>1</v>
      </c>
      <c r="J565" s="159">
        <v>10</v>
      </c>
      <c r="K565" s="159">
        <v>5</v>
      </c>
      <c r="L565" s="159">
        <v>501</v>
      </c>
      <c r="M565" s="206" t="str">
        <f t="shared" si="50"/>
        <v>12-1-501</v>
      </c>
      <c r="N565" s="159" t="s">
        <v>1525</v>
      </c>
      <c r="O565" s="206" t="str">
        <f>VLOOKUP(M565,'房源信息（实测）'!$C$2:$J$771,7,0)</f>
        <v>12-1-501</v>
      </c>
      <c r="P565" s="206">
        <f>VLOOKUP(M565,'房源信息（实测）'!$C$2:$K$771,8,0)</f>
        <v>89.06</v>
      </c>
      <c r="Q565" s="159">
        <v>88.98</v>
      </c>
      <c r="R565" s="159">
        <v>71.23</v>
      </c>
      <c r="S565" s="159" t="s">
        <v>1526</v>
      </c>
      <c r="T565" s="159" t="s">
        <v>93</v>
      </c>
      <c r="U565" s="159" t="s">
        <v>1527</v>
      </c>
      <c r="V565" s="159" t="s">
        <v>1545</v>
      </c>
      <c r="W565" s="159" t="s">
        <v>3479</v>
      </c>
      <c r="X565" s="163">
        <v>44313</v>
      </c>
      <c r="Y565" s="159" t="s">
        <v>3480</v>
      </c>
      <c r="Z565" s="159" t="s">
        <v>1548</v>
      </c>
      <c r="AA565" s="159" t="s">
        <v>3481</v>
      </c>
      <c r="AE565" s="163">
        <v>45107</v>
      </c>
      <c r="AI565"/>
    </row>
    <row r="566" spans="1:35">
      <c r="A566" s="159">
        <f t="shared" si="49"/>
        <v>88.48</v>
      </c>
      <c r="B566" s="159">
        <v>564</v>
      </c>
      <c r="C566" s="159" t="s">
        <v>1523</v>
      </c>
      <c r="D566" s="159" t="s">
        <v>155</v>
      </c>
      <c r="E566" s="159" t="s">
        <v>632</v>
      </c>
      <c r="F566" s="159" t="s">
        <v>3482</v>
      </c>
      <c r="G566" s="159">
        <v>12</v>
      </c>
      <c r="H566" s="159">
        <f t="shared" si="51"/>
        <v>12</v>
      </c>
      <c r="I566" s="159">
        <v>1</v>
      </c>
      <c r="J566" s="159">
        <v>10</v>
      </c>
      <c r="K566" s="159">
        <v>5</v>
      </c>
      <c r="L566" s="159">
        <v>502</v>
      </c>
      <c r="M566" s="206" t="str">
        <f t="shared" si="50"/>
        <v>12-1-502</v>
      </c>
      <c r="N566" s="159" t="s">
        <v>1525</v>
      </c>
      <c r="O566" s="206" t="str">
        <f>VLOOKUP(M566,'房源信息（实测）'!$C$2:$J$771,7,0)</f>
        <v>12-1-502</v>
      </c>
      <c r="P566" s="206">
        <f>VLOOKUP(M566,'房源信息（实测）'!$C$2:$K$771,8,0)</f>
        <v>88.48</v>
      </c>
      <c r="Q566" s="159">
        <v>88.41</v>
      </c>
      <c r="R566" s="159">
        <v>70.77</v>
      </c>
      <c r="S566" s="159" t="s">
        <v>1526</v>
      </c>
      <c r="T566" s="159" t="s">
        <v>93</v>
      </c>
      <c r="U566" s="159" t="s">
        <v>1527</v>
      </c>
      <c r="V566" s="159" t="s">
        <v>1528</v>
      </c>
      <c r="AE566" s="163">
        <v>45107</v>
      </c>
      <c r="AI566"/>
    </row>
    <row r="567" spans="1:35">
      <c r="A567" s="159">
        <f t="shared" si="49"/>
        <v>89.06</v>
      </c>
      <c r="B567" s="159">
        <v>565</v>
      </c>
      <c r="C567" s="159" t="s">
        <v>1523</v>
      </c>
      <c r="D567" s="159" t="s">
        <v>155</v>
      </c>
      <c r="E567" s="159" t="s">
        <v>632</v>
      </c>
      <c r="F567" s="159" t="s">
        <v>3483</v>
      </c>
      <c r="G567" s="159">
        <v>12</v>
      </c>
      <c r="H567" s="159">
        <f t="shared" si="51"/>
        <v>12</v>
      </c>
      <c r="I567" s="159">
        <v>1</v>
      </c>
      <c r="J567" s="159">
        <v>10</v>
      </c>
      <c r="K567" s="159">
        <v>6</v>
      </c>
      <c r="L567" s="159">
        <v>601</v>
      </c>
      <c r="M567" s="206" t="str">
        <f t="shared" si="50"/>
        <v>12-1-601</v>
      </c>
      <c r="N567" s="159" t="s">
        <v>1525</v>
      </c>
      <c r="O567" s="206" t="str">
        <f>VLOOKUP(M567,'房源信息（实测）'!$C$2:$J$771,7,0)</f>
        <v>12-1-601</v>
      </c>
      <c r="P567" s="206">
        <f>VLOOKUP(M567,'房源信息（实测）'!$C$2:$K$771,8,0)</f>
        <v>89.06</v>
      </c>
      <c r="Q567" s="159">
        <v>88.98</v>
      </c>
      <c r="R567" s="159">
        <v>71.23</v>
      </c>
      <c r="S567" s="159" t="s">
        <v>1526</v>
      </c>
      <c r="T567" s="159" t="s">
        <v>93</v>
      </c>
      <c r="U567" s="159" t="s">
        <v>1527</v>
      </c>
      <c r="V567" s="159" t="s">
        <v>1545</v>
      </c>
      <c r="W567" s="159" t="s">
        <v>3484</v>
      </c>
      <c r="X567" s="163">
        <v>44316</v>
      </c>
      <c r="Y567" s="159" t="s">
        <v>3485</v>
      </c>
      <c r="Z567" s="159" t="s">
        <v>1548</v>
      </c>
      <c r="AA567" s="159" t="s">
        <v>3486</v>
      </c>
      <c r="AB567" s="159" t="s">
        <v>3487</v>
      </c>
      <c r="AC567" s="159" t="s">
        <v>1548</v>
      </c>
      <c r="AD567" s="159" t="s">
        <v>3488</v>
      </c>
      <c r="AE567" s="163">
        <v>45107</v>
      </c>
      <c r="AI567"/>
    </row>
    <row r="568" spans="1:35">
      <c r="A568" s="159">
        <f t="shared" si="49"/>
        <v>88.48</v>
      </c>
      <c r="B568" s="159">
        <v>566</v>
      </c>
      <c r="C568" s="159" t="s">
        <v>1523</v>
      </c>
      <c r="D568" s="159" t="s">
        <v>155</v>
      </c>
      <c r="E568" s="159" t="s">
        <v>632</v>
      </c>
      <c r="F568" s="159" t="s">
        <v>3489</v>
      </c>
      <c r="G568" s="159">
        <v>12</v>
      </c>
      <c r="H568" s="159">
        <f t="shared" si="51"/>
        <v>12</v>
      </c>
      <c r="I568" s="159">
        <v>1</v>
      </c>
      <c r="J568" s="159">
        <v>10</v>
      </c>
      <c r="K568" s="159">
        <v>6</v>
      </c>
      <c r="L568" s="159">
        <v>602</v>
      </c>
      <c r="M568" s="206" t="str">
        <f t="shared" si="50"/>
        <v>12-1-602</v>
      </c>
      <c r="N568" s="159" t="s">
        <v>1525</v>
      </c>
      <c r="O568" s="206" t="str">
        <f>VLOOKUP(M568,'房源信息（实测）'!$C$2:$J$771,7,0)</f>
        <v>12-1-602</v>
      </c>
      <c r="P568" s="206">
        <f>VLOOKUP(M568,'房源信息（实测）'!$C$2:$K$771,8,0)</f>
        <v>88.48</v>
      </c>
      <c r="Q568" s="159">
        <v>88.41</v>
      </c>
      <c r="R568" s="159">
        <v>70.77</v>
      </c>
      <c r="S568" s="159" t="s">
        <v>1526</v>
      </c>
      <c r="T568" s="159" t="s">
        <v>93</v>
      </c>
      <c r="U568" s="159" t="s">
        <v>1527</v>
      </c>
      <c r="V568" s="159" t="s">
        <v>1545</v>
      </c>
      <c r="W568" s="159" t="s">
        <v>3490</v>
      </c>
      <c r="X568" s="163">
        <v>44306</v>
      </c>
      <c r="Y568" s="159" t="s">
        <v>3491</v>
      </c>
      <c r="Z568" s="159" t="s">
        <v>1548</v>
      </c>
      <c r="AA568" s="159" t="s">
        <v>3492</v>
      </c>
      <c r="AB568" s="159" t="s">
        <v>3493</v>
      </c>
      <c r="AC568" s="159" t="s">
        <v>1548</v>
      </c>
      <c r="AD568" s="159" t="s">
        <v>3494</v>
      </c>
      <c r="AE568" s="163">
        <v>45107</v>
      </c>
      <c r="AI568"/>
    </row>
    <row r="569" spans="1:35">
      <c r="A569" s="159">
        <f t="shared" si="49"/>
        <v>89.06</v>
      </c>
      <c r="B569" s="159">
        <v>567</v>
      </c>
      <c r="C569" s="159" t="s">
        <v>1523</v>
      </c>
      <c r="D569" s="159" t="s">
        <v>155</v>
      </c>
      <c r="E569" s="159" t="s">
        <v>632</v>
      </c>
      <c r="F569" s="159" t="s">
        <v>3495</v>
      </c>
      <c r="G569" s="159">
        <v>12</v>
      </c>
      <c r="H569" s="159">
        <f t="shared" si="51"/>
        <v>12</v>
      </c>
      <c r="I569" s="159">
        <v>1</v>
      </c>
      <c r="J569" s="159">
        <v>10</v>
      </c>
      <c r="K569" s="159">
        <v>7</v>
      </c>
      <c r="L569" s="159">
        <v>701</v>
      </c>
      <c r="M569" s="206" t="str">
        <f t="shared" si="50"/>
        <v>12-1-701</v>
      </c>
      <c r="N569" s="159" t="s">
        <v>1525</v>
      </c>
      <c r="O569" s="206" t="str">
        <f>VLOOKUP(M569,'房源信息（实测）'!$C$2:$J$771,7,0)</f>
        <v>12-1-701</v>
      </c>
      <c r="P569" s="206">
        <f>VLOOKUP(M569,'房源信息（实测）'!$C$2:$K$771,8,0)</f>
        <v>89.06</v>
      </c>
      <c r="Q569" s="159">
        <v>88.98</v>
      </c>
      <c r="R569" s="159">
        <v>71.23</v>
      </c>
      <c r="S569" s="159" t="s">
        <v>1526</v>
      </c>
      <c r="T569" s="159" t="s">
        <v>93</v>
      </c>
      <c r="U569" s="159" t="s">
        <v>1527</v>
      </c>
      <c r="V569" s="159" t="s">
        <v>1545</v>
      </c>
      <c r="W569" s="159" t="s">
        <v>3496</v>
      </c>
      <c r="X569" s="163">
        <v>44310</v>
      </c>
      <c r="Y569" s="159" t="s">
        <v>3497</v>
      </c>
      <c r="Z569" s="159" t="s">
        <v>1548</v>
      </c>
      <c r="AA569" s="159" t="s">
        <v>3498</v>
      </c>
      <c r="AB569" s="159" t="s">
        <v>3499</v>
      </c>
      <c r="AC569" s="159" t="s">
        <v>1548</v>
      </c>
      <c r="AD569" s="159" t="s">
        <v>3500</v>
      </c>
      <c r="AE569" s="163">
        <v>45107</v>
      </c>
      <c r="AI569"/>
    </row>
    <row r="570" spans="1:35">
      <c r="A570" s="159">
        <f t="shared" si="49"/>
        <v>88.48</v>
      </c>
      <c r="B570" s="159">
        <v>568</v>
      </c>
      <c r="C570" s="159" t="s">
        <v>1523</v>
      </c>
      <c r="D570" s="159" t="s">
        <v>155</v>
      </c>
      <c r="E570" s="159" t="s">
        <v>632</v>
      </c>
      <c r="F570" s="159" t="s">
        <v>3501</v>
      </c>
      <c r="G570" s="159">
        <v>12</v>
      </c>
      <c r="H570" s="159">
        <f t="shared" si="51"/>
        <v>12</v>
      </c>
      <c r="I570" s="159">
        <v>1</v>
      </c>
      <c r="J570" s="159">
        <v>10</v>
      </c>
      <c r="K570" s="159">
        <v>7</v>
      </c>
      <c r="L570" s="159">
        <v>702</v>
      </c>
      <c r="M570" s="206" t="str">
        <f t="shared" si="50"/>
        <v>12-1-702</v>
      </c>
      <c r="N570" s="159" t="s">
        <v>1525</v>
      </c>
      <c r="O570" s="206" t="str">
        <f>VLOOKUP(M570,'房源信息（实测）'!$C$2:$J$771,7,0)</f>
        <v>12-1-702</v>
      </c>
      <c r="P570" s="206">
        <f>VLOOKUP(M570,'房源信息（实测）'!$C$2:$K$771,8,0)</f>
        <v>88.48</v>
      </c>
      <c r="Q570" s="159">
        <v>88.41</v>
      </c>
      <c r="R570" s="159">
        <v>70.77</v>
      </c>
      <c r="S570" s="159" t="s">
        <v>1526</v>
      </c>
      <c r="T570" s="159" t="s">
        <v>93</v>
      </c>
      <c r="U570" s="159" t="s">
        <v>1527</v>
      </c>
      <c r="V570" s="159" t="s">
        <v>1545</v>
      </c>
      <c r="W570" s="159" t="s">
        <v>3502</v>
      </c>
      <c r="X570" s="163">
        <v>44310</v>
      </c>
      <c r="Y570" s="159" t="s">
        <v>3503</v>
      </c>
      <c r="Z570" s="159" t="s">
        <v>1548</v>
      </c>
      <c r="AA570" s="159" t="s">
        <v>3504</v>
      </c>
      <c r="AB570" s="159" t="s">
        <v>3505</v>
      </c>
      <c r="AC570" s="159" t="s">
        <v>1548</v>
      </c>
      <c r="AD570" s="159" t="s">
        <v>3506</v>
      </c>
      <c r="AE570" s="163">
        <v>45107</v>
      </c>
      <c r="AI570"/>
    </row>
    <row r="571" spans="1:35">
      <c r="A571" s="159">
        <f t="shared" si="49"/>
        <v>89.06</v>
      </c>
      <c r="B571" s="159">
        <v>569</v>
      </c>
      <c r="C571" s="159" t="s">
        <v>1523</v>
      </c>
      <c r="D571" s="159" t="s">
        <v>155</v>
      </c>
      <c r="E571" s="159" t="s">
        <v>632</v>
      </c>
      <c r="F571" s="159" t="s">
        <v>3507</v>
      </c>
      <c r="G571" s="159">
        <v>12</v>
      </c>
      <c r="H571" s="159">
        <f t="shared" si="51"/>
        <v>12</v>
      </c>
      <c r="I571" s="159">
        <v>1</v>
      </c>
      <c r="J571" s="159">
        <v>10</v>
      </c>
      <c r="K571" s="159">
        <v>8</v>
      </c>
      <c r="L571" s="159">
        <v>801</v>
      </c>
      <c r="M571" s="206" t="str">
        <f t="shared" si="50"/>
        <v>12-1-801</v>
      </c>
      <c r="N571" s="159" t="s">
        <v>1525</v>
      </c>
      <c r="O571" s="206" t="str">
        <f>VLOOKUP(M571,'房源信息（实测）'!$C$2:$J$771,7,0)</f>
        <v>12-1-801</v>
      </c>
      <c r="P571" s="206">
        <f>VLOOKUP(M571,'房源信息（实测）'!$C$2:$K$771,8,0)</f>
        <v>89.06</v>
      </c>
      <c r="Q571" s="159">
        <v>88.98</v>
      </c>
      <c r="R571" s="159">
        <v>71.23</v>
      </c>
      <c r="S571" s="159" t="s">
        <v>1526</v>
      </c>
      <c r="T571" s="159" t="s">
        <v>93</v>
      </c>
      <c r="U571" s="159" t="s">
        <v>1527</v>
      </c>
      <c r="V571" s="159" t="s">
        <v>1545</v>
      </c>
      <c r="W571" s="159" t="s">
        <v>3508</v>
      </c>
      <c r="X571" s="163">
        <v>44312</v>
      </c>
      <c r="Y571" s="159" t="s">
        <v>3509</v>
      </c>
      <c r="Z571" s="159" t="s">
        <v>1548</v>
      </c>
      <c r="AA571" s="159" t="s">
        <v>3510</v>
      </c>
      <c r="AB571" s="159" t="s">
        <v>3511</v>
      </c>
      <c r="AC571" s="159" t="s">
        <v>1548</v>
      </c>
      <c r="AD571" s="159" t="s">
        <v>3512</v>
      </c>
      <c r="AE571" s="163">
        <v>45107</v>
      </c>
      <c r="AI571"/>
    </row>
    <row r="572" spans="1:35">
      <c r="A572" s="159">
        <f t="shared" si="49"/>
        <v>88.48</v>
      </c>
      <c r="B572" s="159">
        <v>570</v>
      </c>
      <c r="C572" s="159" t="s">
        <v>1523</v>
      </c>
      <c r="D572" s="159" t="s">
        <v>155</v>
      </c>
      <c r="E572" s="159" t="s">
        <v>632</v>
      </c>
      <c r="F572" s="159" t="s">
        <v>3513</v>
      </c>
      <c r="G572" s="159">
        <v>12</v>
      </c>
      <c r="H572" s="159">
        <f t="shared" si="51"/>
        <v>12</v>
      </c>
      <c r="I572" s="159">
        <v>1</v>
      </c>
      <c r="J572" s="159">
        <v>10</v>
      </c>
      <c r="K572" s="159">
        <v>8</v>
      </c>
      <c r="L572" s="159">
        <v>802</v>
      </c>
      <c r="M572" s="206" t="str">
        <f t="shared" si="50"/>
        <v>12-1-802</v>
      </c>
      <c r="N572" s="159" t="s">
        <v>1525</v>
      </c>
      <c r="O572" s="206" t="str">
        <f>VLOOKUP(M572,'房源信息（实测）'!$C$2:$J$771,7,0)</f>
        <v>12-1-802</v>
      </c>
      <c r="P572" s="206">
        <f>VLOOKUP(M572,'房源信息（实测）'!$C$2:$K$771,8,0)</f>
        <v>88.48</v>
      </c>
      <c r="Q572" s="159">
        <v>88.41</v>
      </c>
      <c r="R572" s="159">
        <v>70.77</v>
      </c>
      <c r="S572" s="159" t="s">
        <v>1526</v>
      </c>
      <c r="T572" s="159" t="s">
        <v>93</v>
      </c>
      <c r="U572" s="159" t="s">
        <v>1527</v>
      </c>
      <c r="V572" s="159" t="s">
        <v>1545</v>
      </c>
      <c r="W572" s="159" t="s">
        <v>3514</v>
      </c>
      <c r="X572" s="163">
        <v>44305</v>
      </c>
      <c r="Y572" s="159" t="s">
        <v>3515</v>
      </c>
      <c r="Z572" s="159" t="s">
        <v>1548</v>
      </c>
      <c r="AA572" s="159" t="s">
        <v>3516</v>
      </c>
      <c r="AB572" s="159" t="s">
        <v>3517</v>
      </c>
      <c r="AC572" s="159" t="s">
        <v>1548</v>
      </c>
      <c r="AD572" s="159" t="s">
        <v>3518</v>
      </c>
      <c r="AE572" s="163">
        <v>45107</v>
      </c>
      <c r="AI572"/>
    </row>
    <row r="573" spans="1:35">
      <c r="A573" s="159">
        <f t="shared" si="49"/>
        <v>89.06</v>
      </c>
      <c r="B573" s="159">
        <v>571</v>
      </c>
      <c r="C573" s="159" t="s">
        <v>1523</v>
      </c>
      <c r="D573" s="159" t="s">
        <v>155</v>
      </c>
      <c r="E573" s="159" t="s">
        <v>632</v>
      </c>
      <c r="F573" s="159" t="s">
        <v>3519</v>
      </c>
      <c r="G573" s="159">
        <v>12</v>
      </c>
      <c r="H573" s="159">
        <f t="shared" si="51"/>
        <v>12</v>
      </c>
      <c r="I573" s="159">
        <v>1</v>
      </c>
      <c r="J573" s="159">
        <v>10</v>
      </c>
      <c r="K573" s="159">
        <v>9</v>
      </c>
      <c r="L573" s="159">
        <v>901</v>
      </c>
      <c r="M573" s="206" t="str">
        <f t="shared" si="50"/>
        <v>12-1-901</v>
      </c>
      <c r="N573" s="159" t="s">
        <v>1525</v>
      </c>
      <c r="O573" s="206" t="str">
        <f>VLOOKUP(M573,'房源信息（实测）'!$C$2:$J$771,7,0)</f>
        <v>12-1-901</v>
      </c>
      <c r="P573" s="206">
        <f>VLOOKUP(M573,'房源信息（实测）'!$C$2:$K$771,8,0)</f>
        <v>89.06</v>
      </c>
      <c r="Q573" s="159">
        <v>88.98</v>
      </c>
      <c r="R573" s="159">
        <v>71.23</v>
      </c>
      <c r="S573" s="159" t="s">
        <v>1526</v>
      </c>
      <c r="T573" s="159" t="s">
        <v>93</v>
      </c>
      <c r="U573" s="159" t="s">
        <v>1527</v>
      </c>
      <c r="V573" s="159" t="s">
        <v>1545</v>
      </c>
      <c r="W573" s="159" t="s">
        <v>3520</v>
      </c>
      <c r="X573" s="163">
        <v>44326</v>
      </c>
      <c r="Y573" s="159" t="s">
        <v>3521</v>
      </c>
      <c r="Z573" s="159" t="s">
        <v>1548</v>
      </c>
      <c r="AA573" s="159" t="s">
        <v>3522</v>
      </c>
      <c r="AB573" s="159" t="s">
        <v>3523</v>
      </c>
      <c r="AC573" s="159" t="s">
        <v>1548</v>
      </c>
      <c r="AD573" s="159" t="s">
        <v>3524</v>
      </c>
      <c r="AE573" s="163">
        <v>45107</v>
      </c>
      <c r="AI573"/>
    </row>
    <row r="574" spans="1:35">
      <c r="A574" s="159">
        <f t="shared" si="49"/>
        <v>88.48</v>
      </c>
      <c r="B574" s="159">
        <v>572</v>
      </c>
      <c r="C574" s="159" t="s">
        <v>1523</v>
      </c>
      <c r="D574" s="159" t="s">
        <v>155</v>
      </c>
      <c r="E574" s="159" t="s">
        <v>632</v>
      </c>
      <c r="F574" s="159" t="s">
        <v>3525</v>
      </c>
      <c r="G574" s="159">
        <v>12</v>
      </c>
      <c r="H574" s="159">
        <f t="shared" si="51"/>
        <v>12</v>
      </c>
      <c r="I574" s="159">
        <v>1</v>
      </c>
      <c r="J574" s="159">
        <v>10</v>
      </c>
      <c r="K574" s="159">
        <v>9</v>
      </c>
      <c r="L574" s="159">
        <v>902</v>
      </c>
      <c r="M574" s="206" t="str">
        <f t="shared" si="50"/>
        <v>12-1-902</v>
      </c>
      <c r="N574" s="159" t="s">
        <v>1525</v>
      </c>
      <c r="O574" s="206" t="str">
        <f>VLOOKUP(M574,'房源信息（实测）'!$C$2:$J$771,7,0)</f>
        <v>12-1-902</v>
      </c>
      <c r="P574" s="206">
        <f>VLOOKUP(M574,'房源信息（实测）'!$C$2:$K$771,8,0)</f>
        <v>88.48</v>
      </c>
      <c r="Q574" s="159">
        <v>88.41</v>
      </c>
      <c r="R574" s="159">
        <v>70.77</v>
      </c>
      <c r="S574" s="159" t="s">
        <v>1526</v>
      </c>
      <c r="T574" s="159" t="s">
        <v>93</v>
      </c>
      <c r="U574" s="159" t="s">
        <v>1527</v>
      </c>
      <c r="V574" s="159" t="s">
        <v>1545</v>
      </c>
      <c r="W574" s="159" t="s">
        <v>3526</v>
      </c>
      <c r="X574" s="163">
        <v>44311</v>
      </c>
      <c r="Y574" s="159" t="s">
        <v>3527</v>
      </c>
      <c r="Z574" s="159" t="s">
        <v>1548</v>
      </c>
      <c r="AA574" s="159" t="s">
        <v>3528</v>
      </c>
      <c r="AB574" s="159" t="s">
        <v>3529</v>
      </c>
      <c r="AC574" s="159" t="s">
        <v>1548</v>
      </c>
      <c r="AD574" s="159" t="s">
        <v>3530</v>
      </c>
      <c r="AE574" s="163">
        <v>45107</v>
      </c>
      <c r="AI574"/>
    </row>
    <row r="575" spans="1:35">
      <c r="A575" s="159">
        <f t="shared" si="49"/>
        <v>89.06</v>
      </c>
      <c r="B575" s="159">
        <v>573</v>
      </c>
      <c r="C575" s="159" t="s">
        <v>1523</v>
      </c>
      <c r="D575" s="159" t="s">
        <v>155</v>
      </c>
      <c r="E575" s="159" t="s">
        <v>632</v>
      </c>
      <c r="F575" s="159" t="s">
        <v>3531</v>
      </c>
      <c r="G575" s="159">
        <v>12</v>
      </c>
      <c r="H575" s="159">
        <f t="shared" si="51"/>
        <v>12</v>
      </c>
      <c r="I575" s="159">
        <v>1</v>
      </c>
      <c r="J575" s="159">
        <v>10</v>
      </c>
      <c r="K575" s="159">
        <v>10</v>
      </c>
      <c r="L575" s="159">
        <v>1001</v>
      </c>
      <c r="M575" s="206" t="str">
        <f t="shared" si="50"/>
        <v>12-1-1001</v>
      </c>
      <c r="N575" s="159" t="s">
        <v>1525</v>
      </c>
      <c r="O575" s="206" t="str">
        <f>VLOOKUP(M575,'房源信息（实测）'!$C$2:$J$771,7,0)</f>
        <v>12-1-1001</v>
      </c>
      <c r="P575" s="206">
        <f>VLOOKUP(M575,'房源信息（实测）'!$C$2:$K$771,8,0)</f>
        <v>89.06</v>
      </c>
      <c r="Q575" s="159">
        <v>88.98</v>
      </c>
      <c r="R575" s="159">
        <v>71.23</v>
      </c>
      <c r="S575" s="159" t="s">
        <v>1526</v>
      </c>
      <c r="T575" s="159" t="s">
        <v>93</v>
      </c>
      <c r="U575" s="159" t="s">
        <v>1527</v>
      </c>
      <c r="V575" s="159" t="s">
        <v>1545</v>
      </c>
      <c r="W575" s="159" t="s">
        <v>3532</v>
      </c>
      <c r="X575" s="163">
        <v>44305</v>
      </c>
      <c r="Y575" s="159" t="s">
        <v>3533</v>
      </c>
      <c r="Z575" s="159" t="s">
        <v>1548</v>
      </c>
      <c r="AA575" s="159" t="s">
        <v>3534</v>
      </c>
      <c r="AB575" s="159" t="s">
        <v>3535</v>
      </c>
      <c r="AC575" s="159" t="s">
        <v>1548</v>
      </c>
      <c r="AD575" s="159" t="s">
        <v>3536</v>
      </c>
      <c r="AE575" s="163">
        <v>45107</v>
      </c>
      <c r="AI575"/>
    </row>
    <row r="576" spans="1:35">
      <c r="A576" s="159">
        <f t="shared" si="49"/>
        <v>88.48</v>
      </c>
      <c r="B576" s="159">
        <v>574</v>
      </c>
      <c r="C576" s="159" t="s">
        <v>1523</v>
      </c>
      <c r="D576" s="159" t="s">
        <v>155</v>
      </c>
      <c r="E576" s="159" t="s">
        <v>632</v>
      </c>
      <c r="F576" s="159" t="s">
        <v>3537</v>
      </c>
      <c r="G576" s="159">
        <v>12</v>
      </c>
      <c r="H576" s="159">
        <f t="shared" si="51"/>
        <v>12</v>
      </c>
      <c r="I576" s="159">
        <v>1</v>
      </c>
      <c r="J576" s="159">
        <v>10</v>
      </c>
      <c r="K576" s="159">
        <v>10</v>
      </c>
      <c r="L576" s="159">
        <v>1002</v>
      </c>
      <c r="M576" s="206" t="str">
        <f t="shared" si="50"/>
        <v>12-1-1002</v>
      </c>
      <c r="N576" s="159" t="s">
        <v>1525</v>
      </c>
      <c r="O576" s="206" t="str">
        <f>VLOOKUP(M576,'房源信息（实测）'!$C$2:$J$771,7,0)</f>
        <v>12-1-1002</v>
      </c>
      <c r="P576" s="206">
        <f>VLOOKUP(M576,'房源信息（实测）'!$C$2:$K$771,8,0)</f>
        <v>88.48</v>
      </c>
      <c r="Q576" s="159">
        <v>88.41</v>
      </c>
      <c r="R576" s="159">
        <v>70.77</v>
      </c>
      <c r="S576" s="159" t="s">
        <v>1526</v>
      </c>
      <c r="T576" s="159" t="s">
        <v>93</v>
      </c>
      <c r="U576" s="159" t="s">
        <v>1527</v>
      </c>
      <c r="V576" s="159" t="s">
        <v>1528</v>
      </c>
      <c r="AE576" s="163">
        <v>45107</v>
      </c>
      <c r="AI576"/>
    </row>
    <row r="577" spans="1:35">
      <c r="A577" s="159">
        <f t="shared" si="49"/>
        <v>88.48</v>
      </c>
      <c r="B577" s="159">
        <v>575</v>
      </c>
      <c r="C577" s="159" t="s">
        <v>1523</v>
      </c>
      <c r="D577" s="159" t="s">
        <v>155</v>
      </c>
      <c r="E577" s="159" t="s">
        <v>632</v>
      </c>
      <c r="F577" s="159" t="s">
        <v>3538</v>
      </c>
      <c r="G577" s="159">
        <v>12</v>
      </c>
      <c r="H577" s="159">
        <f t="shared" si="51"/>
        <v>12</v>
      </c>
      <c r="I577" s="159">
        <v>2</v>
      </c>
      <c r="J577" s="159">
        <v>10</v>
      </c>
      <c r="K577" s="159">
        <v>1</v>
      </c>
      <c r="L577" s="159">
        <v>101</v>
      </c>
      <c r="M577" s="206" t="str">
        <f t="shared" si="50"/>
        <v>12-2-101</v>
      </c>
      <c r="N577" s="159" t="s">
        <v>1525</v>
      </c>
      <c r="O577" s="206" t="str">
        <f>VLOOKUP(M577,'房源信息（实测）'!$C$2:$J$771,7,0)</f>
        <v>12-2-101</v>
      </c>
      <c r="P577" s="206">
        <f>VLOOKUP(M577,'房源信息（实测）'!$C$2:$K$771,8,0)</f>
        <v>88.48</v>
      </c>
      <c r="Q577" s="159">
        <v>88.41</v>
      </c>
      <c r="R577" s="159">
        <v>70.77</v>
      </c>
      <c r="S577" s="159" t="s">
        <v>1526</v>
      </c>
      <c r="T577" s="159" t="s">
        <v>93</v>
      </c>
      <c r="U577" s="159" t="s">
        <v>1527</v>
      </c>
      <c r="V577" s="159" t="s">
        <v>1528</v>
      </c>
      <c r="AE577" s="163">
        <v>45107</v>
      </c>
      <c r="AI577"/>
    </row>
    <row r="578" spans="1:35">
      <c r="A578" s="159">
        <f t="shared" si="49"/>
        <v>89.06</v>
      </c>
      <c r="B578" s="159">
        <v>576</v>
      </c>
      <c r="C578" s="159" t="s">
        <v>1523</v>
      </c>
      <c r="D578" s="159" t="s">
        <v>155</v>
      </c>
      <c r="E578" s="159" t="s">
        <v>632</v>
      </c>
      <c r="F578" s="159" t="s">
        <v>3539</v>
      </c>
      <c r="G578" s="159">
        <v>12</v>
      </c>
      <c r="H578" s="159">
        <f t="shared" si="51"/>
        <v>12</v>
      </c>
      <c r="I578" s="159">
        <v>2</v>
      </c>
      <c r="J578" s="159">
        <v>10</v>
      </c>
      <c r="K578" s="159">
        <v>1</v>
      </c>
      <c r="L578" s="159">
        <v>102</v>
      </c>
      <c r="M578" s="206" t="str">
        <f t="shared" si="50"/>
        <v>12-2-102</v>
      </c>
      <c r="N578" s="159" t="s">
        <v>1525</v>
      </c>
      <c r="O578" s="206" t="str">
        <f>VLOOKUP(M578,'房源信息（实测）'!$C$2:$J$771,7,0)</f>
        <v>12-2-102</v>
      </c>
      <c r="P578" s="206">
        <f>VLOOKUP(M578,'房源信息（实测）'!$C$2:$K$771,8,0)</f>
        <v>89.06</v>
      </c>
      <c r="Q578" s="159">
        <v>88.98</v>
      </c>
      <c r="R578" s="159">
        <v>71.23</v>
      </c>
      <c r="S578" s="159" t="s">
        <v>1526</v>
      </c>
      <c r="T578" s="159" t="s">
        <v>93</v>
      </c>
      <c r="U578" s="159" t="s">
        <v>1527</v>
      </c>
      <c r="V578" s="159" t="s">
        <v>1528</v>
      </c>
      <c r="AE578" s="163">
        <v>45107</v>
      </c>
      <c r="AI578"/>
    </row>
    <row r="579" spans="1:35">
      <c r="A579" s="159">
        <f t="shared" si="49"/>
        <v>88.48</v>
      </c>
      <c r="B579" s="159">
        <v>577</v>
      </c>
      <c r="C579" s="159" t="s">
        <v>1523</v>
      </c>
      <c r="D579" s="159" t="s">
        <v>155</v>
      </c>
      <c r="E579" s="159" t="s">
        <v>632</v>
      </c>
      <c r="F579" s="159" t="s">
        <v>3540</v>
      </c>
      <c r="G579" s="159">
        <v>12</v>
      </c>
      <c r="H579" s="159">
        <f t="shared" si="51"/>
        <v>12</v>
      </c>
      <c r="I579" s="159">
        <v>2</v>
      </c>
      <c r="J579" s="159">
        <v>10</v>
      </c>
      <c r="K579" s="159">
        <v>2</v>
      </c>
      <c r="L579" s="159">
        <v>201</v>
      </c>
      <c r="M579" s="206" t="str">
        <f t="shared" si="50"/>
        <v>12-2-201</v>
      </c>
      <c r="N579" s="159" t="s">
        <v>1525</v>
      </c>
      <c r="O579" s="206" t="str">
        <f>VLOOKUP(M579,'房源信息（实测）'!$C$2:$J$771,7,0)</f>
        <v>12-2-201</v>
      </c>
      <c r="P579" s="206">
        <f>VLOOKUP(M579,'房源信息（实测）'!$C$2:$K$771,8,0)</f>
        <v>88.48</v>
      </c>
      <c r="Q579" s="159">
        <v>88.41</v>
      </c>
      <c r="R579" s="159">
        <v>70.77</v>
      </c>
      <c r="S579" s="159" t="s">
        <v>1526</v>
      </c>
      <c r="T579" s="159" t="s">
        <v>93</v>
      </c>
      <c r="U579" s="159" t="s">
        <v>1527</v>
      </c>
      <c r="V579" s="159" t="s">
        <v>1528</v>
      </c>
      <c r="AE579" s="163">
        <v>45107</v>
      </c>
      <c r="AI579"/>
    </row>
    <row r="580" spans="1:35">
      <c r="A580" s="159">
        <f t="shared" ref="A580:A643" si="52">P580</f>
        <v>89.06</v>
      </c>
      <c r="B580" s="159">
        <v>578</v>
      </c>
      <c r="C580" s="159" t="s">
        <v>1523</v>
      </c>
      <c r="D580" s="159" t="s">
        <v>155</v>
      </c>
      <c r="E580" s="159" t="s">
        <v>632</v>
      </c>
      <c r="F580" s="159" t="s">
        <v>3541</v>
      </c>
      <c r="G580" s="159">
        <v>12</v>
      </c>
      <c r="H580" s="159">
        <f t="shared" si="51"/>
        <v>12</v>
      </c>
      <c r="I580" s="159">
        <v>2</v>
      </c>
      <c r="J580" s="159">
        <v>10</v>
      </c>
      <c r="K580" s="159">
        <v>2</v>
      </c>
      <c r="L580" s="159">
        <v>202</v>
      </c>
      <c r="M580" s="206" t="str">
        <f t="shared" ref="M580:M643" si="53">G580&amp;$M$2&amp;I580&amp;$M$2&amp;L580</f>
        <v>12-2-202</v>
      </c>
      <c r="N580" s="159" t="s">
        <v>1525</v>
      </c>
      <c r="O580" s="206" t="str">
        <f>VLOOKUP(M580,'房源信息（实测）'!$C$2:$J$771,7,0)</f>
        <v>12-2-202</v>
      </c>
      <c r="P580" s="206">
        <f>VLOOKUP(M580,'房源信息（实测）'!$C$2:$K$771,8,0)</f>
        <v>89.06</v>
      </c>
      <c r="Q580" s="159">
        <v>88.98</v>
      </c>
      <c r="R580" s="159">
        <v>71.23</v>
      </c>
      <c r="S580" s="159" t="s">
        <v>1526</v>
      </c>
      <c r="T580" s="159" t="s">
        <v>93</v>
      </c>
      <c r="U580" s="159" t="s">
        <v>1527</v>
      </c>
      <c r="V580" s="159" t="s">
        <v>1528</v>
      </c>
      <c r="AE580" s="163">
        <v>45107</v>
      </c>
      <c r="AI580"/>
    </row>
    <row r="581" spans="1:35">
      <c r="A581" s="159">
        <f t="shared" si="52"/>
        <v>88.48</v>
      </c>
      <c r="B581" s="159">
        <v>579</v>
      </c>
      <c r="C581" s="159" t="s">
        <v>1523</v>
      </c>
      <c r="D581" s="159" t="s">
        <v>155</v>
      </c>
      <c r="E581" s="159" t="s">
        <v>632</v>
      </c>
      <c r="F581" s="159" t="s">
        <v>3542</v>
      </c>
      <c r="G581" s="159">
        <v>12</v>
      </c>
      <c r="H581" s="159">
        <f t="shared" si="51"/>
        <v>12</v>
      </c>
      <c r="I581" s="159">
        <v>2</v>
      </c>
      <c r="J581" s="159">
        <v>10</v>
      </c>
      <c r="K581" s="159">
        <v>3</v>
      </c>
      <c r="L581" s="159">
        <v>301</v>
      </c>
      <c r="M581" s="206" t="str">
        <f t="shared" si="53"/>
        <v>12-2-301</v>
      </c>
      <c r="N581" s="159" t="s">
        <v>1525</v>
      </c>
      <c r="O581" s="206" t="str">
        <f>VLOOKUP(M581,'房源信息（实测）'!$C$2:$J$771,7,0)</f>
        <v>12-2-301</v>
      </c>
      <c r="P581" s="206">
        <f>VLOOKUP(M581,'房源信息（实测）'!$C$2:$K$771,8,0)</f>
        <v>88.48</v>
      </c>
      <c r="Q581" s="159">
        <v>88.41</v>
      </c>
      <c r="R581" s="159">
        <v>70.77</v>
      </c>
      <c r="S581" s="159" t="s">
        <v>1526</v>
      </c>
      <c r="T581" s="159" t="s">
        <v>93</v>
      </c>
      <c r="U581" s="159" t="s">
        <v>1527</v>
      </c>
      <c r="V581" s="159" t="s">
        <v>1528</v>
      </c>
      <c r="AE581" s="163">
        <v>45107</v>
      </c>
      <c r="AI581"/>
    </row>
    <row r="582" spans="1:35">
      <c r="A582" s="159">
        <f t="shared" si="52"/>
        <v>89.06</v>
      </c>
      <c r="B582" s="159">
        <v>580</v>
      </c>
      <c r="C582" s="159" t="s">
        <v>1523</v>
      </c>
      <c r="D582" s="159" t="s">
        <v>155</v>
      </c>
      <c r="E582" s="159" t="s">
        <v>632</v>
      </c>
      <c r="F582" s="159" t="s">
        <v>3543</v>
      </c>
      <c r="G582" s="159">
        <v>12</v>
      </c>
      <c r="H582" s="159">
        <f t="shared" si="51"/>
        <v>12</v>
      </c>
      <c r="I582" s="159">
        <v>2</v>
      </c>
      <c r="J582" s="159">
        <v>10</v>
      </c>
      <c r="K582" s="159">
        <v>3</v>
      </c>
      <c r="L582" s="159">
        <v>302</v>
      </c>
      <c r="M582" s="206" t="str">
        <f t="shared" si="53"/>
        <v>12-2-302</v>
      </c>
      <c r="N582" s="159" t="s">
        <v>1525</v>
      </c>
      <c r="O582" s="206" t="str">
        <f>VLOOKUP(M582,'房源信息（实测）'!$C$2:$J$771,7,0)</f>
        <v>12-2-302</v>
      </c>
      <c r="P582" s="206">
        <f>VLOOKUP(M582,'房源信息（实测）'!$C$2:$K$771,8,0)</f>
        <v>89.06</v>
      </c>
      <c r="Q582" s="159">
        <v>88.98</v>
      </c>
      <c r="R582" s="159">
        <v>71.23</v>
      </c>
      <c r="S582" s="159" t="s">
        <v>1526</v>
      </c>
      <c r="T582" s="159" t="s">
        <v>93</v>
      </c>
      <c r="U582" s="159" t="s">
        <v>1527</v>
      </c>
      <c r="V582" s="159" t="s">
        <v>1545</v>
      </c>
      <c r="W582" s="159" t="s">
        <v>3544</v>
      </c>
      <c r="X582" s="163">
        <v>44312</v>
      </c>
      <c r="Y582" s="159" t="s">
        <v>3545</v>
      </c>
      <c r="Z582" s="159" t="s">
        <v>1548</v>
      </c>
      <c r="AA582" s="159" t="s">
        <v>3546</v>
      </c>
      <c r="AB582" s="159" t="s">
        <v>3547</v>
      </c>
      <c r="AC582" s="159" t="s">
        <v>1548</v>
      </c>
      <c r="AD582" s="159" t="s">
        <v>3548</v>
      </c>
      <c r="AE582" s="163">
        <v>45107</v>
      </c>
      <c r="AI582"/>
    </row>
    <row r="583" spans="1:35">
      <c r="A583" s="159">
        <f t="shared" si="52"/>
        <v>88.48</v>
      </c>
      <c r="B583" s="159">
        <v>581</v>
      </c>
      <c r="C583" s="159" t="s">
        <v>1523</v>
      </c>
      <c r="D583" s="159" t="s">
        <v>155</v>
      </c>
      <c r="E583" s="159" t="s">
        <v>632</v>
      </c>
      <c r="F583" s="159" t="s">
        <v>3549</v>
      </c>
      <c r="G583" s="159">
        <v>12</v>
      </c>
      <c r="H583" s="159">
        <f t="shared" si="51"/>
        <v>12</v>
      </c>
      <c r="I583" s="159">
        <v>2</v>
      </c>
      <c r="J583" s="159">
        <v>10</v>
      </c>
      <c r="K583" s="159">
        <v>4</v>
      </c>
      <c r="L583" s="159">
        <v>401</v>
      </c>
      <c r="M583" s="206" t="str">
        <f t="shared" si="53"/>
        <v>12-2-401</v>
      </c>
      <c r="N583" s="159" t="s">
        <v>1525</v>
      </c>
      <c r="O583" s="206" t="str">
        <f>VLOOKUP(M583,'房源信息（实测）'!$C$2:$J$771,7,0)</f>
        <v>12-2-401</v>
      </c>
      <c r="P583" s="206">
        <f>VLOOKUP(M583,'房源信息（实测）'!$C$2:$K$771,8,0)</f>
        <v>88.48</v>
      </c>
      <c r="Q583" s="159">
        <v>88.41</v>
      </c>
      <c r="R583" s="159">
        <v>70.77</v>
      </c>
      <c r="S583" s="159" t="s">
        <v>1526</v>
      </c>
      <c r="T583" s="159" t="s">
        <v>93</v>
      </c>
      <c r="U583" s="159" t="s">
        <v>1527</v>
      </c>
      <c r="V583" s="159" t="s">
        <v>1528</v>
      </c>
      <c r="AE583" s="163">
        <v>45107</v>
      </c>
      <c r="AI583"/>
    </row>
    <row r="584" spans="1:35">
      <c r="A584" s="159">
        <f t="shared" si="52"/>
        <v>89.06</v>
      </c>
      <c r="B584" s="159">
        <v>582</v>
      </c>
      <c r="C584" s="159" t="s">
        <v>1523</v>
      </c>
      <c r="D584" s="159" t="s">
        <v>155</v>
      </c>
      <c r="E584" s="159" t="s">
        <v>632</v>
      </c>
      <c r="F584" s="159" t="s">
        <v>3550</v>
      </c>
      <c r="G584" s="159">
        <v>12</v>
      </c>
      <c r="H584" s="159">
        <f t="shared" si="51"/>
        <v>12</v>
      </c>
      <c r="I584" s="159">
        <v>2</v>
      </c>
      <c r="J584" s="159">
        <v>10</v>
      </c>
      <c r="K584" s="159">
        <v>4</v>
      </c>
      <c r="L584" s="159">
        <v>402</v>
      </c>
      <c r="M584" s="206" t="str">
        <f t="shared" si="53"/>
        <v>12-2-402</v>
      </c>
      <c r="N584" s="159" t="s">
        <v>1525</v>
      </c>
      <c r="O584" s="206" t="str">
        <f>VLOOKUP(M584,'房源信息（实测）'!$C$2:$J$771,7,0)</f>
        <v>12-2-402</v>
      </c>
      <c r="P584" s="206">
        <f>VLOOKUP(M584,'房源信息（实测）'!$C$2:$K$771,8,0)</f>
        <v>89.06</v>
      </c>
      <c r="Q584" s="159">
        <v>88.98</v>
      </c>
      <c r="R584" s="159">
        <v>71.23</v>
      </c>
      <c r="S584" s="159" t="s">
        <v>1526</v>
      </c>
      <c r="T584" s="159" t="s">
        <v>93</v>
      </c>
      <c r="U584" s="159" t="s">
        <v>1527</v>
      </c>
      <c r="V584" s="159" t="s">
        <v>1545</v>
      </c>
      <c r="W584" s="159" t="s">
        <v>3551</v>
      </c>
      <c r="X584" s="163">
        <v>44314</v>
      </c>
      <c r="Y584" s="159" t="s">
        <v>3552</v>
      </c>
      <c r="Z584" s="159" t="s">
        <v>1548</v>
      </c>
      <c r="AA584" s="159" t="s">
        <v>3553</v>
      </c>
      <c r="AB584" s="159" t="s">
        <v>3554</v>
      </c>
      <c r="AC584" s="159" t="s">
        <v>1548</v>
      </c>
      <c r="AD584" s="159" t="s">
        <v>3555</v>
      </c>
      <c r="AE584" s="163">
        <v>45107</v>
      </c>
      <c r="AI584"/>
    </row>
    <row r="585" spans="1:35">
      <c r="A585" s="159">
        <f t="shared" si="52"/>
        <v>88.48</v>
      </c>
      <c r="B585" s="159">
        <v>583</v>
      </c>
      <c r="C585" s="159" t="s">
        <v>1523</v>
      </c>
      <c r="D585" s="159" t="s">
        <v>155</v>
      </c>
      <c r="E585" s="159" t="s">
        <v>632</v>
      </c>
      <c r="F585" s="159" t="s">
        <v>3556</v>
      </c>
      <c r="G585" s="159">
        <v>12</v>
      </c>
      <c r="H585" s="159">
        <f t="shared" si="51"/>
        <v>12</v>
      </c>
      <c r="I585" s="159">
        <v>2</v>
      </c>
      <c r="J585" s="159">
        <v>10</v>
      </c>
      <c r="K585" s="159">
        <v>5</v>
      </c>
      <c r="L585" s="159">
        <v>501</v>
      </c>
      <c r="M585" s="206" t="str">
        <f t="shared" si="53"/>
        <v>12-2-501</v>
      </c>
      <c r="N585" s="159" t="s">
        <v>1525</v>
      </c>
      <c r="O585" s="206" t="str">
        <f>VLOOKUP(M585,'房源信息（实测）'!$C$2:$J$771,7,0)</f>
        <v>12-2-501</v>
      </c>
      <c r="P585" s="206">
        <f>VLOOKUP(M585,'房源信息（实测）'!$C$2:$K$771,8,0)</f>
        <v>88.48</v>
      </c>
      <c r="Q585" s="159">
        <v>88.41</v>
      </c>
      <c r="R585" s="159">
        <v>70.77</v>
      </c>
      <c r="S585" s="159" t="s">
        <v>1526</v>
      </c>
      <c r="T585" s="159" t="s">
        <v>93</v>
      </c>
      <c r="U585" s="159" t="s">
        <v>1527</v>
      </c>
      <c r="V585" s="159" t="s">
        <v>1528</v>
      </c>
      <c r="AE585" s="163">
        <v>45107</v>
      </c>
      <c r="AI585"/>
    </row>
    <row r="586" spans="1:35">
      <c r="A586" s="159">
        <f t="shared" si="52"/>
        <v>89.06</v>
      </c>
      <c r="B586" s="159">
        <v>584</v>
      </c>
      <c r="C586" s="159" t="s">
        <v>1523</v>
      </c>
      <c r="D586" s="159" t="s">
        <v>155</v>
      </c>
      <c r="E586" s="159" t="s">
        <v>632</v>
      </c>
      <c r="F586" s="159" t="s">
        <v>3557</v>
      </c>
      <c r="G586" s="159">
        <v>12</v>
      </c>
      <c r="H586" s="159">
        <f t="shared" ref="H586:H649" si="54">G586</f>
        <v>12</v>
      </c>
      <c r="I586" s="159">
        <v>2</v>
      </c>
      <c r="J586" s="159">
        <v>10</v>
      </c>
      <c r="K586" s="159">
        <v>5</v>
      </c>
      <c r="L586" s="159">
        <v>502</v>
      </c>
      <c r="M586" s="206" t="str">
        <f t="shared" si="53"/>
        <v>12-2-502</v>
      </c>
      <c r="N586" s="159" t="s">
        <v>1525</v>
      </c>
      <c r="O586" s="206" t="str">
        <f>VLOOKUP(M586,'房源信息（实测）'!$C$2:$J$771,7,0)</f>
        <v>12-2-502</v>
      </c>
      <c r="P586" s="206">
        <f>VLOOKUP(M586,'房源信息（实测）'!$C$2:$K$771,8,0)</f>
        <v>89.06</v>
      </c>
      <c r="Q586" s="159">
        <v>88.98</v>
      </c>
      <c r="R586" s="159">
        <v>71.23</v>
      </c>
      <c r="S586" s="159" t="s">
        <v>1526</v>
      </c>
      <c r="T586" s="159" t="s">
        <v>93</v>
      </c>
      <c r="U586" s="159" t="s">
        <v>1527</v>
      </c>
      <c r="V586" s="159" t="s">
        <v>1545</v>
      </c>
      <c r="W586" s="159" t="s">
        <v>3558</v>
      </c>
      <c r="X586" s="163">
        <v>44317</v>
      </c>
      <c r="Y586" s="159" t="s">
        <v>3559</v>
      </c>
      <c r="Z586" s="159" t="s">
        <v>1548</v>
      </c>
      <c r="AA586" s="159" t="s">
        <v>3560</v>
      </c>
      <c r="AE586" s="163">
        <v>45107</v>
      </c>
      <c r="AI586"/>
    </row>
    <row r="587" spans="1:35">
      <c r="A587" s="159">
        <f t="shared" si="52"/>
        <v>88.48</v>
      </c>
      <c r="B587" s="159">
        <v>585</v>
      </c>
      <c r="C587" s="159" t="s">
        <v>1523</v>
      </c>
      <c r="D587" s="159" t="s">
        <v>155</v>
      </c>
      <c r="E587" s="159" t="s">
        <v>632</v>
      </c>
      <c r="F587" s="159" t="s">
        <v>3561</v>
      </c>
      <c r="G587" s="159">
        <v>12</v>
      </c>
      <c r="H587" s="159">
        <f t="shared" si="54"/>
        <v>12</v>
      </c>
      <c r="I587" s="159">
        <v>2</v>
      </c>
      <c r="J587" s="159">
        <v>10</v>
      </c>
      <c r="K587" s="159">
        <v>6</v>
      </c>
      <c r="L587" s="159">
        <v>601</v>
      </c>
      <c r="M587" s="206" t="str">
        <f t="shared" si="53"/>
        <v>12-2-601</v>
      </c>
      <c r="N587" s="159" t="s">
        <v>1525</v>
      </c>
      <c r="O587" s="206" t="str">
        <f>VLOOKUP(M587,'房源信息（实测）'!$C$2:$J$771,7,0)</f>
        <v>12-2-601</v>
      </c>
      <c r="P587" s="206">
        <f>VLOOKUP(M587,'房源信息（实测）'!$C$2:$K$771,8,0)</f>
        <v>88.48</v>
      </c>
      <c r="Q587" s="159">
        <v>88.41</v>
      </c>
      <c r="R587" s="159">
        <v>70.77</v>
      </c>
      <c r="S587" s="159" t="s">
        <v>1526</v>
      </c>
      <c r="T587" s="159" t="s">
        <v>93</v>
      </c>
      <c r="U587" s="159" t="s">
        <v>1527</v>
      </c>
      <c r="V587" s="159" t="s">
        <v>1528</v>
      </c>
      <c r="AE587" s="163">
        <v>45107</v>
      </c>
      <c r="AI587"/>
    </row>
    <row r="588" spans="1:35">
      <c r="A588" s="159">
        <f t="shared" si="52"/>
        <v>89.06</v>
      </c>
      <c r="B588" s="159">
        <v>586</v>
      </c>
      <c r="C588" s="159" t="s">
        <v>1523</v>
      </c>
      <c r="D588" s="159" t="s">
        <v>155</v>
      </c>
      <c r="E588" s="159" t="s">
        <v>632</v>
      </c>
      <c r="F588" s="159" t="s">
        <v>3562</v>
      </c>
      <c r="G588" s="159">
        <v>12</v>
      </c>
      <c r="H588" s="159">
        <f t="shared" si="54"/>
        <v>12</v>
      </c>
      <c r="I588" s="159">
        <v>2</v>
      </c>
      <c r="J588" s="159">
        <v>10</v>
      </c>
      <c r="K588" s="159">
        <v>6</v>
      </c>
      <c r="L588" s="159">
        <v>602</v>
      </c>
      <c r="M588" s="206" t="str">
        <f t="shared" si="53"/>
        <v>12-2-602</v>
      </c>
      <c r="N588" s="159" t="s">
        <v>1525</v>
      </c>
      <c r="O588" s="206" t="str">
        <f>VLOOKUP(M588,'房源信息（实测）'!$C$2:$J$771,7,0)</f>
        <v>12-2-602</v>
      </c>
      <c r="P588" s="206">
        <f>VLOOKUP(M588,'房源信息（实测）'!$C$2:$K$771,8,0)</f>
        <v>89.06</v>
      </c>
      <c r="Q588" s="159">
        <v>88.98</v>
      </c>
      <c r="R588" s="159">
        <v>71.23</v>
      </c>
      <c r="S588" s="159" t="s">
        <v>1526</v>
      </c>
      <c r="T588" s="159" t="s">
        <v>93</v>
      </c>
      <c r="U588" s="159" t="s">
        <v>1527</v>
      </c>
      <c r="V588" s="159" t="s">
        <v>1545</v>
      </c>
      <c r="W588" s="159" t="s">
        <v>3563</v>
      </c>
      <c r="X588" s="163">
        <v>44313</v>
      </c>
      <c r="Y588" s="159" t="s">
        <v>3564</v>
      </c>
      <c r="Z588" s="159" t="s">
        <v>1548</v>
      </c>
      <c r="AA588" s="159" t="s">
        <v>3565</v>
      </c>
      <c r="AE588" s="163">
        <v>45107</v>
      </c>
      <c r="AI588"/>
    </row>
    <row r="589" spans="1:35">
      <c r="A589" s="159">
        <f t="shared" si="52"/>
        <v>88.48</v>
      </c>
      <c r="B589" s="159">
        <v>587</v>
      </c>
      <c r="C589" s="159" t="s">
        <v>1523</v>
      </c>
      <c r="D589" s="159" t="s">
        <v>155</v>
      </c>
      <c r="E589" s="159" t="s">
        <v>632</v>
      </c>
      <c r="F589" s="159" t="s">
        <v>3566</v>
      </c>
      <c r="G589" s="159">
        <v>12</v>
      </c>
      <c r="H589" s="159">
        <f t="shared" si="54"/>
        <v>12</v>
      </c>
      <c r="I589" s="159">
        <v>2</v>
      </c>
      <c r="J589" s="159">
        <v>10</v>
      </c>
      <c r="K589" s="159">
        <v>7</v>
      </c>
      <c r="L589" s="159">
        <v>701</v>
      </c>
      <c r="M589" s="206" t="str">
        <f t="shared" si="53"/>
        <v>12-2-701</v>
      </c>
      <c r="N589" s="159" t="s">
        <v>1525</v>
      </c>
      <c r="O589" s="206" t="str">
        <f>VLOOKUP(M589,'房源信息（实测）'!$C$2:$J$771,7,0)</f>
        <v>12-2-701</v>
      </c>
      <c r="P589" s="206">
        <f>VLOOKUP(M589,'房源信息（实测）'!$C$2:$K$771,8,0)</f>
        <v>88.48</v>
      </c>
      <c r="Q589" s="159">
        <v>88.41</v>
      </c>
      <c r="R589" s="159">
        <v>70.77</v>
      </c>
      <c r="S589" s="159" t="s">
        <v>1526</v>
      </c>
      <c r="T589" s="159" t="s">
        <v>93</v>
      </c>
      <c r="U589" s="159" t="s">
        <v>1527</v>
      </c>
      <c r="V589" s="159" t="s">
        <v>1528</v>
      </c>
      <c r="AE589" s="163">
        <v>45107</v>
      </c>
      <c r="AI589"/>
    </row>
    <row r="590" spans="1:35">
      <c r="A590" s="159">
        <f t="shared" si="52"/>
        <v>89.06</v>
      </c>
      <c r="B590" s="159">
        <v>588</v>
      </c>
      <c r="C590" s="159" t="s">
        <v>1523</v>
      </c>
      <c r="D590" s="159" t="s">
        <v>155</v>
      </c>
      <c r="E590" s="159" t="s">
        <v>632</v>
      </c>
      <c r="F590" s="159" t="s">
        <v>3567</v>
      </c>
      <c r="G590" s="159">
        <v>12</v>
      </c>
      <c r="H590" s="159">
        <f t="shared" si="54"/>
        <v>12</v>
      </c>
      <c r="I590" s="159">
        <v>2</v>
      </c>
      <c r="J590" s="159">
        <v>10</v>
      </c>
      <c r="K590" s="159">
        <v>7</v>
      </c>
      <c r="L590" s="159">
        <v>702</v>
      </c>
      <c r="M590" s="206" t="str">
        <f t="shared" si="53"/>
        <v>12-2-702</v>
      </c>
      <c r="N590" s="159" t="s">
        <v>1525</v>
      </c>
      <c r="O590" s="206" t="str">
        <f>VLOOKUP(M590,'房源信息（实测）'!$C$2:$J$771,7,0)</f>
        <v>12-2-702</v>
      </c>
      <c r="P590" s="206">
        <f>VLOOKUP(M590,'房源信息（实测）'!$C$2:$K$771,8,0)</f>
        <v>89.06</v>
      </c>
      <c r="Q590" s="159">
        <v>88.98</v>
      </c>
      <c r="R590" s="159">
        <v>71.23</v>
      </c>
      <c r="S590" s="159" t="s">
        <v>1526</v>
      </c>
      <c r="T590" s="159" t="s">
        <v>93</v>
      </c>
      <c r="U590" s="159" t="s">
        <v>1527</v>
      </c>
      <c r="V590" s="159" t="s">
        <v>1545</v>
      </c>
      <c r="W590" s="159" t="s">
        <v>3568</v>
      </c>
      <c r="X590" s="163">
        <v>44305</v>
      </c>
      <c r="Y590" s="159" t="s">
        <v>3569</v>
      </c>
      <c r="Z590" s="159" t="s">
        <v>1548</v>
      </c>
      <c r="AA590" s="159" t="s">
        <v>3570</v>
      </c>
      <c r="AB590" s="159" t="s">
        <v>3571</v>
      </c>
      <c r="AC590" s="159" t="s">
        <v>1548</v>
      </c>
      <c r="AD590" s="159" t="s">
        <v>3572</v>
      </c>
      <c r="AE590" s="163">
        <v>45107</v>
      </c>
      <c r="AI590"/>
    </row>
    <row r="591" spans="1:35">
      <c r="A591" s="159">
        <f t="shared" si="52"/>
        <v>88.48</v>
      </c>
      <c r="B591" s="159">
        <v>589</v>
      </c>
      <c r="C591" s="159" t="s">
        <v>1523</v>
      </c>
      <c r="D591" s="159" t="s">
        <v>155</v>
      </c>
      <c r="E591" s="159" t="s">
        <v>632</v>
      </c>
      <c r="F591" s="159" t="s">
        <v>3573</v>
      </c>
      <c r="G591" s="159">
        <v>12</v>
      </c>
      <c r="H591" s="159">
        <f t="shared" si="54"/>
        <v>12</v>
      </c>
      <c r="I591" s="159">
        <v>2</v>
      </c>
      <c r="J591" s="159">
        <v>10</v>
      </c>
      <c r="K591" s="159">
        <v>8</v>
      </c>
      <c r="L591" s="159">
        <v>801</v>
      </c>
      <c r="M591" s="206" t="str">
        <f t="shared" si="53"/>
        <v>12-2-801</v>
      </c>
      <c r="N591" s="159" t="s">
        <v>1525</v>
      </c>
      <c r="O591" s="206" t="str">
        <f>VLOOKUP(M591,'房源信息（实测）'!$C$2:$J$771,7,0)</f>
        <v>12-2-801</v>
      </c>
      <c r="P591" s="206">
        <f>VLOOKUP(M591,'房源信息（实测）'!$C$2:$K$771,8,0)</f>
        <v>88.48</v>
      </c>
      <c r="Q591" s="159">
        <v>88.41</v>
      </c>
      <c r="R591" s="159">
        <v>70.77</v>
      </c>
      <c r="S591" s="159" t="s">
        <v>1526</v>
      </c>
      <c r="T591" s="159" t="s">
        <v>93</v>
      </c>
      <c r="U591" s="159" t="s">
        <v>1527</v>
      </c>
      <c r="V591" s="159" t="s">
        <v>1528</v>
      </c>
      <c r="AE591" s="163">
        <v>45107</v>
      </c>
      <c r="AI591"/>
    </row>
    <row r="592" spans="1:35">
      <c r="A592" s="159">
        <f t="shared" si="52"/>
        <v>89.06</v>
      </c>
      <c r="B592" s="159">
        <v>590</v>
      </c>
      <c r="C592" s="159" t="s">
        <v>1523</v>
      </c>
      <c r="D592" s="159" t="s">
        <v>155</v>
      </c>
      <c r="E592" s="159" t="s">
        <v>632</v>
      </c>
      <c r="F592" s="159" t="s">
        <v>3574</v>
      </c>
      <c r="G592" s="159">
        <v>12</v>
      </c>
      <c r="H592" s="159">
        <f t="shared" si="54"/>
        <v>12</v>
      </c>
      <c r="I592" s="159">
        <v>2</v>
      </c>
      <c r="J592" s="159">
        <v>10</v>
      </c>
      <c r="K592" s="159">
        <v>8</v>
      </c>
      <c r="L592" s="159">
        <v>802</v>
      </c>
      <c r="M592" s="206" t="str">
        <f t="shared" si="53"/>
        <v>12-2-802</v>
      </c>
      <c r="N592" s="159" t="s">
        <v>1525</v>
      </c>
      <c r="O592" s="206" t="str">
        <f>VLOOKUP(M592,'房源信息（实测）'!$C$2:$J$771,7,0)</f>
        <v>12-2-802</v>
      </c>
      <c r="P592" s="206">
        <f>VLOOKUP(M592,'房源信息（实测）'!$C$2:$K$771,8,0)</f>
        <v>89.06</v>
      </c>
      <c r="Q592" s="159">
        <v>88.98</v>
      </c>
      <c r="R592" s="159">
        <v>71.23</v>
      </c>
      <c r="S592" s="159" t="s">
        <v>1526</v>
      </c>
      <c r="T592" s="159" t="s">
        <v>93</v>
      </c>
      <c r="U592" s="159" t="s">
        <v>1527</v>
      </c>
      <c r="V592" s="159" t="s">
        <v>1545</v>
      </c>
      <c r="W592" s="159" t="s">
        <v>3575</v>
      </c>
      <c r="X592" s="163">
        <v>44305</v>
      </c>
      <c r="Y592" s="159" t="s">
        <v>3576</v>
      </c>
      <c r="Z592" s="159" t="s">
        <v>1548</v>
      </c>
      <c r="AA592" s="159" t="s">
        <v>3577</v>
      </c>
      <c r="AB592" s="159" t="s">
        <v>3578</v>
      </c>
      <c r="AC592" s="159" t="s">
        <v>1548</v>
      </c>
      <c r="AD592" s="159" t="s">
        <v>3579</v>
      </c>
      <c r="AE592" s="163">
        <v>45107</v>
      </c>
      <c r="AI592"/>
    </row>
    <row r="593" spans="1:35">
      <c r="A593" s="159">
        <f t="shared" si="52"/>
        <v>88.48</v>
      </c>
      <c r="B593" s="159">
        <v>591</v>
      </c>
      <c r="C593" s="159" t="s">
        <v>1523</v>
      </c>
      <c r="D593" s="159" t="s">
        <v>155</v>
      </c>
      <c r="E593" s="159" t="s">
        <v>632</v>
      </c>
      <c r="F593" s="159" t="s">
        <v>3580</v>
      </c>
      <c r="G593" s="159">
        <v>12</v>
      </c>
      <c r="H593" s="159">
        <f t="shared" si="54"/>
        <v>12</v>
      </c>
      <c r="I593" s="159">
        <v>2</v>
      </c>
      <c r="J593" s="159">
        <v>10</v>
      </c>
      <c r="K593" s="159">
        <v>9</v>
      </c>
      <c r="L593" s="159">
        <v>901</v>
      </c>
      <c r="M593" s="206" t="str">
        <f t="shared" si="53"/>
        <v>12-2-901</v>
      </c>
      <c r="N593" s="159" t="s">
        <v>1525</v>
      </c>
      <c r="O593" s="206" t="str">
        <f>VLOOKUP(M593,'房源信息（实测）'!$C$2:$J$771,7,0)</f>
        <v>12-2-901</v>
      </c>
      <c r="P593" s="206">
        <f>VLOOKUP(M593,'房源信息（实测）'!$C$2:$K$771,8,0)</f>
        <v>88.48</v>
      </c>
      <c r="Q593" s="159">
        <v>88.41</v>
      </c>
      <c r="R593" s="159">
        <v>70.77</v>
      </c>
      <c r="S593" s="159" t="s">
        <v>1526</v>
      </c>
      <c r="T593" s="159" t="s">
        <v>93</v>
      </c>
      <c r="U593" s="159" t="s">
        <v>1527</v>
      </c>
      <c r="V593" s="159" t="s">
        <v>1545</v>
      </c>
      <c r="W593" s="159" t="s">
        <v>3581</v>
      </c>
      <c r="X593" s="163">
        <v>44313</v>
      </c>
      <c r="Y593" s="159" t="s">
        <v>3582</v>
      </c>
      <c r="Z593" s="159" t="s">
        <v>1548</v>
      </c>
      <c r="AA593" s="159" t="s">
        <v>3583</v>
      </c>
      <c r="AB593" s="159" t="s">
        <v>3584</v>
      </c>
      <c r="AC593" s="159" t="s">
        <v>1548</v>
      </c>
      <c r="AD593" s="159" t="s">
        <v>3585</v>
      </c>
      <c r="AE593" s="163">
        <v>45107</v>
      </c>
      <c r="AI593"/>
    </row>
    <row r="594" spans="1:35">
      <c r="A594" s="159">
        <f t="shared" si="52"/>
        <v>89.06</v>
      </c>
      <c r="B594" s="159">
        <v>592</v>
      </c>
      <c r="C594" s="159" t="s">
        <v>1523</v>
      </c>
      <c r="D594" s="159" t="s">
        <v>155</v>
      </c>
      <c r="E594" s="159" t="s">
        <v>632</v>
      </c>
      <c r="F594" s="159" t="s">
        <v>3586</v>
      </c>
      <c r="G594" s="159">
        <v>12</v>
      </c>
      <c r="H594" s="159">
        <f t="shared" si="54"/>
        <v>12</v>
      </c>
      <c r="I594" s="159">
        <v>2</v>
      </c>
      <c r="J594" s="159">
        <v>10</v>
      </c>
      <c r="K594" s="159">
        <v>9</v>
      </c>
      <c r="L594" s="159">
        <v>902</v>
      </c>
      <c r="M594" s="206" t="str">
        <f t="shared" si="53"/>
        <v>12-2-902</v>
      </c>
      <c r="N594" s="159" t="s">
        <v>1525</v>
      </c>
      <c r="O594" s="206" t="str">
        <f>VLOOKUP(M594,'房源信息（实测）'!$C$2:$J$771,7,0)</f>
        <v>12-2-902</v>
      </c>
      <c r="P594" s="206">
        <f>VLOOKUP(M594,'房源信息（实测）'!$C$2:$K$771,8,0)</f>
        <v>89.06</v>
      </c>
      <c r="Q594" s="159">
        <v>88.98</v>
      </c>
      <c r="R594" s="159">
        <v>71.23</v>
      </c>
      <c r="S594" s="159" t="s">
        <v>1526</v>
      </c>
      <c r="T594" s="159" t="s">
        <v>93</v>
      </c>
      <c r="U594" s="159" t="s">
        <v>1527</v>
      </c>
      <c r="V594" s="159" t="s">
        <v>1545</v>
      </c>
      <c r="W594" s="159" t="s">
        <v>3587</v>
      </c>
      <c r="X594" s="163">
        <v>44314</v>
      </c>
      <c r="Y594" s="159" t="s">
        <v>3588</v>
      </c>
      <c r="Z594" s="159" t="s">
        <v>1548</v>
      </c>
      <c r="AA594" s="159" t="s">
        <v>3589</v>
      </c>
      <c r="AB594" s="159" t="s">
        <v>3590</v>
      </c>
      <c r="AC594" s="159" t="s">
        <v>1548</v>
      </c>
      <c r="AD594" s="159" t="s">
        <v>3591</v>
      </c>
      <c r="AE594" s="163">
        <v>45107</v>
      </c>
      <c r="AI594"/>
    </row>
    <row r="595" spans="1:35">
      <c r="A595" s="159">
        <f t="shared" si="52"/>
        <v>88.48</v>
      </c>
      <c r="B595" s="159">
        <v>593</v>
      </c>
      <c r="C595" s="159" t="s">
        <v>1523</v>
      </c>
      <c r="D595" s="159" t="s">
        <v>155</v>
      </c>
      <c r="E595" s="159" t="s">
        <v>632</v>
      </c>
      <c r="F595" s="159" t="s">
        <v>3592</v>
      </c>
      <c r="G595" s="159">
        <v>12</v>
      </c>
      <c r="H595" s="159">
        <f t="shared" si="54"/>
        <v>12</v>
      </c>
      <c r="I595" s="159">
        <v>2</v>
      </c>
      <c r="J595" s="159">
        <v>10</v>
      </c>
      <c r="K595" s="159">
        <v>10</v>
      </c>
      <c r="L595" s="159">
        <v>1001</v>
      </c>
      <c r="M595" s="206" t="str">
        <f t="shared" si="53"/>
        <v>12-2-1001</v>
      </c>
      <c r="N595" s="159" t="s">
        <v>1525</v>
      </c>
      <c r="O595" s="206" t="str">
        <f>VLOOKUP(M595,'房源信息（实测）'!$C$2:$J$771,7,0)</f>
        <v>12-2-1001</v>
      </c>
      <c r="P595" s="206">
        <f>VLOOKUP(M595,'房源信息（实测）'!$C$2:$K$771,8,0)</f>
        <v>88.48</v>
      </c>
      <c r="Q595" s="159">
        <v>88.41</v>
      </c>
      <c r="R595" s="159">
        <v>70.77</v>
      </c>
      <c r="S595" s="159" t="s">
        <v>1526</v>
      </c>
      <c r="T595" s="159" t="s">
        <v>93</v>
      </c>
      <c r="U595" s="159" t="s">
        <v>1527</v>
      </c>
      <c r="V595" s="159" t="s">
        <v>1528</v>
      </c>
      <c r="AE595" s="163">
        <v>45107</v>
      </c>
      <c r="AI595"/>
    </row>
    <row r="596" spans="1:35">
      <c r="A596" s="159">
        <f t="shared" si="52"/>
        <v>89.06</v>
      </c>
      <c r="B596" s="159">
        <v>594</v>
      </c>
      <c r="C596" s="159" t="s">
        <v>1523</v>
      </c>
      <c r="D596" s="159" t="s">
        <v>155</v>
      </c>
      <c r="E596" s="159" t="s">
        <v>632</v>
      </c>
      <c r="F596" s="159" t="s">
        <v>3593</v>
      </c>
      <c r="G596" s="159">
        <v>12</v>
      </c>
      <c r="H596" s="159">
        <f t="shared" si="54"/>
        <v>12</v>
      </c>
      <c r="I596" s="159">
        <v>2</v>
      </c>
      <c r="J596" s="159">
        <v>10</v>
      </c>
      <c r="K596" s="159">
        <v>10</v>
      </c>
      <c r="L596" s="159">
        <v>1002</v>
      </c>
      <c r="M596" s="206" t="str">
        <f t="shared" si="53"/>
        <v>12-2-1002</v>
      </c>
      <c r="N596" s="159" t="s">
        <v>1525</v>
      </c>
      <c r="O596" s="206" t="str">
        <f>VLOOKUP(M596,'房源信息（实测）'!$C$2:$J$771,7,0)</f>
        <v>12-2-1002</v>
      </c>
      <c r="P596" s="206">
        <f>VLOOKUP(M596,'房源信息（实测）'!$C$2:$K$771,8,0)</f>
        <v>89.06</v>
      </c>
      <c r="Q596" s="159">
        <v>88.98</v>
      </c>
      <c r="R596" s="159">
        <v>71.23</v>
      </c>
      <c r="S596" s="159" t="s">
        <v>1526</v>
      </c>
      <c r="T596" s="159" t="s">
        <v>93</v>
      </c>
      <c r="U596" s="159" t="s">
        <v>1527</v>
      </c>
      <c r="V596" s="159" t="s">
        <v>1528</v>
      </c>
      <c r="AE596" s="163">
        <v>45107</v>
      </c>
      <c r="AI596"/>
    </row>
    <row r="597" spans="1:35">
      <c r="A597" s="159">
        <f t="shared" si="52"/>
        <v>89.54</v>
      </c>
      <c r="B597" s="159">
        <v>595</v>
      </c>
      <c r="C597" s="159" t="s">
        <v>1523</v>
      </c>
      <c r="D597" s="159" t="s">
        <v>155</v>
      </c>
      <c r="E597" s="159" t="s">
        <v>632</v>
      </c>
      <c r="F597" s="159" t="s">
        <v>3594</v>
      </c>
      <c r="G597" s="159">
        <v>13</v>
      </c>
      <c r="H597" s="159">
        <f t="shared" si="54"/>
        <v>13</v>
      </c>
      <c r="I597" s="159">
        <v>1</v>
      </c>
      <c r="J597" s="159">
        <v>10</v>
      </c>
      <c r="K597" s="159">
        <v>1</v>
      </c>
      <c r="L597" s="159">
        <v>101</v>
      </c>
      <c r="M597" s="206" t="str">
        <f t="shared" si="53"/>
        <v>13-1-101</v>
      </c>
      <c r="N597" s="159" t="s">
        <v>1525</v>
      </c>
      <c r="O597" s="206" t="str">
        <f>VLOOKUP(M597,'房源信息（实测）'!$C$2:$J$771,7,0)</f>
        <v>13-1-101</v>
      </c>
      <c r="P597" s="206">
        <f>VLOOKUP(M597,'房源信息（实测）'!$C$2:$K$771,8,0)</f>
        <v>89.54</v>
      </c>
      <c r="Q597" s="159">
        <v>89.47</v>
      </c>
      <c r="R597" s="159">
        <v>71.23</v>
      </c>
      <c r="S597" s="159" t="s">
        <v>1526</v>
      </c>
      <c r="T597" s="159" t="s">
        <v>93</v>
      </c>
      <c r="U597" s="159" t="s">
        <v>1527</v>
      </c>
      <c r="V597" s="159" t="s">
        <v>1528</v>
      </c>
      <c r="AE597" s="163">
        <v>45107</v>
      </c>
      <c r="AI597"/>
    </row>
    <row r="598" spans="1:35">
      <c r="A598" s="159">
        <f t="shared" si="52"/>
        <v>78.83</v>
      </c>
      <c r="B598" s="159">
        <v>596</v>
      </c>
      <c r="C598" s="159" t="s">
        <v>1523</v>
      </c>
      <c r="D598" s="159" t="s">
        <v>155</v>
      </c>
      <c r="E598" s="159" t="s">
        <v>632</v>
      </c>
      <c r="F598" s="159" t="s">
        <v>3595</v>
      </c>
      <c r="G598" s="159">
        <v>13</v>
      </c>
      <c r="H598" s="159">
        <f t="shared" si="54"/>
        <v>13</v>
      </c>
      <c r="I598" s="159">
        <v>1</v>
      </c>
      <c r="J598" s="159">
        <v>10</v>
      </c>
      <c r="K598" s="159">
        <v>1</v>
      </c>
      <c r="L598" s="159">
        <v>102</v>
      </c>
      <c r="M598" s="206" t="str">
        <f t="shared" si="53"/>
        <v>13-1-102</v>
      </c>
      <c r="N598" s="159" t="s">
        <v>1525</v>
      </c>
      <c r="O598" s="206" t="str">
        <f>VLOOKUP(M598,'房源信息（实测）'!$C$2:$J$771,7,0)</f>
        <v>13-1-102</v>
      </c>
      <c r="P598" s="206">
        <f>VLOOKUP(M598,'房源信息（实测）'!$C$2:$K$771,8,0)</f>
        <v>78.83</v>
      </c>
      <c r="Q598" s="159">
        <v>78.75</v>
      </c>
      <c r="R598" s="159">
        <v>62.7</v>
      </c>
      <c r="S598" s="159" t="s">
        <v>1909</v>
      </c>
      <c r="T598" s="159" t="s">
        <v>93</v>
      </c>
      <c r="U598" s="159" t="s">
        <v>1910</v>
      </c>
      <c r="V598" s="159" t="s">
        <v>1545</v>
      </c>
      <c r="W598" s="159" t="s">
        <v>3596</v>
      </c>
      <c r="X598" s="163">
        <v>44302</v>
      </c>
      <c r="Y598" s="159" t="s">
        <v>3597</v>
      </c>
      <c r="Z598" s="159" t="s">
        <v>1548</v>
      </c>
      <c r="AA598" s="159" t="s">
        <v>3598</v>
      </c>
      <c r="AB598" s="159" t="s">
        <v>3599</v>
      </c>
      <c r="AC598" s="159" t="s">
        <v>1548</v>
      </c>
      <c r="AD598" s="159" t="s">
        <v>3600</v>
      </c>
      <c r="AE598" s="163">
        <v>45107</v>
      </c>
      <c r="AI598"/>
    </row>
    <row r="599" spans="1:35">
      <c r="A599" s="159">
        <f t="shared" si="52"/>
        <v>89.54</v>
      </c>
      <c r="B599" s="159">
        <v>597</v>
      </c>
      <c r="C599" s="159" t="s">
        <v>1523</v>
      </c>
      <c r="D599" s="159" t="s">
        <v>155</v>
      </c>
      <c r="E599" s="159" t="s">
        <v>632</v>
      </c>
      <c r="F599" s="159" t="s">
        <v>3601</v>
      </c>
      <c r="G599" s="159">
        <v>13</v>
      </c>
      <c r="H599" s="159">
        <f t="shared" si="54"/>
        <v>13</v>
      </c>
      <c r="I599" s="159">
        <v>1</v>
      </c>
      <c r="J599" s="159">
        <v>10</v>
      </c>
      <c r="K599" s="159">
        <v>2</v>
      </c>
      <c r="L599" s="159">
        <v>201</v>
      </c>
      <c r="M599" s="206" t="str">
        <f t="shared" si="53"/>
        <v>13-1-201</v>
      </c>
      <c r="N599" s="159" t="s">
        <v>1525</v>
      </c>
      <c r="O599" s="206" t="str">
        <f>VLOOKUP(M599,'房源信息（实测）'!$C$2:$J$771,7,0)</f>
        <v>13-1-201</v>
      </c>
      <c r="P599" s="206">
        <f>VLOOKUP(M599,'房源信息（实测）'!$C$2:$K$771,8,0)</f>
        <v>89.54</v>
      </c>
      <c r="Q599" s="159">
        <v>89.47</v>
      </c>
      <c r="R599" s="159">
        <v>71.23</v>
      </c>
      <c r="S599" s="159" t="s">
        <v>1526</v>
      </c>
      <c r="T599" s="159" t="s">
        <v>93</v>
      </c>
      <c r="U599" s="159" t="s">
        <v>1527</v>
      </c>
      <c r="V599" s="159" t="s">
        <v>1528</v>
      </c>
      <c r="AE599" s="163">
        <v>45107</v>
      </c>
      <c r="AI599"/>
    </row>
    <row r="600" spans="1:35">
      <c r="A600" s="159">
        <f t="shared" si="52"/>
        <v>78.83</v>
      </c>
      <c r="B600" s="159">
        <v>598</v>
      </c>
      <c r="C600" s="159" t="s">
        <v>1523</v>
      </c>
      <c r="D600" s="159" t="s">
        <v>155</v>
      </c>
      <c r="E600" s="159" t="s">
        <v>632</v>
      </c>
      <c r="F600" s="159" t="s">
        <v>3602</v>
      </c>
      <c r="G600" s="159">
        <v>13</v>
      </c>
      <c r="H600" s="159">
        <f t="shared" si="54"/>
        <v>13</v>
      </c>
      <c r="I600" s="159">
        <v>1</v>
      </c>
      <c r="J600" s="159">
        <v>10</v>
      </c>
      <c r="K600" s="159">
        <v>2</v>
      </c>
      <c r="L600" s="159">
        <v>202</v>
      </c>
      <c r="M600" s="206" t="str">
        <f t="shared" si="53"/>
        <v>13-1-202</v>
      </c>
      <c r="N600" s="159" t="s">
        <v>1525</v>
      </c>
      <c r="O600" s="206" t="str">
        <f>VLOOKUP(M600,'房源信息（实测）'!$C$2:$J$771,7,0)</f>
        <v>13-1-202</v>
      </c>
      <c r="P600" s="206">
        <f>VLOOKUP(M600,'房源信息（实测）'!$C$2:$K$771,8,0)</f>
        <v>78.83</v>
      </c>
      <c r="Q600" s="159">
        <v>78.75</v>
      </c>
      <c r="R600" s="159">
        <v>62.7</v>
      </c>
      <c r="S600" s="159" t="s">
        <v>1909</v>
      </c>
      <c r="T600" s="159" t="s">
        <v>93</v>
      </c>
      <c r="U600" s="159" t="s">
        <v>1910</v>
      </c>
      <c r="V600" s="159" t="s">
        <v>1545</v>
      </c>
      <c r="W600" s="159" t="s">
        <v>3603</v>
      </c>
      <c r="X600" s="163">
        <v>44305</v>
      </c>
      <c r="Y600" s="159" t="s">
        <v>3604</v>
      </c>
      <c r="Z600" s="159" t="s">
        <v>1548</v>
      </c>
      <c r="AA600" s="159" t="s">
        <v>3605</v>
      </c>
      <c r="AB600" s="159" t="s">
        <v>2665</v>
      </c>
      <c r="AC600" s="159" t="s">
        <v>1548</v>
      </c>
      <c r="AD600" s="159" t="s">
        <v>3606</v>
      </c>
      <c r="AE600" s="163">
        <v>45107</v>
      </c>
      <c r="AI600"/>
    </row>
    <row r="601" spans="1:35">
      <c r="A601" s="159">
        <f t="shared" si="52"/>
        <v>89.54</v>
      </c>
      <c r="B601" s="159">
        <v>599</v>
      </c>
      <c r="C601" s="159" t="s">
        <v>1523</v>
      </c>
      <c r="D601" s="159" t="s">
        <v>155</v>
      </c>
      <c r="E601" s="159" t="s">
        <v>632</v>
      </c>
      <c r="F601" s="159" t="s">
        <v>3607</v>
      </c>
      <c r="G601" s="159">
        <v>13</v>
      </c>
      <c r="H601" s="159">
        <f t="shared" si="54"/>
        <v>13</v>
      </c>
      <c r="I601" s="159">
        <v>1</v>
      </c>
      <c r="J601" s="159">
        <v>10</v>
      </c>
      <c r="K601" s="159">
        <v>3</v>
      </c>
      <c r="L601" s="159">
        <v>301</v>
      </c>
      <c r="M601" s="206" t="str">
        <f t="shared" si="53"/>
        <v>13-1-301</v>
      </c>
      <c r="N601" s="159" t="s">
        <v>1525</v>
      </c>
      <c r="O601" s="206" t="str">
        <f>VLOOKUP(M601,'房源信息（实测）'!$C$2:$J$771,7,0)</f>
        <v>13-1-301</v>
      </c>
      <c r="P601" s="206">
        <f>VLOOKUP(M601,'房源信息（实测）'!$C$2:$K$771,8,0)</f>
        <v>89.54</v>
      </c>
      <c r="Q601" s="159">
        <v>89.47</v>
      </c>
      <c r="R601" s="159">
        <v>71.23</v>
      </c>
      <c r="S601" s="159" t="s">
        <v>1526</v>
      </c>
      <c r="T601" s="159" t="s">
        <v>93</v>
      </c>
      <c r="U601" s="159" t="s">
        <v>1527</v>
      </c>
      <c r="V601" s="159" t="s">
        <v>1528</v>
      </c>
      <c r="AE601" s="163">
        <v>45107</v>
      </c>
      <c r="AI601"/>
    </row>
    <row r="602" spans="1:35">
      <c r="A602" s="159">
        <f t="shared" si="52"/>
        <v>78.83</v>
      </c>
      <c r="B602" s="159">
        <v>600</v>
      </c>
      <c r="C602" s="159" t="s">
        <v>1523</v>
      </c>
      <c r="D602" s="159" t="s">
        <v>155</v>
      </c>
      <c r="E602" s="159" t="s">
        <v>632</v>
      </c>
      <c r="F602" s="159" t="s">
        <v>3608</v>
      </c>
      <c r="G602" s="159">
        <v>13</v>
      </c>
      <c r="H602" s="159">
        <f t="shared" si="54"/>
        <v>13</v>
      </c>
      <c r="I602" s="159">
        <v>1</v>
      </c>
      <c r="J602" s="159">
        <v>10</v>
      </c>
      <c r="K602" s="159">
        <v>3</v>
      </c>
      <c r="L602" s="159">
        <v>302</v>
      </c>
      <c r="M602" s="206" t="str">
        <f t="shared" si="53"/>
        <v>13-1-302</v>
      </c>
      <c r="N602" s="159" t="s">
        <v>1525</v>
      </c>
      <c r="O602" s="206" t="str">
        <f>VLOOKUP(M602,'房源信息（实测）'!$C$2:$J$771,7,0)</f>
        <v>13-1-302</v>
      </c>
      <c r="P602" s="206">
        <f>VLOOKUP(M602,'房源信息（实测）'!$C$2:$K$771,8,0)</f>
        <v>78.83</v>
      </c>
      <c r="Q602" s="159">
        <v>78.75</v>
      </c>
      <c r="R602" s="159">
        <v>62.7</v>
      </c>
      <c r="S602" s="159" t="s">
        <v>1909</v>
      </c>
      <c r="T602" s="159" t="s">
        <v>93</v>
      </c>
      <c r="U602" s="159" t="s">
        <v>1910</v>
      </c>
      <c r="V602" s="159" t="s">
        <v>1545</v>
      </c>
      <c r="W602" s="159" t="s">
        <v>3609</v>
      </c>
      <c r="X602" s="163">
        <v>44306</v>
      </c>
      <c r="Y602" s="159" t="s">
        <v>3610</v>
      </c>
      <c r="Z602" s="159" t="s">
        <v>1548</v>
      </c>
      <c r="AA602" s="159" t="s">
        <v>3611</v>
      </c>
      <c r="AE602" s="163">
        <v>45107</v>
      </c>
      <c r="AI602"/>
    </row>
    <row r="603" spans="1:35">
      <c r="A603" s="159">
        <f t="shared" si="52"/>
        <v>89.54</v>
      </c>
      <c r="B603" s="159">
        <v>601</v>
      </c>
      <c r="C603" s="159" t="s">
        <v>1523</v>
      </c>
      <c r="D603" s="159" t="s">
        <v>155</v>
      </c>
      <c r="E603" s="159" t="s">
        <v>632</v>
      </c>
      <c r="F603" s="159" t="s">
        <v>3612</v>
      </c>
      <c r="G603" s="159">
        <v>13</v>
      </c>
      <c r="H603" s="159">
        <f t="shared" si="54"/>
        <v>13</v>
      </c>
      <c r="I603" s="159">
        <v>1</v>
      </c>
      <c r="J603" s="159">
        <v>10</v>
      </c>
      <c r="K603" s="159">
        <v>4</v>
      </c>
      <c r="L603" s="159">
        <v>401</v>
      </c>
      <c r="M603" s="206" t="str">
        <f t="shared" si="53"/>
        <v>13-1-401</v>
      </c>
      <c r="N603" s="159" t="s">
        <v>1525</v>
      </c>
      <c r="O603" s="206" t="str">
        <f>VLOOKUP(M603,'房源信息（实测）'!$C$2:$J$771,7,0)</f>
        <v>13-1-401</v>
      </c>
      <c r="P603" s="206">
        <f>VLOOKUP(M603,'房源信息（实测）'!$C$2:$K$771,8,0)</f>
        <v>89.54</v>
      </c>
      <c r="Q603" s="159">
        <v>89.47</v>
      </c>
      <c r="R603" s="159">
        <v>71.23</v>
      </c>
      <c r="S603" s="159" t="s">
        <v>1526</v>
      </c>
      <c r="T603" s="159" t="s">
        <v>93</v>
      </c>
      <c r="U603" s="159" t="s">
        <v>1527</v>
      </c>
      <c r="V603" s="159" t="s">
        <v>1545</v>
      </c>
      <c r="W603" s="159" t="s">
        <v>3613</v>
      </c>
      <c r="X603" s="163">
        <v>44306</v>
      </c>
      <c r="Y603" s="159" t="s">
        <v>3614</v>
      </c>
      <c r="Z603" s="159" t="s">
        <v>1548</v>
      </c>
      <c r="AA603" s="159" t="s">
        <v>3615</v>
      </c>
      <c r="AB603" s="159" t="s">
        <v>3616</v>
      </c>
      <c r="AC603" s="159" t="s">
        <v>1548</v>
      </c>
      <c r="AD603" s="159" t="s">
        <v>3617</v>
      </c>
      <c r="AE603" s="163">
        <v>45107</v>
      </c>
      <c r="AI603"/>
    </row>
    <row r="604" spans="1:35">
      <c r="A604" s="159">
        <f t="shared" si="52"/>
        <v>78.83</v>
      </c>
      <c r="B604" s="159">
        <v>602</v>
      </c>
      <c r="C604" s="159" t="s">
        <v>1523</v>
      </c>
      <c r="D604" s="159" t="s">
        <v>155</v>
      </c>
      <c r="E604" s="159" t="s">
        <v>632</v>
      </c>
      <c r="F604" s="159" t="s">
        <v>3618</v>
      </c>
      <c r="G604" s="159">
        <v>13</v>
      </c>
      <c r="H604" s="159">
        <f t="shared" si="54"/>
        <v>13</v>
      </c>
      <c r="I604" s="159">
        <v>1</v>
      </c>
      <c r="J604" s="159">
        <v>10</v>
      </c>
      <c r="K604" s="159">
        <v>4</v>
      </c>
      <c r="L604" s="159">
        <v>402</v>
      </c>
      <c r="M604" s="206" t="str">
        <f t="shared" si="53"/>
        <v>13-1-402</v>
      </c>
      <c r="N604" s="159" t="s">
        <v>1525</v>
      </c>
      <c r="O604" s="206" t="str">
        <f>VLOOKUP(M604,'房源信息（实测）'!$C$2:$J$771,7,0)</f>
        <v>13-1-402</v>
      </c>
      <c r="P604" s="206">
        <f>VLOOKUP(M604,'房源信息（实测）'!$C$2:$K$771,8,0)</f>
        <v>78.83</v>
      </c>
      <c r="Q604" s="159">
        <v>78.75</v>
      </c>
      <c r="R604" s="159">
        <v>62.7</v>
      </c>
      <c r="S604" s="159" t="s">
        <v>1909</v>
      </c>
      <c r="T604" s="159" t="s">
        <v>93</v>
      </c>
      <c r="U604" s="159" t="s">
        <v>1910</v>
      </c>
      <c r="V604" s="159" t="s">
        <v>1545</v>
      </c>
      <c r="W604" s="159" t="s">
        <v>3619</v>
      </c>
      <c r="X604" s="163">
        <v>44306</v>
      </c>
      <c r="Y604" s="159" t="s">
        <v>3620</v>
      </c>
      <c r="Z604" s="159" t="s">
        <v>1548</v>
      </c>
      <c r="AA604" s="159" t="s">
        <v>3621</v>
      </c>
      <c r="AB604" s="159" t="s">
        <v>3622</v>
      </c>
      <c r="AC604" s="159" t="s">
        <v>1548</v>
      </c>
      <c r="AD604" s="159" t="s">
        <v>3623</v>
      </c>
      <c r="AE604" s="163">
        <v>45107</v>
      </c>
      <c r="AI604"/>
    </row>
    <row r="605" spans="1:35">
      <c r="A605" s="159">
        <f t="shared" si="52"/>
        <v>89.54</v>
      </c>
      <c r="B605" s="159">
        <v>603</v>
      </c>
      <c r="C605" s="159" t="s">
        <v>1523</v>
      </c>
      <c r="D605" s="159" t="s">
        <v>155</v>
      </c>
      <c r="E605" s="159" t="s">
        <v>632</v>
      </c>
      <c r="F605" s="159" t="s">
        <v>3624</v>
      </c>
      <c r="G605" s="159">
        <v>13</v>
      </c>
      <c r="H605" s="159">
        <f t="shared" si="54"/>
        <v>13</v>
      </c>
      <c r="I605" s="159">
        <v>1</v>
      </c>
      <c r="J605" s="159">
        <v>10</v>
      </c>
      <c r="K605" s="159">
        <v>5</v>
      </c>
      <c r="L605" s="159">
        <v>501</v>
      </c>
      <c r="M605" s="206" t="str">
        <f t="shared" si="53"/>
        <v>13-1-501</v>
      </c>
      <c r="N605" s="159" t="s">
        <v>1525</v>
      </c>
      <c r="O605" s="206" t="str">
        <f>VLOOKUP(M605,'房源信息（实测）'!$C$2:$J$771,7,0)</f>
        <v>13-1-501</v>
      </c>
      <c r="P605" s="206">
        <f>VLOOKUP(M605,'房源信息（实测）'!$C$2:$K$771,8,0)</f>
        <v>89.54</v>
      </c>
      <c r="Q605" s="159">
        <v>89.47</v>
      </c>
      <c r="R605" s="159">
        <v>71.23</v>
      </c>
      <c r="S605" s="159" t="s">
        <v>1526</v>
      </c>
      <c r="T605" s="159" t="s">
        <v>93</v>
      </c>
      <c r="U605" s="159" t="s">
        <v>1527</v>
      </c>
      <c r="V605" s="159" t="s">
        <v>1545</v>
      </c>
      <c r="W605" s="159" t="s">
        <v>3625</v>
      </c>
      <c r="X605" s="163">
        <v>44311</v>
      </c>
      <c r="Y605" s="159" t="s">
        <v>3626</v>
      </c>
      <c r="Z605" s="159" t="s">
        <v>1548</v>
      </c>
      <c r="AA605" s="159" t="s">
        <v>3627</v>
      </c>
      <c r="AB605" s="159" t="s">
        <v>3628</v>
      </c>
      <c r="AC605" s="159" t="s">
        <v>1548</v>
      </c>
      <c r="AD605" s="159" t="s">
        <v>3629</v>
      </c>
      <c r="AE605" s="163">
        <v>45107</v>
      </c>
      <c r="AI605"/>
    </row>
    <row r="606" spans="1:35">
      <c r="A606" s="159">
        <f t="shared" si="52"/>
        <v>78.83</v>
      </c>
      <c r="B606" s="159">
        <v>604</v>
      </c>
      <c r="C606" s="159" t="s">
        <v>1523</v>
      </c>
      <c r="D606" s="159" t="s">
        <v>155</v>
      </c>
      <c r="E606" s="159" t="s">
        <v>632</v>
      </c>
      <c r="F606" s="159" t="s">
        <v>3630</v>
      </c>
      <c r="G606" s="159">
        <v>13</v>
      </c>
      <c r="H606" s="159">
        <f t="shared" si="54"/>
        <v>13</v>
      </c>
      <c r="I606" s="159">
        <v>1</v>
      </c>
      <c r="J606" s="159">
        <v>10</v>
      </c>
      <c r="K606" s="159">
        <v>5</v>
      </c>
      <c r="L606" s="159">
        <v>502</v>
      </c>
      <c r="M606" s="206" t="str">
        <f t="shared" si="53"/>
        <v>13-1-502</v>
      </c>
      <c r="N606" s="159" t="s">
        <v>1525</v>
      </c>
      <c r="O606" s="206" t="str">
        <f>VLOOKUP(M606,'房源信息（实测）'!$C$2:$J$771,7,0)</f>
        <v>13-1-502</v>
      </c>
      <c r="P606" s="206">
        <f>VLOOKUP(M606,'房源信息（实测）'!$C$2:$K$771,8,0)</f>
        <v>78.83</v>
      </c>
      <c r="Q606" s="159">
        <v>78.75</v>
      </c>
      <c r="R606" s="159">
        <v>62.7</v>
      </c>
      <c r="S606" s="159" t="s">
        <v>1909</v>
      </c>
      <c r="T606" s="159" t="s">
        <v>93</v>
      </c>
      <c r="U606" s="159" t="s">
        <v>1910</v>
      </c>
      <c r="V606" s="159" t="s">
        <v>1545</v>
      </c>
      <c r="W606" s="159" t="s">
        <v>3631</v>
      </c>
      <c r="X606" s="163">
        <v>44310</v>
      </c>
      <c r="Y606" s="159" t="s">
        <v>3632</v>
      </c>
      <c r="Z606" s="159" t="s">
        <v>1548</v>
      </c>
      <c r="AA606" s="159" t="s">
        <v>3633</v>
      </c>
      <c r="AE606" s="163">
        <v>45107</v>
      </c>
      <c r="AI606"/>
    </row>
    <row r="607" spans="1:35">
      <c r="A607" s="159">
        <f t="shared" si="52"/>
        <v>89.54</v>
      </c>
      <c r="B607" s="159">
        <v>605</v>
      </c>
      <c r="C607" s="159" t="s">
        <v>1523</v>
      </c>
      <c r="D607" s="159" t="s">
        <v>155</v>
      </c>
      <c r="E607" s="159" t="s">
        <v>632</v>
      </c>
      <c r="F607" s="159" t="s">
        <v>3634</v>
      </c>
      <c r="G607" s="159">
        <v>13</v>
      </c>
      <c r="H607" s="159">
        <f t="shared" si="54"/>
        <v>13</v>
      </c>
      <c r="I607" s="159">
        <v>1</v>
      </c>
      <c r="J607" s="159">
        <v>10</v>
      </c>
      <c r="K607" s="159">
        <v>6</v>
      </c>
      <c r="L607" s="159">
        <v>601</v>
      </c>
      <c r="M607" s="206" t="str">
        <f t="shared" si="53"/>
        <v>13-1-601</v>
      </c>
      <c r="N607" s="159" t="s">
        <v>1525</v>
      </c>
      <c r="O607" s="206" t="str">
        <f>VLOOKUP(M607,'房源信息（实测）'!$C$2:$J$771,7,0)</f>
        <v>13-1-601</v>
      </c>
      <c r="P607" s="206">
        <f>VLOOKUP(M607,'房源信息（实测）'!$C$2:$K$771,8,0)</f>
        <v>89.54</v>
      </c>
      <c r="Q607" s="159">
        <v>89.47</v>
      </c>
      <c r="R607" s="159">
        <v>71.23</v>
      </c>
      <c r="S607" s="159" t="s">
        <v>1526</v>
      </c>
      <c r="T607" s="159" t="s">
        <v>93</v>
      </c>
      <c r="U607" s="159" t="s">
        <v>1527</v>
      </c>
      <c r="V607" s="159" t="s">
        <v>1545</v>
      </c>
      <c r="W607" s="159" t="s">
        <v>3635</v>
      </c>
      <c r="X607" s="163">
        <v>44311</v>
      </c>
      <c r="Y607" s="159" t="s">
        <v>3636</v>
      </c>
      <c r="Z607" s="159" t="s">
        <v>1548</v>
      </c>
      <c r="AA607" s="159" t="s">
        <v>3637</v>
      </c>
      <c r="AB607" s="159" t="s">
        <v>3638</v>
      </c>
      <c r="AC607" s="159" t="s">
        <v>1548</v>
      </c>
      <c r="AD607" s="159" t="s">
        <v>3639</v>
      </c>
      <c r="AE607" s="163">
        <v>45107</v>
      </c>
      <c r="AI607"/>
    </row>
    <row r="608" spans="1:35">
      <c r="A608" s="159">
        <f t="shared" si="52"/>
        <v>78.83</v>
      </c>
      <c r="B608" s="159">
        <v>606</v>
      </c>
      <c r="C608" s="159" t="s">
        <v>1523</v>
      </c>
      <c r="D608" s="159" t="s">
        <v>155</v>
      </c>
      <c r="E608" s="159" t="s">
        <v>632</v>
      </c>
      <c r="F608" s="159" t="s">
        <v>3640</v>
      </c>
      <c r="G608" s="159">
        <v>13</v>
      </c>
      <c r="H608" s="159">
        <f t="shared" si="54"/>
        <v>13</v>
      </c>
      <c r="I608" s="159">
        <v>1</v>
      </c>
      <c r="J608" s="159">
        <v>10</v>
      </c>
      <c r="K608" s="159">
        <v>6</v>
      </c>
      <c r="L608" s="159">
        <v>602</v>
      </c>
      <c r="M608" s="206" t="str">
        <f t="shared" si="53"/>
        <v>13-1-602</v>
      </c>
      <c r="N608" s="159" t="s">
        <v>1525</v>
      </c>
      <c r="O608" s="206" t="str">
        <f>VLOOKUP(M608,'房源信息（实测）'!$C$2:$J$771,7,0)</f>
        <v>13-1-602</v>
      </c>
      <c r="P608" s="206">
        <f>VLOOKUP(M608,'房源信息（实测）'!$C$2:$K$771,8,0)</f>
        <v>78.83</v>
      </c>
      <c r="Q608" s="159">
        <v>78.75</v>
      </c>
      <c r="R608" s="159">
        <v>62.7</v>
      </c>
      <c r="S608" s="159" t="s">
        <v>1909</v>
      </c>
      <c r="T608" s="159" t="s">
        <v>93</v>
      </c>
      <c r="U608" s="159" t="s">
        <v>1910</v>
      </c>
      <c r="V608" s="159" t="s">
        <v>1545</v>
      </c>
      <c r="W608" s="159" t="s">
        <v>3641</v>
      </c>
      <c r="X608" s="163">
        <v>44303</v>
      </c>
      <c r="Y608" s="159" t="s">
        <v>3642</v>
      </c>
      <c r="Z608" s="159" t="s">
        <v>1548</v>
      </c>
      <c r="AA608" s="159" t="s">
        <v>3643</v>
      </c>
      <c r="AE608" s="163">
        <v>45107</v>
      </c>
      <c r="AI608"/>
    </row>
    <row r="609" spans="1:35">
      <c r="A609" s="159">
        <f t="shared" si="52"/>
        <v>89.54</v>
      </c>
      <c r="B609" s="159">
        <v>607</v>
      </c>
      <c r="C609" s="159" t="s">
        <v>1523</v>
      </c>
      <c r="D609" s="159" t="s">
        <v>155</v>
      </c>
      <c r="E609" s="159" t="s">
        <v>632</v>
      </c>
      <c r="F609" s="159" t="s">
        <v>3644</v>
      </c>
      <c r="G609" s="159">
        <v>13</v>
      </c>
      <c r="H609" s="159">
        <f t="shared" si="54"/>
        <v>13</v>
      </c>
      <c r="I609" s="159">
        <v>1</v>
      </c>
      <c r="J609" s="159">
        <v>10</v>
      </c>
      <c r="K609" s="159">
        <v>7</v>
      </c>
      <c r="L609" s="159">
        <v>701</v>
      </c>
      <c r="M609" s="206" t="str">
        <f t="shared" si="53"/>
        <v>13-1-701</v>
      </c>
      <c r="N609" s="159" t="s">
        <v>1525</v>
      </c>
      <c r="O609" s="206" t="str">
        <f>VLOOKUP(M609,'房源信息（实测）'!$C$2:$J$771,7,0)</f>
        <v>13-1-701</v>
      </c>
      <c r="P609" s="206">
        <f>VLOOKUP(M609,'房源信息（实测）'!$C$2:$K$771,8,0)</f>
        <v>89.54</v>
      </c>
      <c r="Q609" s="159">
        <v>89.47</v>
      </c>
      <c r="R609" s="159">
        <v>71.23</v>
      </c>
      <c r="S609" s="159" t="s">
        <v>1526</v>
      </c>
      <c r="T609" s="159" t="s">
        <v>93</v>
      </c>
      <c r="U609" s="159" t="s">
        <v>1527</v>
      </c>
      <c r="V609" s="159" t="s">
        <v>1545</v>
      </c>
      <c r="W609" s="159" t="s">
        <v>3645</v>
      </c>
      <c r="X609" s="163">
        <v>44315</v>
      </c>
      <c r="Y609" s="159" t="s">
        <v>3646</v>
      </c>
      <c r="Z609" s="159" t="s">
        <v>1548</v>
      </c>
      <c r="AA609" s="159" t="s">
        <v>3647</v>
      </c>
      <c r="AB609" s="159" t="s">
        <v>3648</v>
      </c>
      <c r="AC609" s="159" t="s">
        <v>1548</v>
      </c>
      <c r="AD609" s="159" t="s">
        <v>3649</v>
      </c>
      <c r="AE609" s="163">
        <v>45107</v>
      </c>
      <c r="AI609"/>
    </row>
    <row r="610" spans="1:35">
      <c r="A610" s="159">
        <f t="shared" si="52"/>
        <v>78.83</v>
      </c>
      <c r="B610" s="159">
        <v>608</v>
      </c>
      <c r="C610" s="159" t="s">
        <v>1523</v>
      </c>
      <c r="D610" s="159" t="s">
        <v>155</v>
      </c>
      <c r="E610" s="159" t="s">
        <v>632</v>
      </c>
      <c r="F610" s="159" t="s">
        <v>3650</v>
      </c>
      <c r="G610" s="159">
        <v>13</v>
      </c>
      <c r="H610" s="159">
        <f t="shared" si="54"/>
        <v>13</v>
      </c>
      <c r="I610" s="159">
        <v>1</v>
      </c>
      <c r="J610" s="159">
        <v>10</v>
      </c>
      <c r="K610" s="159">
        <v>7</v>
      </c>
      <c r="L610" s="159">
        <v>702</v>
      </c>
      <c r="M610" s="206" t="str">
        <f t="shared" si="53"/>
        <v>13-1-702</v>
      </c>
      <c r="N610" s="159" t="s">
        <v>1525</v>
      </c>
      <c r="O610" s="206" t="str">
        <f>VLOOKUP(M610,'房源信息（实测）'!$C$2:$J$771,7,0)</f>
        <v>13-1-702</v>
      </c>
      <c r="P610" s="206">
        <f>VLOOKUP(M610,'房源信息（实测）'!$C$2:$K$771,8,0)</f>
        <v>78.83</v>
      </c>
      <c r="Q610" s="159">
        <v>78.75</v>
      </c>
      <c r="R610" s="159">
        <v>62.7</v>
      </c>
      <c r="S610" s="159" t="s">
        <v>1909</v>
      </c>
      <c r="T610" s="159" t="s">
        <v>93</v>
      </c>
      <c r="U610" s="159" t="s">
        <v>1910</v>
      </c>
      <c r="V610" s="159" t="s">
        <v>1545</v>
      </c>
      <c r="W610" s="159" t="s">
        <v>3651</v>
      </c>
      <c r="X610" s="163">
        <v>44310</v>
      </c>
      <c r="Y610" s="159" t="s">
        <v>3652</v>
      </c>
      <c r="Z610" s="159" t="s">
        <v>1548</v>
      </c>
      <c r="AA610" s="159" t="s">
        <v>3653</v>
      </c>
      <c r="AB610" s="159" t="s">
        <v>3654</v>
      </c>
      <c r="AC610" s="159" t="s">
        <v>1548</v>
      </c>
      <c r="AD610" s="159" t="s">
        <v>3655</v>
      </c>
      <c r="AE610" s="163">
        <v>45107</v>
      </c>
      <c r="AI610"/>
    </row>
    <row r="611" spans="1:35">
      <c r="A611" s="159">
        <f t="shared" si="52"/>
        <v>89.54</v>
      </c>
      <c r="B611" s="159">
        <v>609</v>
      </c>
      <c r="C611" s="159" t="s">
        <v>1523</v>
      </c>
      <c r="D611" s="159" t="s">
        <v>155</v>
      </c>
      <c r="E611" s="159" t="s">
        <v>632</v>
      </c>
      <c r="F611" s="159" t="s">
        <v>3656</v>
      </c>
      <c r="G611" s="159">
        <v>13</v>
      </c>
      <c r="H611" s="159">
        <f t="shared" si="54"/>
        <v>13</v>
      </c>
      <c r="I611" s="159">
        <v>1</v>
      </c>
      <c r="J611" s="159">
        <v>10</v>
      </c>
      <c r="K611" s="159">
        <v>8</v>
      </c>
      <c r="L611" s="159">
        <v>801</v>
      </c>
      <c r="M611" s="206" t="str">
        <f t="shared" si="53"/>
        <v>13-1-801</v>
      </c>
      <c r="N611" s="159" t="s">
        <v>1525</v>
      </c>
      <c r="O611" s="206" t="str">
        <f>VLOOKUP(M611,'房源信息（实测）'!$C$2:$J$771,7,0)</f>
        <v>13-1-801</v>
      </c>
      <c r="P611" s="206">
        <f>VLOOKUP(M611,'房源信息（实测）'!$C$2:$K$771,8,0)</f>
        <v>89.54</v>
      </c>
      <c r="Q611" s="159">
        <v>89.47</v>
      </c>
      <c r="R611" s="159">
        <v>71.23</v>
      </c>
      <c r="S611" s="159" t="s">
        <v>1526</v>
      </c>
      <c r="T611" s="159" t="s">
        <v>93</v>
      </c>
      <c r="U611" s="159" t="s">
        <v>1527</v>
      </c>
      <c r="V611" s="159" t="s">
        <v>1528</v>
      </c>
      <c r="AE611" s="163">
        <v>45107</v>
      </c>
      <c r="AI611"/>
    </row>
    <row r="612" spans="1:35">
      <c r="A612" s="159">
        <f t="shared" si="52"/>
        <v>78.83</v>
      </c>
      <c r="B612" s="159">
        <v>610</v>
      </c>
      <c r="C612" s="159" t="s">
        <v>1523</v>
      </c>
      <c r="D612" s="159" t="s">
        <v>155</v>
      </c>
      <c r="E612" s="159" t="s">
        <v>632</v>
      </c>
      <c r="F612" s="159" t="s">
        <v>3657</v>
      </c>
      <c r="G612" s="159">
        <v>13</v>
      </c>
      <c r="H612" s="159">
        <f t="shared" si="54"/>
        <v>13</v>
      </c>
      <c r="I612" s="159">
        <v>1</v>
      </c>
      <c r="J612" s="159">
        <v>10</v>
      </c>
      <c r="K612" s="159">
        <v>8</v>
      </c>
      <c r="L612" s="159">
        <v>802</v>
      </c>
      <c r="M612" s="206" t="str">
        <f t="shared" si="53"/>
        <v>13-1-802</v>
      </c>
      <c r="N612" s="159" t="s">
        <v>1525</v>
      </c>
      <c r="O612" s="206" t="str">
        <f>VLOOKUP(M612,'房源信息（实测）'!$C$2:$J$771,7,0)</f>
        <v>13-1-802</v>
      </c>
      <c r="P612" s="206">
        <f>VLOOKUP(M612,'房源信息（实测）'!$C$2:$K$771,8,0)</f>
        <v>78.83</v>
      </c>
      <c r="Q612" s="159">
        <v>78.75</v>
      </c>
      <c r="R612" s="159">
        <v>62.7</v>
      </c>
      <c r="S612" s="159" t="s">
        <v>1909</v>
      </c>
      <c r="T612" s="159" t="s">
        <v>93</v>
      </c>
      <c r="U612" s="159" t="s">
        <v>1910</v>
      </c>
      <c r="V612" s="159" t="s">
        <v>1545</v>
      </c>
      <c r="W612" s="159" t="s">
        <v>3658</v>
      </c>
      <c r="X612" s="163">
        <v>44321</v>
      </c>
      <c r="Y612" s="159" t="s">
        <v>3659</v>
      </c>
      <c r="Z612" s="159" t="s">
        <v>1548</v>
      </c>
      <c r="AA612" s="159" t="s">
        <v>3660</v>
      </c>
      <c r="AB612" s="159" t="s">
        <v>3661</v>
      </c>
      <c r="AC612" s="159" t="s">
        <v>1548</v>
      </c>
      <c r="AD612" s="159" t="s">
        <v>3662</v>
      </c>
      <c r="AE612" s="163">
        <v>45107</v>
      </c>
      <c r="AI612"/>
    </row>
    <row r="613" spans="1:35">
      <c r="A613" s="159">
        <f t="shared" si="52"/>
        <v>89.54</v>
      </c>
      <c r="B613" s="159">
        <v>611</v>
      </c>
      <c r="C613" s="159" t="s">
        <v>1523</v>
      </c>
      <c r="D613" s="159" t="s">
        <v>155</v>
      </c>
      <c r="E613" s="159" t="s">
        <v>632</v>
      </c>
      <c r="F613" s="159" t="s">
        <v>3663</v>
      </c>
      <c r="G613" s="159">
        <v>13</v>
      </c>
      <c r="H613" s="159">
        <f t="shared" si="54"/>
        <v>13</v>
      </c>
      <c r="I613" s="159">
        <v>1</v>
      </c>
      <c r="J613" s="159">
        <v>10</v>
      </c>
      <c r="K613" s="159">
        <v>9</v>
      </c>
      <c r="L613" s="159">
        <v>901</v>
      </c>
      <c r="M613" s="206" t="str">
        <f t="shared" si="53"/>
        <v>13-1-901</v>
      </c>
      <c r="N613" s="159" t="s">
        <v>1525</v>
      </c>
      <c r="O613" s="206" t="str">
        <f>VLOOKUP(M613,'房源信息（实测）'!$C$2:$J$771,7,0)</f>
        <v>13-1-901</v>
      </c>
      <c r="P613" s="206">
        <f>VLOOKUP(M613,'房源信息（实测）'!$C$2:$K$771,8,0)</f>
        <v>89.54</v>
      </c>
      <c r="Q613" s="159">
        <v>89.47</v>
      </c>
      <c r="R613" s="159">
        <v>71.23</v>
      </c>
      <c r="S613" s="159" t="s">
        <v>1526</v>
      </c>
      <c r="T613" s="159" t="s">
        <v>93</v>
      </c>
      <c r="U613" s="159" t="s">
        <v>1527</v>
      </c>
      <c r="V613" s="159" t="s">
        <v>1545</v>
      </c>
      <c r="W613" s="159" t="s">
        <v>3664</v>
      </c>
      <c r="X613" s="163">
        <v>44306</v>
      </c>
      <c r="Y613" s="159" t="s">
        <v>3665</v>
      </c>
      <c r="Z613" s="159" t="s">
        <v>1548</v>
      </c>
      <c r="AA613" s="159" t="s">
        <v>3666</v>
      </c>
      <c r="AB613" s="159" t="s">
        <v>3667</v>
      </c>
      <c r="AC613" s="159" t="s">
        <v>1548</v>
      </c>
      <c r="AD613" s="159" t="s">
        <v>3668</v>
      </c>
      <c r="AE613" s="163">
        <v>45107</v>
      </c>
      <c r="AI613"/>
    </row>
    <row r="614" spans="1:35">
      <c r="A614" s="159">
        <f t="shared" si="52"/>
        <v>78.83</v>
      </c>
      <c r="B614" s="159">
        <v>612</v>
      </c>
      <c r="C614" s="159" t="s">
        <v>1523</v>
      </c>
      <c r="D614" s="159" t="s">
        <v>155</v>
      </c>
      <c r="E614" s="159" t="s">
        <v>632</v>
      </c>
      <c r="F614" s="159" t="s">
        <v>3669</v>
      </c>
      <c r="G614" s="159">
        <v>13</v>
      </c>
      <c r="H614" s="159">
        <f t="shared" si="54"/>
        <v>13</v>
      </c>
      <c r="I614" s="159">
        <v>1</v>
      </c>
      <c r="J614" s="159">
        <v>10</v>
      </c>
      <c r="K614" s="159">
        <v>9</v>
      </c>
      <c r="L614" s="159">
        <v>902</v>
      </c>
      <c r="M614" s="206" t="str">
        <f t="shared" si="53"/>
        <v>13-1-902</v>
      </c>
      <c r="N614" s="159" t="s">
        <v>1525</v>
      </c>
      <c r="O614" s="206" t="str">
        <f>VLOOKUP(M614,'房源信息（实测）'!$C$2:$J$771,7,0)</f>
        <v>13-1-902</v>
      </c>
      <c r="P614" s="206">
        <f>VLOOKUP(M614,'房源信息（实测）'!$C$2:$K$771,8,0)</f>
        <v>78.83</v>
      </c>
      <c r="Q614" s="159">
        <v>78.75</v>
      </c>
      <c r="R614" s="159">
        <v>62.7</v>
      </c>
      <c r="S614" s="159" t="s">
        <v>1909</v>
      </c>
      <c r="T614" s="159" t="s">
        <v>93</v>
      </c>
      <c r="U614" s="159" t="s">
        <v>1910</v>
      </c>
      <c r="V614" s="159" t="s">
        <v>1545</v>
      </c>
      <c r="W614" s="159" t="s">
        <v>3670</v>
      </c>
      <c r="X614" s="163">
        <v>44315</v>
      </c>
      <c r="Y614" s="159" t="s">
        <v>3671</v>
      </c>
      <c r="Z614" s="159" t="s">
        <v>1548</v>
      </c>
      <c r="AA614" s="159" t="s">
        <v>3672</v>
      </c>
      <c r="AE614" s="163">
        <v>45107</v>
      </c>
      <c r="AI614"/>
    </row>
    <row r="615" spans="1:35">
      <c r="A615" s="159">
        <f t="shared" si="52"/>
        <v>89.54</v>
      </c>
      <c r="B615" s="159">
        <v>613</v>
      </c>
      <c r="C615" s="159" t="s">
        <v>1523</v>
      </c>
      <c r="D615" s="159" t="s">
        <v>155</v>
      </c>
      <c r="E615" s="159" t="s">
        <v>632</v>
      </c>
      <c r="F615" s="159" t="s">
        <v>3673</v>
      </c>
      <c r="G615" s="159">
        <v>13</v>
      </c>
      <c r="H615" s="159">
        <f t="shared" si="54"/>
        <v>13</v>
      </c>
      <c r="I615" s="159">
        <v>1</v>
      </c>
      <c r="J615" s="159">
        <v>10</v>
      </c>
      <c r="K615" s="159">
        <v>10</v>
      </c>
      <c r="L615" s="159">
        <v>1001</v>
      </c>
      <c r="M615" s="206" t="str">
        <f t="shared" si="53"/>
        <v>13-1-1001</v>
      </c>
      <c r="N615" s="159" t="s">
        <v>1525</v>
      </c>
      <c r="O615" s="206" t="str">
        <f>VLOOKUP(M615,'房源信息（实测）'!$C$2:$J$771,7,0)</f>
        <v>13-1-1001</v>
      </c>
      <c r="P615" s="206">
        <f>VLOOKUP(M615,'房源信息（实测）'!$C$2:$K$771,8,0)</f>
        <v>89.54</v>
      </c>
      <c r="Q615" s="159">
        <v>89.47</v>
      </c>
      <c r="R615" s="159">
        <v>71.23</v>
      </c>
      <c r="S615" s="159" t="s">
        <v>1526</v>
      </c>
      <c r="T615" s="159" t="s">
        <v>93</v>
      </c>
      <c r="U615" s="159" t="s">
        <v>1527</v>
      </c>
      <c r="V615" s="159" t="s">
        <v>1528</v>
      </c>
      <c r="AE615" s="163">
        <v>45107</v>
      </c>
      <c r="AI615"/>
    </row>
    <row r="616" spans="1:35">
      <c r="A616" s="159">
        <f t="shared" si="52"/>
        <v>78.83</v>
      </c>
      <c r="B616" s="159">
        <v>614</v>
      </c>
      <c r="C616" s="159" t="s">
        <v>1523</v>
      </c>
      <c r="D616" s="159" t="s">
        <v>155</v>
      </c>
      <c r="E616" s="159" t="s">
        <v>632</v>
      </c>
      <c r="F616" s="159" t="s">
        <v>3674</v>
      </c>
      <c r="G616" s="159">
        <v>13</v>
      </c>
      <c r="H616" s="159">
        <f t="shared" si="54"/>
        <v>13</v>
      </c>
      <c r="I616" s="159">
        <v>1</v>
      </c>
      <c r="J616" s="159">
        <v>10</v>
      </c>
      <c r="K616" s="159">
        <v>10</v>
      </c>
      <c r="L616" s="159">
        <v>1002</v>
      </c>
      <c r="M616" s="206" t="str">
        <f t="shared" si="53"/>
        <v>13-1-1002</v>
      </c>
      <c r="N616" s="159" t="s">
        <v>1525</v>
      </c>
      <c r="O616" s="206" t="str">
        <f>VLOOKUP(M616,'房源信息（实测）'!$C$2:$J$771,7,0)</f>
        <v>13-1-1002</v>
      </c>
      <c r="P616" s="206">
        <f>VLOOKUP(M616,'房源信息（实测）'!$C$2:$K$771,8,0)</f>
        <v>78.83</v>
      </c>
      <c r="Q616" s="159">
        <v>78.75</v>
      </c>
      <c r="R616" s="159">
        <v>62.7</v>
      </c>
      <c r="S616" s="159" t="s">
        <v>1909</v>
      </c>
      <c r="T616" s="159" t="s">
        <v>93</v>
      </c>
      <c r="U616" s="159" t="s">
        <v>1910</v>
      </c>
      <c r="V616" s="159" t="s">
        <v>1545</v>
      </c>
      <c r="W616" s="159" t="s">
        <v>3675</v>
      </c>
      <c r="X616" s="163">
        <v>44315</v>
      </c>
      <c r="Y616" s="159" t="s">
        <v>3676</v>
      </c>
      <c r="Z616" s="159" t="s">
        <v>1548</v>
      </c>
      <c r="AA616" s="159" t="s">
        <v>3677</v>
      </c>
      <c r="AE616" s="163">
        <v>45107</v>
      </c>
      <c r="AI616"/>
    </row>
    <row r="617" spans="1:35">
      <c r="A617" s="159">
        <f t="shared" si="52"/>
        <v>78.83</v>
      </c>
      <c r="B617" s="159">
        <v>615</v>
      </c>
      <c r="C617" s="159" t="s">
        <v>1523</v>
      </c>
      <c r="D617" s="159" t="s">
        <v>155</v>
      </c>
      <c r="E617" s="159" t="s">
        <v>632</v>
      </c>
      <c r="F617" s="159" t="s">
        <v>3678</v>
      </c>
      <c r="G617" s="159">
        <v>13</v>
      </c>
      <c r="H617" s="159">
        <f t="shared" si="54"/>
        <v>13</v>
      </c>
      <c r="I617" s="159">
        <v>2</v>
      </c>
      <c r="J617" s="159">
        <v>10</v>
      </c>
      <c r="K617" s="159">
        <v>1</v>
      </c>
      <c r="L617" s="159">
        <v>101</v>
      </c>
      <c r="M617" s="206" t="str">
        <f t="shared" si="53"/>
        <v>13-2-101</v>
      </c>
      <c r="N617" s="159" t="s">
        <v>1525</v>
      </c>
      <c r="O617" s="206" t="str">
        <f>VLOOKUP(M617,'房源信息（实测）'!$C$2:$J$771,7,0)</f>
        <v>13-2-101</v>
      </c>
      <c r="P617" s="206">
        <f>VLOOKUP(M617,'房源信息（实测）'!$C$2:$K$771,8,0)</f>
        <v>78.83</v>
      </c>
      <c r="Q617" s="159">
        <v>78.75</v>
      </c>
      <c r="R617" s="159">
        <v>62.7</v>
      </c>
      <c r="S617" s="159" t="s">
        <v>1909</v>
      </c>
      <c r="T617" s="159" t="s">
        <v>93</v>
      </c>
      <c r="U617" s="159" t="s">
        <v>1910</v>
      </c>
      <c r="V617" s="159" t="s">
        <v>1545</v>
      </c>
      <c r="W617" s="159" t="s">
        <v>3679</v>
      </c>
      <c r="X617" s="163">
        <v>44315</v>
      </c>
      <c r="Y617" s="159" t="s">
        <v>3680</v>
      </c>
      <c r="Z617" s="159" t="s">
        <v>1548</v>
      </c>
      <c r="AA617" s="159" t="s">
        <v>3681</v>
      </c>
      <c r="AB617" s="159" t="s">
        <v>3682</v>
      </c>
      <c r="AC617" s="159" t="s">
        <v>1548</v>
      </c>
      <c r="AD617" s="159" t="s">
        <v>3683</v>
      </c>
      <c r="AE617" s="163">
        <v>45107</v>
      </c>
      <c r="AI617"/>
    </row>
    <row r="618" spans="1:35">
      <c r="A618" s="159">
        <f t="shared" si="52"/>
        <v>89.03</v>
      </c>
      <c r="B618" s="159">
        <v>616</v>
      </c>
      <c r="C618" s="159" t="s">
        <v>1523</v>
      </c>
      <c r="D618" s="159" t="s">
        <v>155</v>
      </c>
      <c r="E618" s="159" t="s">
        <v>632</v>
      </c>
      <c r="F618" s="159" t="s">
        <v>3684</v>
      </c>
      <c r="G618" s="159">
        <v>13</v>
      </c>
      <c r="H618" s="159">
        <f t="shared" si="54"/>
        <v>13</v>
      </c>
      <c r="I618" s="159">
        <v>2</v>
      </c>
      <c r="J618" s="159">
        <v>10</v>
      </c>
      <c r="K618" s="159">
        <v>1</v>
      </c>
      <c r="L618" s="159">
        <v>102</v>
      </c>
      <c r="M618" s="206" t="str">
        <f t="shared" si="53"/>
        <v>13-2-102</v>
      </c>
      <c r="N618" s="159" t="s">
        <v>1525</v>
      </c>
      <c r="O618" s="206" t="str">
        <f>VLOOKUP(M618,'房源信息（实测）'!$C$2:$J$771,7,0)</f>
        <v>13-2-102</v>
      </c>
      <c r="P618" s="206">
        <f>VLOOKUP(M618,'房源信息（实测）'!$C$2:$K$771,8,0)</f>
        <v>89.03</v>
      </c>
      <c r="Q618" s="159">
        <v>88.95</v>
      </c>
      <c r="R618" s="159">
        <v>70.819999999999993</v>
      </c>
      <c r="S618" s="159" t="s">
        <v>1526</v>
      </c>
      <c r="T618" s="159" t="s">
        <v>93</v>
      </c>
      <c r="U618" s="159" t="s">
        <v>1527</v>
      </c>
      <c r="V618" s="159" t="s">
        <v>1528</v>
      </c>
      <c r="AE618" s="163">
        <v>45107</v>
      </c>
      <c r="AI618"/>
    </row>
    <row r="619" spans="1:35">
      <c r="A619" s="159">
        <f t="shared" si="52"/>
        <v>78.83</v>
      </c>
      <c r="B619" s="159">
        <v>617</v>
      </c>
      <c r="C619" s="159" t="s">
        <v>1523</v>
      </c>
      <c r="D619" s="159" t="s">
        <v>155</v>
      </c>
      <c r="E619" s="159" t="s">
        <v>632</v>
      </c>
      <c r="F619" s="159" t="s">
        <v>3685</v>
      </c>
      <c r="G619" s="159">
        <v>13</v>
      </c>
      <c r="H619" s="159">
        <f t="shared" si="54"/>
        <v>13</v>
      </c>
      <c r="I619" s="159">
        <v>2</v>
      </c>
      <c r="J619" s="159">
        <v>10</v>
      </c>
      <c r="K619" s="159">
        <v>2</v>
      </c>
      <c r="L619" s="159">
        <v>201</v>
      </c>
      <c r="M619" s="206" t="str">
        <f t="shared" si="53"/>
        <v>13-2-201</v>
      </c>
      <c r="N619" s="159" t="s">
        <v>1525</v>
      </c>
      <c r="O619" s="206" t="str">
        <f>VLOOKUP(M619,'房源信息（实测）'!$C$2:$J$771,7,0)</f>
        <v>13-2-201</v>
      </c>
      <c r="P619" s="206">
        <f>VLOOKUP(M619,'房源信息（实测）'!$C$2:$K$771,8,0)</f>
        <v>78.83</v>
      </c>
      <c r="Q619" s="159">
        <v>78.75</v>
      </c>
      <c r="R619" s="159">
        <v>62.7</v>
      </c>
      <c r="S619" s="159" t="s">
        <v>1909</v>
      </c>
      <c r="T619" s="159" t="s">
        <v>93</v>
      </c>
      <c r="U619" s="159" t="s">
        <v>1910</v>
      </c>
      <c r="V619" s="159" t="s">
        <v>1545</v>
      </c>
      <c r="W619" s="159" t="s">
        <v>3686</v>
      </c>
      <c r="X619" s="163">
        <v>44311</v>
      </c>
      <c r="Y619" s="159" t="s">
        <v>3687</v>
      </c>
      <c r="Z619" s="159" t="s">
        <v>1548</v>
      </c>
      <c r="AA619" s="159" t="s">
        <v>3688</v>
      </c>
      <c r="AB619" s="159" t="s">
        <v>3689</v>
      </c>
      <c r="AC619" s="159" t="s">
        <v>1548</v>
      </c>
      <c r="AD619" s="159" t="s">
        <v>3690</v>
      </c>
      <c r="AE619" s="163">
        <v>45107</v>
      </c>
      <c r="AI619"/>
    </row>
    <row r="620" spans="1:35">
      <c r="A620" s="159">
        <f t="shared" si="52"/>
        <v>89.54</v>
      </c>
      <c r="B620" s="159">
        <v>618</v>
      </c>
      <c r="C620" s="159" t="s">
        <v>1523</v>
      </c>
      <c r="D620" s="159" t="s">
        <v>155</v>
      </c>
      <c r="E620" s="159" t="s">
        <v>632</v>
      </c>
      <c r="F620" s="159" t="s">
        <v>3691</v>
      </c>
      <c r="G620" s="159">
        <v>13</v>
      </c>
      <c r="H620" s="159">
        <f t="shared" si="54"/>
        <v>13</v>
      </c>
      <c r="I620" s="159">
        <v>2</v>
      </c>
      <c r="J620" s="159">
        <v>10</v>
      </c>
      <c r="K620" s="159">
        <v>2</v>
      </c>
      <c r="L620" s="159">
        <v>202</v>
      </c>
      <c r="M620" s="206" t="str">
        <f t="shared" si="53"/>
        <v>13-2-202</v>
      </c>
      <c r="N620" s="159" t="s">
        <v>1525</v>
      </c>
      <c r="O620" s="206" t="str">
        <f>VLOOKUP(M620,'房源信息（实测）'!$C$2:$J$771,7,0)</f>
        <v>13-2-202</v>
      </c>
      <c r="P620" s="206">
        <f>VLOOKUP(M620,'房源信息（实测）'!$C$2:$K$771,8,0)</f>
        <v>89.54</v>
      </c>
      <c r="Q620" s="159">
        <v>89.47</v>
      </c>
      <c r="R620" s="159">
        <v>71.23</v>
      </c>
      <c r="S620" s="159" t="s">
        <v>1526</v>
      </c>
      <c r="T620" s="159" t="s">
        <v>93</v>
      </c>
      <c r="U620" s="159" t="s">
        <v>1527</v>
      </c>
      <c r="V620" s="159" t="s">
        <v>1528</v>
      </c>
      <c r="AE620" s="163">
        <v>45107</v>
      </c>
      <c r="AI620"/>
    </row>
    <row r="621" spans="1:35">
      <c r="A621" s="159">
        <f t="shared" si="52"/>
        <v>78.83</v>
      </c>
      <c r="B621" s="159">
        <v>619</v>
      </c>
      <c r="C621" s="159" t="s">
        <v>1523</v>
      </c>
      <c r="D621" s="159" t="s">
        <v>155</v>
      </c>
      <c r="E621" s="159" t="s">
        <v>632</v>
      </c>
      <c r="F621" s="159" t="s">
        <v>3692</v>
      </c>
      <c r="G621" s="159">
        <v>13</v>
      </c>
      <c r="H621" s="159">
        <f t="shared" si="54"/>
        <v>13</v>
      </c>
      <c r="I621" s="159">
        <v>2</v>
      </c>
      <c r="J621" s="159">
        <v>10</v>
      </c>
      <c r="K621" s="159">
        <v>3</v>
      </c>
      <c r="L621" s="159">
        <v>301</v>
      </c>
      <c r="M621" s="206" t="str">
        <f t="shared" si="53"/>
        <v>13-2-301</v>
      </c>
      <c r="N621" s="159" t="s">
        <v>1525</v>
      </c>
      <c r="O621" s="206" t="str">
        <f>VLOOKUP(M621,'房源信息（实测）'!$C$2:$J$771,7,0)</f>
        <v>13-2-301</v>
      </c>
      <c r="P621" s="206">
        <f>VLOOKUP(M621,'房源信息（实测）'!$C$2:$K$771,8,0)</f>
        <v>78.83</v>
      </c>
      <c r="Q621" s="159">
        <v>78.75</v>
      </c>
      <c r="R621" s="159">
        <v>62.7</v>
      </c>
      <c r="S621" s="159" t="s">
        <v>1909</v>
      </c>
      <c r="T621" s="159" t="s">
        <v>93</v>
      </c>
      <c r="U621" s="159" t="s">
        <v>1910</v>
      </c>
      <c r="V621" s="159" t="s">
        <v>1545</v>
      </c>
      <c r="W621" s="159" t="s">
        <v>3693</v>
      </c>
      <c r="X621" s="163">
        <v>44312</v>
      </c>
      <c r="Y621" s="159" t="s">
        <v>3694</v>
      </c>
      <c r="Z621" s="159" t="s">
        <v>1548</v>
      </c>
      <c r="AA621" s="159" t="s">
        <v>3695</v>
      </c>
      <c r="AB621" s="159" t="s">
        <v>3696</v>
      </c>
      <c r="AC621" s="159" t="s">
        <v>1548</v>
      </c>
      <c r="AD621" s="159" t="s">
        <v>3697</v>
      </c>
      <c r="AE621" s="163">
        <v>45107</v>
      </c>
      <c r="AI621"/>
    </row>
    <row r="622" spans="1:35">
      <c r="A622" s="159">
        <f t="shared" si="52"/>
        <v>89.54</v>
      </c>
      <c r="B622" s="159">
        <v>620</v>
      </c>
      <c r="C622" s="159" t="s">
        <v>1523</v>
      </c>
      <c r="D622" s="159" t="s">
        <v>155</v>
      </c>
      <c r="E622" s="159" t="s">
        <v>632</v>
      </c>
      <c r="F622" s="159" t="s">
        <v>3698</v>
      </c>
      <c r="G622" s="159">
        <v>13</v>
      </c>
      <c r="H622" s="159">
        <f t="shared" si="54"/>
        <v>13</v>
      </c>
      <c r="I622" s="159">
        <v>2</v>
      </c>
      <c r="J622" s="159">
        <v>10</v>
      </c>
      <c r="K622" s="159">
        <v>3</v>
      </c>
      <c r="L622" s="159">
        <v>302</v>
      </c>
      <c r="M622" s="206" t="str">
        <f t="shared" si="53"/>
        <v>13-2-302</v>
      </c>
      <c r="N622" s="159" t="s">
        <v>1525</v>
      </c>
      <c r="O622" s="206" t="str">
        <f>VLOOKUP(M622,'房源信息（实测）'!$C$2:$J$771,7,0)</f>
        <v>13-2-302</v>
      </c>
      <c r="P622" s="206">
        <f>VLOOKUP(M622,'房源信息（实测）'!$C$2:$K$771,8,0)</f>
        <v>89.54</v>
      </c>
      <c r="Q622" s="159">
        <v>89.47</v>
      </c>
      <c r="R622" s="159">
        <v>71.23</v>
      </c>
      <c r="S622" s="159" t="s">
        <v>1526</v>
      </c>
      <c r="T622" s="159" t="s">
        <v>93</v>
      </c>
      <c r="U622" s="159" t="s">
        <v>1527</v>
      </c>
      <c r="V622" s="159" t="s">
        <v>1545</v>
      </c>
      <c r="W622" s="159" t="s">
        <v>3699</v>
      </c>
      <c r="X622" s="163">
        <v>44304</v>
      </c>
      <c r="Y622" s="159" t="s">
        <v>3700</v>
      </c>
      <c r="Z622" s="159" t="s">
        <v>1548</v>
      </c>
      <c r="AA622" s="159" t="s">
        <v>3701</v>
      </c>
      <c r="AB622" s="159" t="s">
        <v>3702</v>
      </c>
      <c r="AC622" s="159" t="s">
        <v>1548</v>
      </c>
      <c r="AD622" s="159" t="s">
        <v>3703</v>
      </c>
      <c r="AE622" s="163">
        <v>45107</v>
      </c>
      <c r="AI622"/>
    </row>
    <row r="623" spans="1:35">
      <c r="A623" s="159">
        <f t="shared" si="52"/>
        <v>78.83</v>
      </c>
      <c r="B623" s="159">
        <v>621</v>
      </c>
      <c r="C623" s="159" t="s">
        <v>1523</v>
      </c>
      <c r="D623" s="159" t="s">
        <v>155</v>
      </c>
      <c r="E623" s="159" t="s">
        <v>632</v>
      </c>
      <c r="F623" s="159" t="s">
        <v>3704</v>
      </c>
      <c r="G623" s="159">
        <v>13</v>
      </c>
      <c r="H623" s="159">
        <f t="shared" si="54"/>
        <v>13</v>
      </c>
      <c r="I623" s="159">
        <v>2</v>
      </c>
      <c r="J623" s="159">
        <v>10</v>
      </c>
      <c r="K623" s="159">
        <v>4</v>
      </c>
      <c r="L623" s="159">
        <v>401</v>
      </c>
      <c r="M623" s="206" t="str">
        <f t="shared" si="53"/>
        <v>13-2-401</v>
      </c>
      <c r="N623" s="159" t="s">
        <v>1525</v>
      </c>
      <c r="O623" s="206" t="str">
        <f>VLOOKUP(M623,'房源信息（实测）'!$C$2:$J$771,7,0)</f>
        <v>13-2-401</v>
      </c>
      <c r="P623" s="206">
        <f>VLOOKUP(M623,'房源信息（实测）'!$C$2:$K$771,8,0)</f>
        <v>78.83</v>
      </c>
      <c r="Q623" s="159">
        <v>78.75</v>
      </c>
      <c r="R623" s="159">
        <v>62.7</v>
      </c>
      <c r="S623" s="159" t="s">
        <v>1909</v>
      </c>
      <c r="T623" s="159" t="s">
        <v>93</v>
      </c>
      <c r="U623" s="159" t="s">
        <v>1910</v>
      </c>
      <c r="V623" s="159" t="s">
        <v>1545</v>
      </c>
      <c r="W623" s="159" t="s">
        <v>3705</v>
      </c>
      <c r="X623" s="163">
        <v>44305</v>
      </c>
      <c r="Y623" s="159" t="s">
        <v>3706</v>
      </c>
      <c r="Z623" s="159" t="s">
        <v>1548</v>
      </c>
      <c r="AA623" s="159" t="s">
        <v>3707</v>
      </c>
      <c r="AE623" s="163">
        <v>45107</v>
      </c>
      <c r="AI623"/>
    </row>
    <row r="624" spans="1:35">
      <c r="A624" s="159">
        <f t="shared" si="52"/>
        <v>89.54</v>
      </c>
      <c r="B624" s="159">
        <v>622</v>
      </c>
      <c r="C624" s="159" t="s">
        <v>1523</v>
      </c>
      <c r="D624" s="159" t="s">
        <v>155</v>
      </c>
      <c r="E624" s="159" t="s">
        <v>632</v>
      </c>
      <c r="F624" s="159" t="s">
        <v>3708</v>
      </c>
      <c r="G624" s="159">
        <v>13</v>
      </c>
      <c r="H624" s="159">
        <f t="shared" si="54"/>
        <v>13</v>
      </c>
      <c r="I624" s="159">
        <v>2</v>
      </c>
      <c r="J624" s="159">
        <v>10</v>
      </c>
      <c r="K624" s="159">
        <v>4</v>
      </c>
      <c r="L624" s="159">
        <v>402</v>
      </c>
      <c r="M624" s="206" t="str">
        <f t="shared" si="53"/>
        <v>13-2-402</v>
      </c>
      <c r="N624" s="159" t="s">
        <v>1525</v>
      </c>
      <c r="O624" s="206" t="str">
        <f>VLOOKUP(M624,'房源信息（实测）'!$C$2:$J$771,7,0)</f>
        <v>13-2-402</v>
      </c>
      <c r="P624" s="206">
        <f>VLOOKUP(M624,'房源信息（实测）'!$C$2:$K$771,8,0)</f>
        <v>89.54</v>
      </c>
      <c r="Q624" s="159">
        <v>89.47</v>
      </c>
      <c r="R624" s="159">
        <v>71.23</v>
      </c>
      <c r="S624" s="159" t="s">
        <v>1526</v>
      </c>
      <c r="T624" s="159" t="s">
        <v>93</v>
      </c>
      <c r="U624" s="159" t="s">
        <v>1527</v>
      </c>
      <c r="V624" s="159" t="s">
        <v>1545</v>
      </c>
      <c r="W624" s="159" t="s">
        <v>3709</v>
      </c>
      <c r="X624" s="163">
        <v>44309</v>
      </c>
      <c r="Y624" s="159" t="s">
        <v>3710</v>
      </c>
      <c r="Z624" s="159" t="s">
        <v>1548</v>
      </c>
      <c r="AA624" s="159" t="s">
        <v>3711</v>
      </c>
      <c r="AB624" s="159" t="s">
        <v>3712</v>
      </c>
      <c r="AC624" s="159" t="s">
        <v>1548</v>
      </c>
      <c r="AD624" s="159" t="s">
        <v>3713</v>
      </c>
      <c r="AE624" s="163">
        <v>45107</v>
      </c>
      <c r="AI624"/>
    </row>
    <row r="625" spans="1:35">
      <c r="A625" s="159">
        <f t="shared" si="52"/>
        <v>78.83</v>
      </c>
      <c r="B625" s="159">
        <v>623</v>
      </c>
      <c r="C625" s="159" t="s">
        <v>1523</v>
      </c>
      <c r="D625" s="159" t="s">
        <v>155</v>
      </c>
      <c r="E625" s="159" t="s">
        <v>632</v>
      </c>
      <c r="F625" s="159" t="s">
        <v>3714</v>
      </c>
      <c r="G625" s="159">
        <v>13</v>
      </c>
      <c r="H625" s="159">
        <f t="shared" si="54"/>
        <v>13</v>
      </c>
      <c r="I625" s="159">
        <v>2</v>
      </c>
      <c r="J625" s="159">
        <v>10</v>
      </c>
      <c r="K625" s="159">
        <v>5</v>
      </c>
      <c r="L625" s="159">
        <v>501</v>
      </c>
      <c r="M625" s="206" t="str">
        <f t="shared" si="53"/>
        <v>13-2-501</v>
      </c>
      <c r="N625" s="159" t="s">
        <v>1525</v>
      </c>
      <c r="O625" s="206" t="str">
        <f>VLOOKUP(M625,'房源信息（实测）'!$C$2:$J$771,7,0)</f>
        <v>13-2-501</v>
      </c>
      <c r="P625" s="206">
        <f>VLOOKUP(M625,'房源信息（实测）'!$C$2:$K$771,8,0)</f>
        <v>78.83</v>
      </c>
      <c r="Q625" s="159">
        <v>78.75</v>
      </c>
      <c r="R625" s="159">
        <v>62.7</v>
      </c>
      <c r="S625" s="159" t="s">
        <v>1909</v>
      </c>
      <c r="T625" s="159" t="s">
        <v>93</v>
      </c>
      <c r="U625" s="159" t="s">
        <v>1910</v>
      </c>
      <c r="V625" s="159" t="s">
        <v>1545</v>
      </c>
      <c r="W625" s="159" t="s">
        <v>3715</v>
      </c>
      <c r="X625" s="163">
        <v>44325</v>
      </c>
      <c r="Y625" s="159" t="s">
        <v>3716</v>
      </c>
      <c r="Z625" s="159" t="s">
        <v>1548</v>
      </c>
      <c r="AA625" s="159" t="s">
        <v>3717</v>
      </c>
      <c r="AB625" s="159" t="s">
        <v>3718</v>
      </c>
      <c r="AC625" s="159" t="s">
        <v>1548</v>
      </c>
      <c r="AD625" s="159" t="s">
        <v>3719</v>
      </c>
      <c r="AE625" s="163">
        <v>45107</v>
      </c>
      <c r="AI625"/>
    </row>
    <row r="626" spans="1:35">
      <c r="A626" s="159">
        <f t="shared" si="52"/>
        <v>89.54</v>
      </c>
      <c r="B626" s="159">
        <v>624</v>
      </c>
      <c r="C626" s="159" t="s">
        <v>1523</v>
      </c>
      <c r="D626" s="159" t="s">
        <v>155</v>
      </c>
      <c r="E626" s="159" t="s">
        <v>632</v>
      </c>
      <c r="F626" s="159" t="s">
        <v>3720</v>
      </c>
      <c r="G626" s="159">
        <v>13</v>
      </c>
      <c r="H626" s="159">
        <f t="shared" si="54"/>
        <v>13</v>
      </c>
      <c r="I626" s="159">
        <v>2</v>
      </c>
      <c r="J626" s="159">
        <v>10</v>
      </c>
      <c r="K626" s="159">
        <v>5</v>
      </c>
      <c r="L626" s="159">
        <v>502</v>
      </c>
      <c r="M626" s="206" t="str">
        <f t="shared" si="53"/>
        <v>13-2-502</v>
      </c>
      <c r="N626" s="159" t="s">
        <v>1525</v>
      </c>
      <c r="O626" s="206" t="str">
        <f>VLOOKUP(M626,'房源信息（实测）'!$C$2:$J$771,7,0)</f>
        <v>13-2-502</v>
      </c>
      <c r="P626" s="206">
        <f>VLOOKUP(M626,'房源信息（实测）'!$C$2:$K$771,8,0)</f>
        <v>89.54</v>
      </c>
      <c r="Q626" s="159">
        <v>89.47</v>
      </c>
      <c r="R626" s="159">
        <v>71.23</v>
      </c>
      <c r="S626" s="159" t="s">
        <v>1526</v>
      </c>
      <c r="T626" s="159" t="s">
        <v>93</v>
      </c>
      <c r="U626" s="159" t="s">
        <v>1527</v>
      </c>
      <c r="V626" s="159" t="s">
        <v>1545</v>
      </c>
      <c r="W626" s="159" t="s">
        <v>3721</v>
      </c>
      <c r="X626" s="163">
        <v>44316</v>
      </c>
      <c r="Y626" s="159" t="s">
        <v>3722</v>
      </c>
      <c r="Z626" s="159" t="s">
        <v>1548</v>
      </c>
      <c r="AA626" s="159" t="s">
        <v>3723</v>
      </c>
      <c r="AB626" s="159" t="s">
        <v>3724</v>
      </c>
      <c r="AC626" s="159" t="s">
        <v>1548</v>
      </c>
      <c r="AD626" s="159" t="s">
        <v>3725</v>
      </c>
      <c r="AE626" s="163">
        <v>45107</v>
      </c>
      <c r="AI626"/>
    </row>
    <row r="627" spans="1:35">
      <c r="A627" s="159">
        <f t="shared" si="52"/>
        <v>78.83</v>
      </c>
      <c r="B627" s="159">
        <v>625</v>
      </c>
      <c r="C627" s="159" t="s">
        <v>1523</v>
      </c>
      <c r="D627" s="159" t="s">
        <v>155</v>
      </c>
      <c r="E627" s="159" t="s">
        <v>632</v>
      </c>
      <c r="F627" s="159" t="s">
        <v>3726</v>
      </c>
      <c r="G627" s="159">
        <v>13</v>
      </c>
      <c r="H627" s="159">
        <f t="shared" si="54"/>
        <v>13</v>
      </c>
      <c r="I627" s="159">
        <v>2</v>
      </c>
      <c r="J627" s="159">
        <v>10</v>
      </c>
      <c r="K627" s="159">
        <v>6</v>
      </c>
      <c r="L627" s="159">
        <v>601</v>
      </c>
      <c r="M627" s="206" t="str">
        <f t="shared" si="53"/>
        <v>13-2-601</v>
      </c>
      <c r="N627" s="159" t="s">
        <v>1525</v>
      </c>
      <c r="O627" s="206" t="str">
        <f>VLOOKUP(M627,'房源信息（实测）'!$C$2:$J$771,7,0)</f>
        <v>13-2-601</v>
      </c>
      <c r="P627" s="206">
        <f>VLOOKUP(M627,'房源信息（实测）'!$C$2:$K$771,8,0)</f>
        <v>78.83</v>
      </c>
      <c r="Q627" s="159">
        <v>78.75</v>
      </c>
      <c r="R627" s="159">
        <v>62.7</v>
      </c>
      <c r="S627" s="159" t="s">
        <v>1909</v>
      </c>
      <c r="T627" s="159" t="s">
        <v>93</v>
      </c>
      <c r="U627" s="159" t="s">
        <v>1910</v>
      </c>
      <c r="V627" s="159" t="s">
        <v>1545</v>
      </c>
      <c r="W627" s="159" t="s">
        <v>3727</v>
      </c>
      <c r="X627" s="163">
        <v>44311</v>
      </c>
      <c r="Y627" s="159" t="s">
        <v>3728</v>
      </c>
      <c r="Z627" s="159" t="s">
        <v>1548</v>
      </c>
      <c r="AA627" s="159" t="s">
        <v>3729</v>
      </c>
      <c r="AE627" s="163">
        <v>45107</v>
      </c>
      <c r="AI627"/>
    </row>
    <row r="628" spans="1:35">
      <c r="A628" s="159">
        <f t="shared" si="52"/>
        <v>89.54</v>
      </c>
      <c r="B628" s="159">
        <v>626</v>
      </c>
      <c r="C628" s="159" t="s">
        <v>1523</v>
      </c>
      <c r="D628" s="159" t="s">
        <v>155</v>
      </c>
      <c r="E628" s="159" t="s">
        <v>632</v>
      </c>
      <c r="F628" s="159" t="s">
        <v>3730</v>
      </c>
      <c r="G628" s="159">
        <v>13</v>
      </c>
      <c r="H628" s="159">
        <f t="shared" si="54"/>
        <v>13</v>
      </c>
      <c r="I628" s="159">
        <v>2</v>
      </c>
      <c r="J628" s="159">
        <v>10</v>
      </c>
      <c r="K628" s="159">
        <v>6</v>
      </c>
      <c r="L628" s="159">
        <v>602</v>
      </c>
      <c r="M628" s="206" t="str">
        <f t="shared" si="53"/>
        <v>13-2-602</v>
      </c>
      <c r="N628" s="159" t="s">
        <v>1525</v>
      </c>
      <c r="O628" s="206" t="str">
        <f>VLOOKUP(M628,'房源信息（实测）'!$C$2:$J$771,7,0)</f>
        <v>13-2-602</v>
      </c>
      <c r="P628" s="206">
        <f>VLOOKUP(M628,'房源信息（实测）'!$C$2:$K$771,8,0)</f>
        <v>89.54</v>
      </c>
      <c r="Q628" s="159">
        <v>89.47</v>
      </c>
      <c r="R628" s="159">
        <v>71.23</v>
      </c>
      <c r="S628" s="159" t="s">
        <v>1526</v>
      </c>
      <c r="T628" s="159" t="s">
        <v>93</v>
      </c>
      <c r="U628" s="159" t="s">
        <v>1527</v>
      </c>
      <c r="V628" s="159" t="s">
        <v>1545</v>
      </c>
      <c r="W628" s="159" t="s">
        <v>3731</v>
      </c>
      <c r="X628" s="163">
        <v>44306</v>
      </c>
      <c r="Y628" s="159" t="s">
        <v>3732</v>
      </c>
      <c r="Z628" s="159" t="s">
        <v>1548</v>
      </c>
      <c r="AA628" s="159" t="s">
        <v>3733</v>
      </c>
      <c r="AB628" s="159" t="s">
        <v>3734</v>
      </c>
      <c r="AC628" s="159" t="s">
        <v>1548</v>
      </c>
      <c r="AD628" s="159" t="s">
        <v>3735</v>
      </c>
      <c r="AE628" s="163">
        <v>45107</v>
      </c>
      <c r="AI628"/>
    </row>
    <row r="629" spans="1:35">
      <c r="A629" s="159">
        <f t="shared" si="52"/>
        <v>78.83</v>
      </c>
      <c r="B629" s="159">
        <v>627</v>
      </c>
      <c r="C629" s="159" t="s">
        <v>1523</v>
      </c>
      <c r="D629" s="159" t="s">
        <v>155</v>
      </c>
      <c r="E629" s="159" t="s">
        <v>632</v>
      </c>
      <c r="F629" s="159" t="s">
        <v>3736</v>
      </c>
      <c r="G629" s="159">
        <v>13</v>
      </c>
      <c r="H629" s="159">
        <f t="shared" si="54"/>
        <v>13</v>
      </c>
      <c r="I629" s="159">
        <v>2</v>
      </c>
      <c r="J629" s="159">
        <v>10</v>
      </c>
      <c r="K629" s="159">
        <v>7</v>
      </c>
      <c r="L629" s="159">
        <v>701</v>
      </c>
      <c r="M629" s="206" t="str">
        <f t="shared" si="53"/>
        <v>13-2-701</v>
      </c>
      <c r="N629" s="159" t="s">
        <v>1525</v>
      </c>
      <c r="O629" s="206" t="str">
        <f>VLOOKUP(M629,'房源信息（实测）'!$C$2:$J$771,7,0)</f>
        <v>13-2-701</v>
      </c>
      <c r="P629" s="206">
        <f>VLOOKUP(M629,'房源信息（实测）'!$C$2:$K$771,8,0)</f>
        <v>78.83</v>
      </c>
      <c r="Q629" s="159">
        <v>78.75</v>
      </c>
      <c r="R629" s="159">
        <v>62.7</v>
      </c>
      <c r="S629" s="159" t="s">
        <v>1909</v>
      </c>
      <c r="T629" s="159" t="s">
        <v>93</v>
      </c>
      <c r="U629" s="159" t="s">
        <v>1910</v>
      </c>
      <c r="V629" s="159" t="s">
        <v>1545</v>
      </c>
      <c r="W629" s="159" t="s">
        <v>3737</v>
      </c>
      <c r="X629" s="163">
        <v>44310</v>
      </c>
      <c r="Y629" s="159" t="s">
        <v>3738</v>
      </c>
      <c r="Z629" s="159" t="s">
        <v>1548</v>
      </c>
      <c r="AA629" s="159" t="s">
        <v>3739</v>
      </c>
      <c r="AB629" s="159" t="s">
        <v>3740</v>
      </c>
      <c r="AC629" s="159" t="s">
        <v>1548</v>
      </c>
      <c r="AD629" s="159" t="s">
        <v>3741</v>
      </c>
      <c r="AE629" s="163">
        <v>45107</v>
      </c>
      <c r="AI629"/>
    </row>
    <row r="630" spans="1:35">
      <c r="A630" s="159">
        <f t="shared" si="52"/>
        <v>89.54</v>
      </c>
      <c r="B630" s="159">
        <v>628</v>
      </c>
      <c r="C630" s="159" t="s">
        <v>1523</v>
      </c>
      <c r="D630" s="159" t="s">
        <v>155</v>
      </c>
      <c r="E630" s="159" t="s">
        <v>632</v>
      </c>
      <c r="F630" s="159" t="s">
        <v>3742</v>
      </c>
      <c r="G630" s="159">
        <v>13</v>
      </c>
      <c r="H630" s="159">
        <f t="shared" si="54"/>
        <v>13</v>
      </c>
      <c r="I630" s="159">
        <v>2</v>
      </c>
      <c r="J630" s="159">
        <v>10</v>
      </c>
      <c r="K630" s="159">
        <v>7</v>
      </c>
      <c r="L630" s="159">
        <v>702</v>
      </c>
      <c r="M630" s="206" t="str">
        <f t="shared" si="53"/>
        <v>13-2-702</v>
      </c>
      <c r="N630" s="159" t="s">
        <v>1525</v>
      </c>
      <c r="O630" s="206" t="str">
        <f>VLOOKUP(M630,'房源信息（实测）'!$C$2:$J$771,7,0)</f>
        <v>13-2-702</v>
      </c>
      <c r="P630" s="206">
        <f>VLOOKUP(M630,'房源信息（实测）'!$C$2:$K$771,8,0)</f>
        <v>89.54</v>
      </c>
      <c r="Q630" s="159">
        <v>89.47</v>
      </c>
      <c r="R630" s="159">
        <v>71.23</v>
      </c>
      <c r="S630" s="159" t="s">
        <v>1526</v>
      </c>
      <c r="T630" s="159" t="s">
        <v>93</v>
      </c>
      <c r="U630" s="159" t="s">
        <v>1527</v>
      </c>
      <c r="V630" s="159" t="s">
        <v>1545</v>
      </c>
      <c r="W630" s="159" t="s">
        <v>3743</v>
      </c>
      <c r="X630" s="163">
        <v>44312</v>
      </c>
      <c r="Y630" s="159" t="s">
        <v>3744</v>
      </c>
      <c r="Z630" s="159" t="s">
        <v>1548</v>
      </c>
      <c r="AA630" s="159" t="s">
        <v>3745</v>
      </c>
      <c r="AE630" s="163">
        <v>45107</v>
      </c>
      <c r="AI630"/>
    </row>
    <row r="631" spans="1:35">
      <c r="A631" s="159">
        <f t="shared" si="52"/>
        <v>78.83</v>
      </c>
      <c r="B631" s="159">
        <v>629</v>
      </c>
      <c r="C631" s="159" t="s">
        <v>1523</v>
      </c>
      <c r="D631" s="159" t="s">
        <v>155</v>
      </c>
      <c r="E631" s="159" t="s">
        <v>632</v>
      </c>
      <c r="F631" s="159" t="s">
        <v>3746</v>
      </c>
      <c r="G631" s="159">
        <v>13</v>
      </c>
      <c r="H631" s="159">
        <f t="shared" si="54"/>
        <v>13</v>
      </c>
      <c r="I631" s="159">
        <v>2</v>
      </c>
      <c r="J631" s="159">
        <v>10</v>
      </c>
      <c r="K631" s="159">
        <v>8</v>
      </c>
      <c r="L631" s="159">
        <v>801</v>
      </c>
      <c r="M631" s="206" t="str">
        <f t="shared" si="53"/>
        <v>13-2-801</v>
      </c>
      <c r="N631" s="159" t="s">
        <v>1525</v>
      </c>
      <c r="O631" s="206" t="str">
        <f>VLOOKUP(M631,'房源信息（实测）'!$C$2:$J$771,7,0)</f>
        <v>13-2-801</v>
      </c>
      <c r="P631" s="206">
        <f>VLOOKUP(M631,'房源信息（实测）'!$C$2:$K$771,8,0)</f>
        <v>78.83</v>
      </c>
      <c r="Q631" s="159">
        <v>78.75</v>
      </c>
      <c r="R631" s="159">
        <v>62.7</v>
      </c>
      <c r="S631" s="159" t="s">
        <v>1909</v>
      </c>
      <c r="T631" s="159" t="s">
        <v>93</v>
      </c>
      <c r="U631" s="159" t="s">
        <v>1910</v>
      </c>
      <c r="V631" s="159" t="s">
        <v>1545</v>
      </c>
      <c r="W631" s="159" t="s">
        <v>3747</v>
      </c>
      <c r="X631" s="163">
        <v>44316</v>
      </c>
      <c r="Y631" s="159" t="s">
        <v>3748</v>
      </c>
      <c r="Z631" s="159" t="s">
        <v>1548</v>
      </c>
      <c r="AA631" s="159" t="s">
        <v>3749</v>
      </c>
      <c r="AB631" s="159" t="s">
        <v>3750</v>
      </c>
      <c r="AC631" s="159" t="s">
        <v>1548</v>
      </c>
      <c r="AD631" s="159" t="s">
        <v>3751</v>
      </c>
      <c r="AE631" s="163">
        <v>45107</v>
      </c>
      <c r="AI631"/>
    </row>
    <row r="632" spans="1:35">
      <c r="A632" s="159">
        <f t="shared" si="52"/>
        <v>89.54</v>
      </c>
      <c r="B632" s="159">
        <v>630</v>
      </c>
      <c r="C632" s="159" t="s">
        <v>1523</v>
      </c>
      <c r="D632" s="159" t="s">
        <v>155</v>
      </c>
      <c r="E632" s="159" t="s">
        <v>632</v>
      </c>
      <c r="F632" s="159" t="s">
        <v>3752</v>
      </c>
      <c r="G632" s="159">
        <v>13</v>
      </c>
      <c r="H632" s="159">
        <f t="shared" si="54"/>
        <v>13</v>
      </c>
      <c r="I632" s="159">
        <v>2</v>
      </c>
      <c r="J632" s="159">
        <v>10</v>
      </c>
      <c r="K632" s="159">
        <v>8</v>
      </c>
      <c r="L632" s="159">
        <v>802</v>
      </c>
      <c r="M632" s="206" t="str">
        <f t="shared" si="53"/>
        <v>13-2-802</v>
      </c>
      <c r="N632" s="159" t="s">
        <v>1525</v>
      </c>
      <c r="O632" s="206" t="str">
        <f>VLOOKUP(M632,'房源信息（实测）'!$C$2:$J$771,7,0)</f>
        <v>13-2-802</v>
      </c>
      <c r="P632" s="206">
        <f>VLOOKUP(M632,'房源信息（实测）'!$C$2:$K$771,8,0)</f>
        <v>89.54</v>
      </c>
      <c r="Q632" s="159">
        <v>89.47</v>
      </c>
      <c r="R632" s="159">
        <v>71.23</v>
      </c>
      <c r="S632" s="159" t="s">
        <v>1526</v>
      </c>
      <c r="T632" s="159" t="s">
        <v>93</v>
      </c>
      <c r="U632" s="159" t="s">
        <v>1527</v>
      </c>
      <c r="V632" s="159" t="s">
        <v>1545</v>
      </c>
      <c r="W632" s="159" t="s">
        <v>3753</v>
      </c>
      <c r="X632" s="163">
        <v>44310</v>
      </c>
      <c r="Y632" s="159" t="s">
        <v>3754</v>
      </c>
      <c r="Z632" s="159" t="s">
        <v>1548</v>
      </c>
      <c r="AA632" s="159" t="s">
        <v>3755</v>
      </c>
      <c r="AB632" s="159" t="s">
        <v>3756</v>
      </c>
      <c r="AC632" s="159" t="s">
        <v>1548</v>
      </c>
      <c r="AD632" s="159" t="s">
        <v>3757</v>
      </c>
      <c r="AE632" s="163">
        <v>45107</v>
      </c>
      <c r="AI632"/>
    </row>
    <row r="633" spans="1:35">
      <c r="A633" s="159">
        <f t="shared" si="52"/>
        <v>78.83</v>
      </c>
      <c r="B633" s="159">
        <v>631</v>
      </c>
      <c r="C633" s="159" t="s">
        <v>1523</v>
      </c>
      <c r="D633" s="159" t="s">
        <v>155</v>
      </c>
      <c r="E633" s="159" t="s">
        <v>632</v>
      </c>
      <c r="F633" s="159" t="s">
        <v>3758</v>
      </c>
      <c r="G633" s="159">
        <v>13</v>
      </c>
      <c r="H633" s="159">
        <f t="shared" si="54"/>
        <v>13</v>
      </c>
      <c r="I633" s="159">
        <v>2</v>
      </c>
      <c r="J633" s="159">
        <v>10</v>
      </c>
      <c r="K633" s="159">
        <v>9</v>
      </c>
      <c r="L633" s="159">
        <v>901</v>
      </c>
      <c r="M633" s="206" t="str">
        <f t="shared" si="53"/>
        <v>13-2-901</v>
      </c>
      <c r="N633" s="159" t="s">
        <v>1525</v>
      </c>
      <c r="O633" s="206" t="str">
        <f>VLOOKUP(M633,'房源信息（实测）'!$C$2:$J$771,7,0)</f>
        <v>13-2-901</v>
      </c>
      <c r="P633" s="206">
        <f>VLOOKUP(M633,'房源信息（实测）'!$C$2:$K$771,8,0)</f>
        <v>78.83</v>
      </c>
      <c r="Q633" s="159">
        <v>78.75</v>
      </c>
      <c r="R633" s="159">
        <v>62.7</v>
      </c>
      <c r="S633" s="159" t="s">
        <v>1909</v>
      </c>
      <c r="T633" s="159" t="s">
        <v>93</v>
      </c>
      <c r="U633" s="159" t="s">
        <v>1910</v>
      </c>
      <c r="V633" s="159" t="s">
        <v>1545</v>
      </c>
      <c r="W633" s="159" t="s">
        <v>3759</v>
      </c>
      <c r="X633" s="163">
        <v>44311</v>
      </c>
      <c r="Y633" s="159" t="s">
        <v>3760</v>
      </c>
      <c r="Z633" s="159" t="s">
        <v>1548</v>
      </c>
      <c r="AA633" s="159" t="s">
        <v>3761</v>
      </c>
      <c r="AB633" s="159" t="s">
        <v>3762</v>
      </c>
      <c r="AC633" s="159" t="s">
        <v>1548</v>
      </c>
      <c r="AD633" s="159" t="s">
        <v>3763</v>
      </c>
      <c r="AE633" s="163">
        <v>45107</v>
      </c>
      <c r="AI633"/>
    </row>
    <row r="634" spans="1:35">
      <c r="A634" s="159">
        <f t="shared" si="52"/>
        <v>89.54</v>
      </c>
      <c r="B634" s="159">
        <v>632</v>
      </c>
      <c r="C634" s="159" t="s">
        <v>1523</v>
      </c>
      <c r="D634" s="159" t="s">
        <v>155</v>
      </c>
      <c r="E634" s="159" t="s">
        <v>632</v>
      </c>
      <c r="F634" s="159" t="s">
        <v>3764</v>
      </c>
      <c r="G634" s="159">
        <v>13</v>
      </c>
      <c r="H634" s="159">
        <f t="shared" si="54"/>
        <v>13</v>
      </c>
      <c r="I634" s="159">
        <v>2</v>
      </c>
      <c r="J634" s="159">
        <v>10</v>
      </c>
      <c r="K634" s="159">
        <v>9</v>
      </c>
      <c r="L634" s="159">
        <v>902</v>
      </c>
      <c r="M634" s="206" t="str">
        <f t="shared" si="53"/>
        <v>13-2-902</v>
      </c>
      <c r="N634" s="159" t="s">
        <v>1525</v>
      </c>
      <c r="O634" s="206" t="str">
        <f>VLOOKUP(M634,'房源信息（实测）'!$C$2:$J$771,7,0)</f>
        <v>13-2-902</v>
      </c>
      <c r="P634" s="206">
        <f>VLOOKUP(M634,'房源信息（实测）'!$C$2:$K$771,8,0)</f>
        <v>89.54</v>
      </c>
      <c r="Q634" s="159">
        <v>89.47</v>
      </c>
      <c r="R634" s="159">
        <v>71.23</v>
      </c>
      <c r="S634" s="159" t="s">
        <v>1526</v>
      </c>
      <c r="T634" s="159" t="s">
        <v>93</v>
      </c>
      <c r="U634" s="159" t="s">
        <v>1527</v>
      </c>
      <c r="V634" s="159" t="s">
        <v>1545</v>
      </c>
      <c r="W634" s="159" t="s">
        <v>3765</v>
      </c>
      <c r="X634" s="163">
        <v>44310</v>
      </c>
      <c r="Y634" s="159" t="s">
        <v>3766</v>
      </c>
      <c r="Z634" s="159" t="s">
        <v>1548</v>
      </c>
      <c r="AA634" s="159" t="s">
        <v>3767</v>
      </c>
      <c r="AE634" s="163">
        <v>45107</v>
      </c>
      <c r="AI634"/>
    </row>
    <row r="635" spans="1:35">
      <c r="A635" s="159">
        <f t="shared" si="52"/>
        <v>78.83</v>
      </c>
      <c r="B635" s="159">
        <v>633</v>
      </c>
      <c r="C635" s="159" t="s">
        <v>1523</v>
      </c>
      <c r="D635" s="159" t="s">
        <v>155</v>
      </c>
      <c r="E635" s="159" t="s">
        <v>632</v>
      </c>
      <c r="F635" s="159" t="s">
        <v>3768</v>
      </c>
      <c r="G635" s="159">
        <v>13</v>
      </c>
      <c r="H635" s="159">
        <f t="shared" si="54"/>
        <v>13</v>
      </c>
      <c r="I635" s="159">
        <v>2</v>
      </c>
      <c r="J635" s="159">
        <v>10</v>
      </c>
      <c r="K635" s="159">
        <v>10</v>
      </c>
      <c r="L635" s="159">
        <v>1001</v>
      </c>
      <c r="M635" s="206" t="str">
        <f t="shared" si="53"/>
        <v>13-2-1001</v>
      </c>
      <c r="N635" s="159" t="s">
        <v>1525</v>
      </c>
      <c r="O635" s="206" t="str">
        <f>VLOOKUP(M635,'房源信息（实测）'!$C$2:$J$771,7,0)</f>
        <v>13-2-1001</v>
      </c>
      <c r="P635" s="206">
        <f>VLOOKUP(M635,'房源信息（实测）'!$C$2:$K$771,8,0)</f>
        <v>78.83</v>
      </c>
      <c r="Q635" s="159">
        <v>78.75</v>
      </c>
      <c r="R635" s="159">
        <v>62.7</v>
      </c>
      <c r="S635" s="159" t="s">
        <v>1909</v>
      </c>
      <c r="T635" s="159" t="s">
        <v>93</v>
      </c>
      <c r="U635" s="159" t="s">
        <v>1910</v>
      </c>
      <c r="V635" s="159" t="s">
        <v>1528</v>
      </c>
      <c r="AE635" s="163">
        <v>45107</v>
      </c>
      <c r="AI635"/>
    </row>
    <row r="636" spans="1:35">
      <c r="A636" s="159">
        <f t="shared" si="52"/>
        <v>89.54</v>
      </c>
      <c r="B636" s="159">
        <v>634</v>
      </c>
      <c r="C636" s="159" t="s">
        <v>1523</v>
      </c>
      <c r="D636" s="159" t="s">
        <v>155</v>
      </c>
      <c r="E636" s="159" t="s">
        <v>632</v>
      </c>
      <c r="F636" s="159" t="s">
        <v>3769</v>
      </c>
      <c r="G636" s="159">
        <v>13</v>
      </c>
      <c r="H636" s="159">
        <f t="shared" si="54"/>
        <v>13</v>
      </c>
      <c r="I636" s="159">
        <v>2</v>
      </c>
      <c r="J636" s="159">
        <v>10</v>
      </c>
      <c r="K636" s="159">
        <v>10</v>
      </c>
      <c r="L636" s="159">
        <v>1002</v>
      </c>
      <c r="M636" s="206" t="str">
        <f t="shared" si="53"/>
        <v>13-2-1002</v>
      </c>
      <c r="N636" s="159" t="s">
        <v>1525</v>
      </c>
      <c r="O636" s="206" t="str">
        <f>VLOOKUP(M636,'房源信息（实测）'!$C$2:$J$771,7,0)</f>
        <v>13-2-1002</v>
      </c>
      <c r="P636" s="206">
        <f>VLOOKUP(M636,'房源信息（实测）'!$C$2:$K$771,8,0)</f>
        <v>89.54</v>
      </c>
      <c r="Q636" s="159">
        <v>89.47</v>
      </c>
      <c r="R636" s="159">
        <v>71.23</v>
      </c>
      <c r="S636" s="159" t="s">
        <v>1526</v>
      </c>
      <c r="T636" s="159" t="s">
        <v>93</v>
      </c>
      <c r="U636" s="159" t="s">
        <v>1527</v>
      </c>
      <c r="V636" s="159" t="s">
        <v>1545</v>
      </c>
      <c r="W636" s="159" t="s">
        <v>3770</v>
      </c>
      <c r="X636" s="163">
        <v>44310</v>
      </c>
      <c r="Y636" s="159" t="s">
        <v>3771</v>
      </c>
      <c r="Z636" s="159" t="s">
        <v>1548</v>
      </c>
      <c r="AA636" s="159" t="s">
        <v>3772</v>
      </c>
      <c r="AB636" s="159" t="s">
        <v>3773</v>
      </c>
      <c r="AC636" s="159" t="s">
        <v>1548</v>
      </c>
      <c r="AD636" s="159" t="s">
        <v>3774</v>
      </c>
      <c r="AE636" s="163">
        <v>45107</v>
      </c>
      <c r="AI636"/>
    </row>
    <row r="637" spans="1:35">
      <c r="A637" s="159">
        <f t="shared" si="52"/>
        <v>88.81</v>
      </c>
      <c r="B637" s="159">
        <v>635</v>
      </c>
      <c r="C637" s="159" t="s">
        <v>1523</v>
      </c>
      <c r="D637" s="159" t="s">
        <v>155</v>
      </c>
      <c r="E637" s="159" t="s">
        <v>632</v>
      </c>
      <c r="F637" s="159" t="s">
        <v>3775</v>
      </c>
      <c r="G637" s="159">
        <v>14</v>
      </c>
      <c r="H637" s="159">
        <f t="shared" si="54"/>
        <v>14</v>
      </c>
      <c r="I637" s="159">
        <v>1</v>
      </c>
      <c r="J637" s="159">
        <v>7</v>
      </c>
      <c r="K637" s="159">
        <v>1</v>
      </c>
      <c r="L637" s="159">
        <v>101</v>
      </c>
      <c r="M637" s="206" t="str">
        <f t="shared" si="53"/>
        <v>14-1-101</v>
      </c>
      <c r="N637" s="159" t="s">
        <v>1525</v>
      </c>
      <c r="O637" s="206" t="str">
        <f>VLOOKUP(M637,'房源信息（实测）'!$C$2:$J$771,7,0)</f>
        <v>14-1-101</v>
      </c>
      <c r="P637" s="206">
        <f>VLOOKUP(M637,'房源信息（实测）'!$C$2:$K$771,8,0)</f>
        <v>88.81</v>
      </c>
      <c r="Q637" s="159">
        <v>88.73</v>
      </c>
      <c r="R637" s="159">
        <v>71.23</v>
      </c>
      <c r="S637" s="159" t="s">
        <v>1526</v>
      </c>
      <c r="T637" s="159" t="s">
        <v>93</v>
      </c>
      <c r="U637" s="159" t="s">
        <v>1527</v>
      </c>
      <c r="V637" s="159" t="s">
        <v>1528</v>
      </c>
      <c r="AE637" s="163">
        <v>45107</v>
      </c>
      <c r="AI637"/>
    </row>
    <row r="638" spans="1:35">
      <c r="A638" s="159">
        <f t="shared" si="52"/>
        <v>88.24</v>
      </c>
      <c r="B638" s="159">
        <v>636</v>
      </c>
      <c r="C638" s="159" t="s">
        <v>1523</v>
      </c>
      <c r="D638" s="159" t="s">
        <v>155</v>
      </c>
      <c r="E638" s="159" t="s">
        <v>632</v>
      </c>
      <c r="F638" s="159" t="s">
        <v>3776</v>
      </c>
      <c r="G638" s="159">
        <v>14</v>
      </c>
      <c r="H638" s="159">
        <f t="shared" si="54"/>
        <v>14</v>
      </c>
      <c r="I638" s="159">
        <v>1</v>
      </c>
      <c r="J638" s="159">
        <v>7</v>
      </c>
      <c r="K638" s="159">
        <v>1</v>
      </c>
      <c r="L638" s="159">
        <v>102</v>
      </c>
      <c r="M638" s="206" t="str">
        <f t="shared" si="53"/>
        <v>14-1-102</v>
      </c>
      <c r="N638" s="159" t="s">
        <v>1525</v>
      </c>
      <c r="O638" s="206" t="str">
        <f>VLOOKUP(M638,'房源信息（实测）'!$C$2:$J$771,7,0)</f>
        <v>14-1-102</v>
      </c>
      <c r="P638" s="206">
        <f>VLOOKUP(M638,'房源信息（实测）'!$C$2:$K$771,8,0)</f>
        <v>88.24</v>
      </c>
      <c r="Q638" s="159">
        <v>88.16</v>
      </c>
      <c r="R638" s="159">
        <v>70.77</v>
      </c>
      <c r="S638" s="159" t="s">
        <v>1526</v>
      </c>
      <c r="T638" s="159" t="s">
        <v>93</v>
      </c>
      <c r="U638" s="159" t="s">
        <v>1527</v>
      </c>
      <c r="V638" s="159" t="s">
        <v>1528</v>
      </c>
      <c r="AE638" s="163">
        <v>45107</v>
      </c>
      <c r="AI638"/>
    </row>
    <row r="639" spans="1:35">
      <c r="A639" s="159">
        <f t="shared" si="52"/>
        <v>88.81</v>
      </c>
      <c r="B639" s="159">
        <v>637</v>
      </c>
      <c r="C639" s="159" t="s">
        <v>1523</v>
      </c>
      <c r="D639" s="159" t="s">
        <v>155</v>
      </c>
      <c r="E639" s="159" t="s">
        <v>632</v>
      </c>
      <c r="F639" s="159" t="s">
        <v>3777</v>
      </c>
      <c r="G639" s="159">
        <v>14</v>
      </c>
      <c r="H639" s="159">
        <f t="shared" si="54"/>
        <v>14</v>
      </c>
      <c r="I639" s="159">
        <v>1</v>
      </c>
      <c r="J639" s="159">
        <v>7</v>
      </c>
      <c r="K639" s="159">
        <v>2</v>
      </c>
      <c r="L639" s="159">
        <v>201</v>
      </c>
      <c r="M639" s="206" t="str">
        <f t="shared" si="53"/>
        <v>14-1-201</v>
      </c>
      <c r="N639" s="159" t="s">
        <v>1525</v>
      </c>
      <c r="O639" s="206" t="str">
        <f>VLOOKUP(M639,'房源信息（实测）'!$C$2:$J$771,7,0)</f>
        <v>14-1-201</v>
      </c>
      <c r="P639" s="206">
        <f>VLOOKUP(M639,'房源信息（实测）'!$C$2:$K$771,8,0)</f>
        <v>88.81</v>
      </c>
      <c r="Q639" s="159">
        <v>88.73</v>
      </c>
      <c r="R639" s="159">
        <v>71.23</v>
      </c>
      <c r="S639" s="159" t="s">
        <v>1526</v>
      </c>
      <c r="T639" s="159" t="s">
        <v>93</v>
      </c>
      <c r="U639" s="159" t="s">
        <v>1527</v>
      </c>
      <c r="V639" s="159" t="s">
        <v>1545</v>
      </c>
      <c r="W639" s="159" t="s">
        <v>3778</v>
      </c>
      <c r="X639" s="163">
        <v>44311</v>
      </c>
      <c r="Y639" s="159" t="s">
        <v>3779</v>
      </c>
      <c r="Z639" s="159" t="s">
        <v>1548</v>
      </c>
      <c r="AA639" s="159" t="s">
        <v>3780</v>
      </c>
      <c r="AB639" s="159" t="s">
        <v>3781</v>
      </c>
      <c r="AC639" s="159" t="s">
        <v>1548</v>
      </c>
      <c r="AD639" s="159" t="s">
        <v>3782</v>
      </c>
      <c r="AE639" s="163">
        <v>45107</v>
      </c>
      <c r="AI639"/>
    </row>
    <row r="640" spans="1:35">
      <c r="A640" s="159">
        <f t="shared" si="52"/>
        <v>88.24</v>
      </c>
      <c r="B640" s="159">
        <v>638</v>
      </c>
      <c r="C640" s="159" t="s">
        <v>1523</v>
      </c>
      <c r="D640" s="159" t="s">
        <v>155</v>
      </c>
      <c r="E640" s="159" t="s">
        <v>632</v>
      </c>
      <c r="F640" s="159" t="s">
        <v>3783</v>
      </c>
      <c r="G640" s="159">
        <v>14</v>
      </c>
      <c r="H640" s="159">
        <f t="shared" si="54"/>
        <v>14</v>
      </c>
      <c r="I640" s="159">
        <v>1</v>
      </c>
      <c r="J640" s="159">
        <v>7</v>
      </c>
      <c r="K640" s="159">
        <v>2</v>
      </c>
      <c r="L640" s="159">
        <v>202</v>
      </c>
      <c r="M640" s="206" t="str">
        <f t="shared" si="53"/>
        <v>14-1-202</v>
      </c>
      <c r="N640" s="159" t="s">
        <v>1525</v>
      </c>
      <c r="O640" s="206" t="str">
        <f>VLOOKUP(M640,'房源信息（实测）'!$C$2:$J$771,7,0)</f>
        <v>14-1-202</v>
      </c>
      <c r="P640" s="206">
        <f>VLOOKUP(M640,'房源信息（实测）'!$C$2:$K$771,8,0)</f>
        <v>88.24</v>
      </c>
      <c r="Q640" s="159">
        <v>88.16</v>
      </c>
      <c r="R640" s="159">
        <v>70.77</v>
      </c>
      <c r="S640" s="159" t="s">
        <v>1526</v>
      </c>
      <c r="T640" s="159" t="s">
        <v>93</v>
      </c>
      <c r="U640" s="159" t="s">
        <v>1527</v>
      </c>
      <c r="V640" s="159" t="s">
        <v>1528</v>
      </c>
      <c r="AE640" s="163">
        <v>45107</v>
      </c>
      <c r="AI640"/>
    </row>
    <row r="641" spans="1:35">
      <c r="A641" s="159">
        <f t="shared" si="52"/>
        <v>88.81</v>
      </c>
      <c r="B641" s="159">
        <v>639</v>
      </c>
      <c r="C641" s="159" t="s">
        <v>1523</v>
      </c>
      <c r="D641" s="159" t="s">
        <v>155</v>
      </c>
      <c r="E641" s="159" t="s">
        <v>632</v>
      </c>
      <c r="F641" s="159" t="s">
        <v>3784</v>
      </c>
      <c r="G641" s="159">
        <v>14</v>
      </c>
      <c r="H641" s="159">
        <f t="shared" si="54"/>
        <v>14</v>
      </c>
      <c r="I641" s="159">
        <v>1</v>
      </c>
      <c r="J641" s="159">
        <v>7</v>
      </c>
      <c r="K641" s="159">
        <v>3</v>
      </c>
      <c r="L641" s="159">
        <v>301</v>
      </c>
      <c r="M641" s="206" t="str">
        <f t="shared" si="53"/>
        <v>14-1-301</v>
      </c>
      <c r="N641" s="159" t="s">
        <v>1525</v>
      </c>
      <c r="O641" s="206" t="str">
        <f>VLOOKUP(M641,'房源信息（实测）'!$C$2:$J$771,7,0)</f>
        <v>14-1-301</v>
      </c>
      <c r="P641" s="206">
        <f>VLOOKUP(M641,'房源信息（实测）'!$C$2:$K$771,8,0)</f>
        <v>88.81</v>
      </c>
      <c r="Q641" s="159">
        <v>88.73</v>
      </c>
      <c r="R641" s="159">
        <v>71.23</v>
      </c>
      <c r="S641" s="159" t="s">
        <v>1526</v>
      </c>
      <c r="T641" s="159" t="s">
        <v>93</v>
      </c>
      <c r="U641" s="159" t="s">
        <v>1527</v>
      </c>
      <c r="V641" s="159" t="s">
        <v>1545</v>
      </c>
      <c r="W641" s="159" t="s">
        <v>3785</v>
      </c>
      <c r="X641" s="163">
        <v>44305</v>
      </c>
      <c r="Y641" s="159" t="s">
        <v>3786</v>
      </c>
      <c r="Z641" s="159" t="s">
        <v>1548</v>
      </c>
      <c r="AA641" s="159" t="s">
        <v>3787</v>
      </c>
      <c r="AB641" s="159" t="s">
        <v>3788</v>
      </c>
      <c r="AC641" s="159" t="s">
        <v>1548</v>
      </c>
      <c r="AD641" s="159" t="s">
        <v>3789</v>
      </c>
      <c r="AE641" s="163">
        <v>45107</v>
      </c>
      <c r="AI641"/>
    </row>
    <row r="642" spans="1:35">
      <c r="A642" s="159">
        <f t="shared" si="52"/>
        <v>88.24</v>
      </c>
      <c r="B642" s="159">
        <v>640</v>
      </c>
      <c r="C642" s="159" t="s">
        <v>1523</v>
      </c>
      <c r="D642" s="159" t="s">
        <v>155</v>
      </c>
      <c r="E642" s="159" t="s">
        <v>632</v>
      </c>
      <c r="F642" s="159" t="s">
        <v>3790</v>
      </c>
      <c r="G642" s="159">
        <v>14</v>
      </c>
      <c r="H642" s="159">
        <f t="shared" si="54"/>
        <v>14</v>
      </c>
      <c r="I642" s="159">
        <v>1</v>
      </c>
      <c r="J642" s="159">
        <v>7</v>
      </c>
      <c r="K642" s="159">
        <v>3</v>
      </c>
      <c r="L642" s="159">
        <v>302</v>
      </c>
      <c r="M642" s="206" t="str">
        <f t="shared" si="53"/>
        <v>14-1-302</v>
      </c>
      <c r="N642" s="159" t="s">
        <v>1525</v>
      </c>
      <c r="O642" s="206" t="str">
        <f>VLOOKUP(M642,'房源信息（实测）'!$C$2:$J$771,7,0)</f>
        <v>14-1-302</v>
      </c>
      <c r="P642" s="206">
        <f>VLOOKUP(M642,'房源信息（实测）'!$C$2:$K$771,8,0)</f>
        <v>88.24</v>
      </c>
      <c r="Q642" s="159">
        <v>88.16</v>
      </c>
      <c r="R642" s="159">
        <v>70.77</v>
      </c>
      <c r="S642" s="159" t="s">
        <v>1526</v>
      </c>
      <c r="T642" s="159" t="s">
        <v>93</v>
      </c>
      <c r="U642" s="159" t="s">
        <v>1527</v>
      </c>
      <c r="V642" s="159" t="s">
        <v>1528</v>
      </c>
      <c r="AE642" s="163">
        <v>45107</v>
      </c>
      <c r="AI642"/>
    </row>
    <row r="643" spans="1:35">
      <c r="A643" s="159">
        <f t="shared" si="52"/>
        <v>88.81</v>
      </c>
      <c r="B643" s="159">
        <v>641</v>
      </c>
      <c r="C643" s="159" t="s">
        <v>1523</v>
      </c>
      <c r="D643" s="159" t="s">
        <v>155</v>
      </c>
      <c r="E643" s="159" t="s">
        <v>632</v>
      </c>
      <c r="F643" s="159" t="s">
        <v>3791</v>
      </c>
      <c r="G643" s="159">
        <v>14</v>
      </c>
      <c r="H643" s="159">
        <f t="shared" si="54"/>
        <v>14</v>
      </c>
      <c r="I643" s="159">
        <v>1</v>
      </c>
      <c r="J643" s="159">
        <v>7</v>
      </c>
      <c r="K643" s="159">
        <v>4</v>
      </c>
      <c r="L643" s="159">
        <v>401</v>
      </c>
      <c r="M643" s="206" t="str">
        <f t="shared" si="53"/>
        <v>14-1-401</v>
      </c>
      <c r="N643" s="159" t="s">
        <v>1525</v>
      </c>
      <c r="O643" s="206" t="str">
        <f>VLOOKUP(M643,'房源信息（实测）'!$C$2:$J$771,7,0)</f>
        <v>14-1-401</v>
      </c>
      <c r="P643" s="206">
        <f>VLOOKUP(M643,'房源信息（实测）'!$C$2:$K$771,8,0)</f>
        <v>88.81</v>
      </c>
      <c r="Q643" s="159">
        <v>88.73</v>
      </c>
      <c r="R643" s="159">
        <v>71.23</v>
      </c>
      <c r="S643" s="159" t="s">
        <v>1526</v>
      </c>
      <c r="T643" s="159" t="s">
        <v>93</v>
      </c>
      <c r="U643" s="159" t="s">
        <v>1527</v>
      </c>
      <c r="V643" s="159" t="s">
        <v>1528</v>
      </c>
      <c r="AE643" s="163">
        <v>45107</v>
      </c>
      <c r="AI643"/>
    </row>
    <row r="644" spans="1:35">
      <c r="A644" s="159">
        <f t="shared" ref="A644:A707" si="55">P644</f>
        <v>88.24</v>
      </c>
      <c r="B644" s="159">
        <v>642</v>
      </c>
      <c r="C644" s="159" t="s">
        <v>1523</v>
      </c>
      <c r="D644" s="159" t="s">
        <v>155</v>
      </c>
      <c r="E644" s="159" t="s">
        <v>632</v>
      </c>
      <c r="F644" s="159" t="s">
        <v>3792</v>
      </c>
      <c r="G644" s="159">
        <v>14</v>
      </c>
      <c r="H644" s="159">
        <f t="shared" si="54"/>
        <v>14</v>
      </c>
      <c r="I644" s="159">
        <v>1</v>
      </c>
      <c r="J644" s="159">
        <v>7</v>
      </c>
      <c r="K644" s="159">
        <v>4</v>
      </c>
      <c r="L644" s="159">
        <v>402</v>
      </c>
      <c r="M644" s="206" t="str">
        <f t="shared" ref="M644:M707" si="56">G644&amp;$M$2&amp;I644&amp;$M$2&amp;L644</f>
        <v>14-1-402</v>
      </c>
      <c r="N644" s="159" t="s">
        <v>1525</v>
      </c>
      <c r="O644" s="206" t="str">
        <f>VLOOKUP(M644,'房源信息（实测）'!$C$2:$J$771,7,0)</f>
        <v>14-1-402</v>
      </c>
      <c r="P644" s="206">
        <f>VLOOKUP(M644,'房源信息（实测）'!$C$2:$K$771,8,0)</f>
        <v>88.24</v>
      </c>
      <c r="Q644" s="159">
        <v>88.16</v>
      </c>
      <c r="R644" s="159">
        <v>70.77</v>
      </c>
      <c r="S644" s="159" t="s">
        <v>1526</v>
      </c>
      <c r="T644" s="159" t="s">
        <v>93</v>
      </c>
      <c r="U644" s="159" t="s">
        <v>1527</v>
      </c>
      <c r="V644" s="159" t="s">
        <v>1528</v>
      </c>
      <c r="AE644" s="163">
        <v>45107</v>
      </c>
      <c r="AI644"/>
    </row>
    <row r="645" spans="1:35">
      <c r="A645" s="159">
        <f t="shared" si="55"/>
        <v>88.81</v>
      </c>
      <c r="B645" s="159">
        <v>643</v>
      </c>
      <c r="C645" s="159" t="s">
        <v>1523</v>
      </c>
      <c r="D645" s="159" t="s">
        <v>155</v>
      </c>
      <c r="E645" s="159" t="s">
        <v>632</v>
      </c>
      <c r="F645" s="159" t="s">
        <v>3793</v>
      </c>
      <c r="G645" s="159">
        <v>14</v>
      </c>
      <c r="H645" s="159">
        <f t="shared" si="54"/>
        <v>14</v>
      </c>
      <c r="I645" s="159">
        <v>1</v>
      </c>
      <c r="J645" s="159">
        <v>7</v>
      </c>
      <c r="K645" s="159">
        <v>5</v>
      </c>
      <c r="L645" s="159">
        <v>501</v>
      </c>
      <c r="M645" s="206" t="str">
        <f t="shared" si="56"/>
        <v>14-1-501</v>
      </c>
      <c r="N645" s="159" t="s">
        <v>1525</v>
      </c>
      <c r="O645" s="206" t="str">
        <f>VLOOKUP(M645,'房源信息（实测）'!$C$2:$J$771,7,0)</f>
        <v>14-1-501</v>
      </c>
      <c r="P645" s="206">
        <f>VLOOKUP(M645,'房源信息（实测）'!$C$2:$K$771,8,0)</f>
        <v>88.81</v>
      </c>
      <c r="Q645" s="159">
        <v>88.73</v>
      </c>
      <c r="R645" s="159">
        <v>71.23</v>
      </c>
      <c r="S645" s="159" t="s">
        <v>1526</v>
      </c>
      <c r="T645" s="159" t="s">
        <v>93</v>
      </c>
      <c r="U645" s="159" t="s">
        <v>1527</v>
      </c>
      <c r="V645" s="159" t="s">
        <v>1545</v>
      </c>
      <c r="W645" s="159" t="s">
        <v>3794</v>
      </c>
      <c r="X645" s="163">
        <v>44305</v>
      </c>
      <c r="Y645" s="159" t="s">
        <v>3795</v>
      </c>
      <c r="Z645" s="159" t="s">
        <v>1548</v>
      </c>
      <c r="AA645" s="159" t="s">
        <v>3796</v>
      </c>
      <c r="AE645" s="163">
        <v>45107</v>
      </c>
      <c r="AI645"/>
    </row>
    <row r="646" spans="1:35">
      <c r="A646" s="159">
        <f t="shared" si="55"/>
        <v>88.24</v>
      </c>
      <c r="B646" s="159">
        <v>644</v>
      </c>
      <c r="C646" s="159" t="s">
        <v>1523</v>
      </c>
      <c r="D646" s="159" t="s">
        <v>155</v>
      </c>
      <c r="E646" s="159" t="s">
        <v>632</v>
      </c>
      <c r="F646" s="159" t="s">
        <v>3797</v>
      </c>
      <c r="G646" s="159">
        <v>14</v>
      </c>
      <c r="H646" s="159">
        <f t="shared" si="54"/>
        <v>14</v>
      </c>
      <c r="I646" s="159">
        <v>1</v>
      </c>
      <c r="J646" s="159">
        <v>7</v>
      </c>
      <c r="K646" s="159">
        <v>5</v>
      </c>
      <c r="L646" s="159">
        <v>502</v>
      </c>
      <c r="M646" s="206" t="str">
        <f t="shared" si="56"/>
        <v>14-1-502</v>
      </c>
      <c r="N646" s="159" t="s">
        <v>1525</v>
      </c>
      <c r="O646" s="206" t="str">
        <f>VLOOKUP(M646,'房源信息（实测）'!$C$2:$J$771,7,0)</f>
        <v>14-1-502</v>
      </c>
      <c r="P646" s="206">
        <f>VLOOKUP(M646,'房源信息（实测）'!$C$2:$K$771,8,0)</f>
        <v>88.24</v>
      </c>
      <c r="Q646" s="159">
        <v>88.16</v>
      </c>
      <c r="R646" s="159">
        <v>70.77</v>
      </c>
      <c r="S646" s="159" t="s">
        <v>1526</v>
      </c>
      <c r="T646" s="159" t="s">
        <v>93</v>
      </c>
      <c r="U646" s="159" t="s">
        <v>1527</v>
      </c>
      <c r="V646" s="159" t="s">
        <v>1545</v>
      </c>
      <c r="W646" s="159" t="s">
        <v>3798</v>
      </c>
      <c r="X646" s="163">
        <v>44303</v>
      </c>
      <c r="Y646" s="159" t="s">
        <v>3799</v>
      </c>
      <c r="Z646" s="159" t="s">
        <v>1548</v>
      </c>
      <c r="AA646" s="159" t="s">
        <v>3800</v>
      </c>
      <c r="AE646" s="163">
        <v>45107</v>
      </c>
      <c r="AI646"/>
    </row>
    <row r="647" spans="1:35">
      <c r="A647" s="159">
        <f t="shared" si="55"/>
        <v>88.81</v>
      </c>
      <c r="B647" s="159">
        <v>645</v>
      </c>
      <c r="C647" s="159" t="s">
        <v>1523</v>
      </c>
      <c r="D647" s="159" t="s">
        <v>155</v>
      </c>
      <c r="E647" s="159" t="s">
        <v>632</v>
      </c>
      <c r="F647" s="159" t="s">
        <v>3801</v>
      </c>
      <c r="G647" s="159">
        <v>14</v>
      </c>
      <c r="H647" s="159">
        <f t="shared" si="54"/>
        <v>14</v>
      </c>
      <c r="I647" s="159">
        <v>1</v>
      </c>
      <c r="J647" s="159">
        <v>7</v>
      </c>
      <c r="K647" s="159">
        <v>6</v>
      </c>
      <c r="L647" s="159">
        <v>601</v>
      </c>
      <c r="M647" s="206" t="str">
        <f t="shared" si="56"/>
        <v>14-1-601</v>
      </c>
      <c r="N647" s="159" t="s">
        <v>1525</v>
      </c>
      <c r="O647" s="206" t="str">
        <f>VLOOKUP(M647,'房源信息（实测）'!$C$2:$J$771,7,0)</f>
        <v>14-1-601</v>
      </c>
      <c r="P647" s="206">
        <f>VLOOKUP(M647,'房源信息（实测）'!$C$2:$K$771,8,0)</f>
        <v>88.81</v>
      </c>
      <c r="Q647" s="159">
        <v>88.73</v>
      </c>
      <c r="R647" s="159">
        <v>71.23</v>
      </c>
      <c r="S647" s="159" t="s">
        <v>1526</v>
      </c>
      <c r="T647" s="159" t="s">
        <v>93</v>
      </c>
      <c r="U647" s="159" t="s">
        <v>1527</v>
      </c>
      <c r="V647" s="159" t="s">
        <v>1545</v>
      </c>
      <c r="W647" s="159" t="s">
        <v>3802</v>
      </c>
      <c r="X647" s="163">
        <v>44303</v>
      </c>
      <c r="Y647" s="159" t="s">
        <v>3803</v>
      </c>
      <c r="Z647" s="159" t="s">
        <v>1548</v>
      </c>
      <c r="AA647" s="159" t="s">
        <v>3804</v>
      </c>
      <c r="AB647" s="159" t="s">
        <v>3805</v>
      </c>
      <c r="AC647" s="159" t="s">
        <v>1548</v>
      </c>
      <c r="AD647" s="159" t="s">
        <v>3806</v>
      </c>
      <c r="AE647" s="163">
        <v>45107</v>
      </c>
      <c r="AI647"/>
    </row>
    <row r="648" spans="1:35">
      <c r="A648" s="159">
        <f t="shared" si="55"/>
        <v>88.24</v>
      </c>
      <c r="B648" s="159">
        <v>646</v>
      </c>
      <c r="C648" s="159" t="s">
        <v>1523</v>
      </c>
      <c r="D648" s="159" t="s">
        <v>155</v>
      </c>
      <c r="E648" s="159" t="s">
        <v>632</v>
      </c>
      <c r="F648" s="159" t="s">
        <v>3807</v>
      </c>
      <c r="G648" s="159">
        <v>14</v>
      </c>
      <c r="H648" s="159">
        <f t="shared" si="54"/>
        <v>14</v>
      </c>
      <c r="I648" s="159">
        <v>1</v>
      </c>
      <c r="J648" s="159">
        <v>7</v>
      </c>
      <c r="K648" s="159">
        <v>6</v>
      </c>
      <c r="L648" s="159">
        <v>602</v>
      </c>
      <c r="M648" s="206" t="str">
        <f t="shared" si="56"/>
        <v>14-1-602</v>
      </c>
      <c r="N648" s="159" t="s">
        <v>1525</v>
      </c>
      <c r="O648" s="206" t="str">
        <f>VLOOKUP(M648,'房源信息（实测）'!$C$2:$J$771,7,0)</f>
        <v>14-1-602</v>
      </c>
      <c r="P648" s="206">
        <f>VLOOKUP(M648,'房源信息（实测）'!$C$2:$K$771,8,0)</f>
        <v>88.24</v>
      </c>
      <c r="Q648" s="159">
        <v>88.16</v>
      </c>
      <c r="R648" s="159">
        <v>70.77</v>
      </c>
      <c r="S648" s="159" t="s">
        <v>1526</v>
      </c>
      <c r="T648" s="159" t="s">
        <v>93</v>
      </c>
      <c r="U648" s="159" t="s">
        <v>1527</v>
      </c>
      <c r="V648" s="159" t="s">
        <v>1545</v>
      </c>
      <c r="W648" s="159" t="s">
        <v>3808</v>
      </c>
      <c r="X648" s="163">
        <v>44312</v>
      </c>
      <c r="Y648" s="159" t="s">
        <v>3809</v>
      </c>
      <c r="Z648" s="159" t="s">
        <v>1548</v>
      </c>
      <c r="AA648" s="159" t="s">
        <v>3810</v>
      </c>
      <c r="AB648" s="159" t="s">
        <v>3811</v>
      </c>
      <c r="AC648" s="159" t="s">
        <v>1548</v>
      </c>
      <c r="AD648" s="159" t="s">
        <v>3812</v>
      </c>
      <c r="AE648" s="163">
        <v>45107</v>
      </c>
      <c r="AI648"/>
    </row>
    <row r="649" spans="1:35">
      <c r="A649" s="159">
        <f t="shared" si="55"/>
        <v>88.81</v>
      </c>
      <c r="B649" s="159">
        <v>647</v>
      </c>
      <c r="C649" s="159" t="s">
        <v>1523</v>
      </c>
      <c r="D649" s="159" t="s">
        <v>155</v>
      </c>
      <c r="E649" s="159" t="s">
        <v>632</v>
      </c>
      <c r="F649" s="159" t="s">
        <v>3813</v>
      </c>
      <c r="G649" s="159">
        <v>14</v>
      </c>
      <c r="H649" s="159">
        <f t="shared" si="54"/>
        <v>14</v>
      </c>
      <c r="I649" s="159">
        <v>1</v>
      </c>
      <c r="J649" s="159">
        <v>7</v>
      </c>
      <c r="K649" s="159">
        <v>7</v>
      </c>
      <c r="L649" s="159">
        <v>701</v>
      </c>
      <c r="M649" s="206" t="str">
        <f t="shared" si="56"/>
        <v>14-1-701</v>
      </c>
      <c r="N649" s="159" t="s">
        <v>1525</v>
      </c>
      <c r="O649" s="206" t="str">
        <f>VLOOKUP(M649,'房源信息（实测）'!$C$2:$J$771,7,0)</f>
        <v>14-1-701</v>
      </c>
      <c r="P649" s="206">
        <f>VLOOKUP(M649,'房源信息（实测）'!$C$2:$K$771,8,0)</f>
        <v>88.81</v>
      </c>
      <c r="Q649" s="159">
        <v>88.73</v>
      </c>
      <c r="R649" s="159">
        <v>71.23</v>
      </c>
      <c r="S649" s="159" t="s">
        <v>1526</v>
      </c>
      <c r="T649" s="159" t="s">
        <v>93</v>
      </c>
      <c r="U649" s="159" t="s">
        <v>1527</v>
      </c>
      <c r="V649" s="159" t="s">
        <v>1545</v>
      </c>
      <c r="W649" s="159" t="s">
        <v>3814</v>
      </c>
      <c r="X649" s="163">
        <v>44312</v>
      </c>
      <c r="Y649" s="159" t="s">
        <v>3815</v>
      </c>
      <c r="Z649" s="159" t="s">
        <v>1548</v>
      </c>
      <c r="AA649" s="159" t="s">
        <v>3816</v>
      </c>
      <c r="AE649" s="163">
        <v>45107</v>
      </c>
      <c r="AI649"/>
    </row>
    <row r="650" spans="1:35">
      <c r="A650" s="159">
        <f t="shared" si="55"/>
        <v>88.24</v>
      </c>
      <c r="B650" s="159">
        <v>648</v>
      </c>
      <c r="C650" s="159" t="s">
        <v>1523</v>
      </c>
      <c r="D650" s="159" t="s">
        <v>155</v>
      </c>
      <c r="E650" s="159" t="s">
        <v>632</v>
      </c>
      <c r="F650" s="159" t="s">
        <v>3817</v>
      </c>
      <c r="G650" s="159">
        <v>14</v>
      </c>
      <c r="H650" s="159">
        <f t="shared" ref="H650:H713" si="57">G650</f>
        <v>14</v>
      </c>
      <c r="I650" s="159">
        <v>1</v>
      </c>
      <c r="J650" s="159">
        <v>7</v>
      </c>
      <c r="K650" s="159">
        <v>7</v>
      </c>
      <c r="L650" s="159">
        <v>702</v>
      </c>
      <c r="M650" s="206" t="str">
        <f t="shared" si="56"/>
        <v>14-1-702</v>
      </c>
      <c r="N650" s="159" t="s">
        <v>1525</v>
      </c>
      <c r="O650" s="206" t="str">
        <f>VLOOKUP(M650,'房源信息（实测）'!$C$2:$J$771,7,0)</f>
        <v>14-1-702</v>
      </c>
      <c r="P650" s="206">
        <f>VLOOKUP(M650,'房源信息（实测）'!$C$2:$K$771,8,0)</f>
        <v>88.24</v>
      </c>
      <c r="Q650" s="159">
        <v>88.16</v>
      </c>
      <c r="R650" s="159">
        <v>70.77</v>
      </c>
      <c r="S650" s="159" t="s">
        <v>1526</v>
      </c>
      <c r="T650" s="159" t="s">
        <v>93</v>
      </c>
      <c r="U650" s="159" t="s">
        <v>1527</v>
      </c>
      <c r="V650" s="159" t="s">
        <v>1528</v>
      </c>
      <c r="AE650" s="163">
        <v>45107</v>
      </c>
      <c r="AI650"/>
    </row>
    <row r="651" spans="1:35">
      <c r="A651" s="159">
        <f t="shared" si="55"/>
        <v>88.24</v>
      </c>
      <c r="B651" s="159">
        <v>649</v>
      </c>
      <c r="C651" s="159" t="s">
        <v>1523</v>
      </c>
      <c r="D651" s="159" t="s">
        <v>155</v>
      </c>
      <c r="E651" s="159" t="s">
        <v>632</v>
      </c>
      <c r="F651" s="159" t="s">
        <v>3818</v>
      </c>
      <c r="G651" s="159">
        <v>14</v>
      </c>
      <c r="H651" s="159">
        <f t="shared" si="57"/>
        <v>14</v>
      </c>
      <c r="I651" s="159">
        <v>2</v>
      </c>
      <c r="J651" s="159">
        <v>7</v>
      </c>
      <c r="K651" s="159">
        <v>1</v>
      </c>
      <c r="L651" s="159">
        <v>101</v>
      </c>
      <c r="M651" s="206" t="str">
        <f t="shared" si="56"/>
        <v>14-2-101</v>
      </c>
      <c r="N651" s="159" t="s">
        <v>1525</v>
      </c>
      <c r="O651" s="206" t="str">
        <f>VLOOKUP(M651,'房源信息（实测）'!$C$2:$J$771,7,0)</f>
        <v>14-2-101</v>
      </c>
      <c r="P651" s="206">
        <f>VLOOKUP(M651,'房源信息（实测）'!$C$2:$K$771,8,0)</f>
        <v>88.24</v>
      </c>
      <c r="Q651" s="159">
        <v>88.16</v>
      </c>
      <c r="R651" s="159">
        <v>70.77</v>
      </c>
      <c r="S651" s="159" t="s">
        <v>1526</v>
      </c>
      <c r="T651" s="159" t="s">
        <v>93</v>
      </c>
      <c r="U651" s="159" t="s">
        <v>1527</v>
      </c>
      <c r="V651" s="159" t="s">
        <v>1528</v>
      </c>
      <c r="AE651" s="163">
        <v>45107</v>
      </c>
      <c r="AI651"/>
    </row>
    <row r="652" spans="1:35">
      <c r="A652" s="159">
        <f t="shared" si="55"/>
        <v>88.24</v>
      </c>
      <c r="B652" s="159">
        <v>650</v>
      </c>
      <c r="C652" s="159" t="s">
        <v>1523</v>
      </c>
      <c r="D652" s="159" t="s">
        <v>155</v>
      </c>
      <c r="E652" s="159" t="s">
        <v>632</v>
      </c>
      <c r="F652" s="159" t="s">
        <v>3819</v>
      </c>
      <c r="G652" s="159">
        <v>14</v>
      </c>
      <c r="H652" s="159">
        <f t="shared" si="57"/>
        <v>14</v>
      </c>
      <c r="I652" s="159">
        <v>2</v>
      </c>
      <c r="J652" s="159">
        <v>7</v>
      </c>
      <c r="K652" s="159">
        <v>1</v>
      </c>
      <c r="L652" s="159">
        <v>102</v>
      </c>
      <c r="M652" s="206" t="str">
        <f t="shared" si="56"/>
        <v>14-2-102</v>
      </c>
      <c r="N652" s="159" t="s">
        <v>1525</v>
      </c>
      <c r="O652" s="206" t="str">
        <f>VLOOKUP(M652,'房源信息（实测）'!$C$2:$J$771,7,0)</f>
        <v>14-2-102</v>
      </c>
      <c r="P652" s="206">
        <f>VLOOKUP(M652,'房源信息（实测）'!$C$2:$K$771,8,0)</f>
        <v>88.24</v>
      </c>
      <c r="Q652" s="159">
        <v>88.16</v>
      </c>
      <c r="R652" s="159">
        <v>70.77</v>
      </c>
      <c r="S652" s="159" t="s">
        <v>1526</v>
      </c>
      <c r="T652" s="159" t="s">
        <v>93</v>
      </c>
      <c r="U652" s="159" t="s">
        <v>1527</v>
      </c>
      <c r="V652" s="159" t="s">
        <v>1528</v>
      </c>
      <c r="AE652" s="163">
        <v>45107</v>
      </c>
      <c r="AI652"/>
    </row>
    <row r="653" spans="1:35">
      <c r="A653" s="159">
        <f t="shared" si="55"/>
        <v>88.24</v>
      </c>
      <c r="B653" s="159">
        <v>651</v>
      </c>
      <c r="C653" s="159" t="s">
        <v>1523</v>
      </c>
      <c r="D653" s="159" t="s">
        <v>155</v>
      </c>
      <c r="E653" s="159" t="s">
        <v>632</v>
      </c>
      <c r="F653" s="159" t="s">
        <v>3820</v>
      </c>
      <c r="G653" s="159">
        <v>14</v>
      </c>
      <c r="H653" s="159">
        <f t="shared" si="57"/>
        <v>14</v>
      </c>
      <c r="I653" s="159">
        <v>2</v>
      </c>
      <c r="J653" s="159">
        <v>7</v>
      </c>
      <c r="K653" s="159">
        <v>2</v>
      </c>
      <c r="L653" s="159">
        <v>201</v>
      </c>
      <c r="M653" s="206" t="str">
        <f t="shared" si="56"/>
        <v>14-2-201</v>
      </c>
      <c r="N653" s="159" t="s">
        <v>1525</v>
      </c>
      <c r="O653" s="206" t="str">
        <f>VLOOKUP(M653,'房源信息（实测）'!$C$2:$J$771,7,0)</f>
        <v>14-2-201</v>
      </c>
      <c r="P653" s="206">
        <f>VLOOKUP(M653,'房源信息（实测）'!$C$2:$K$771,8,0)</f>
        <v>88.24</v>
      </c>
      <c r="Q653" s="159">
        <v>88.16</v>
      </c>
      <c r="R653" s="159">
        <v>70.77</v>
      </c>
      <c r="S653" s="159" t="s">
        <v>1526</v>
      </c>
      <c r="T653" s="159" t="s">
        <v>93</v>
      </c>
      <c r="U653" s="159" t="s">
        <v>1527</v>
      </c>
      <c r="V653" s="159" t="s">
        <v>1528</v>
      </c>
      <c r="AE653" s="163">
        <v>45107</v>
      </c>
      <c r="AI653"/>
    </row>
    <row r="654" spans="1:35">
      <c r="A654" s="159">
        <f t="shared" si="55"/>
        <v>88.24</v>
      </c>
      <c r="B654" s="159">
        <v>652</v>
      </c>
      <c r="C654" s="159" t="s">
        <v>1523</v>
      </c>
      <c r="D654" s="159" t="s">
        <v>155</v>
      </c>
      <c r="E654" s="159" t="s">
        <v>632</v>
      </c>
      <c r="F654" s="159" t="s">
        <v>3821</v>
      </c>
      <c r="G654" s="159">
        <v>14</v>
      </c>
      <c r="H654" s="159">
        <f t="shared" si="57"/>
        <v>14</v>
      </c>
      <c r="I654" s="159">
        <v>2</v>
      </c>
      <c r="J654" s="159">
        <v>7</v>
      </c>
      <c r="K654" s="159">
        <v>2</v>
      </c>
      <c r="L654" s="159">
        <v>202</v>
      </c>
      <c r="M654" s="206" t="str">
        <f t="shared" si="56"/>
        <v>14-2-202</v>
      </c>
      <c r="N654" s="159" t="s">
        <v>1525</v>
      </c>
      <c r="O654" s="206" t="str">
        <f>VLOOKUP(M654,'房源信息（实测）'!$C$2:$J$771,7,0)</f>
        <v>14-2-202</v>
      </c>
      <c r="P654" s="206">
        <f>VLOOKUP(M654,'房源信息（实测）'!$C$2:$K$771,8,0)</f>
        <v>88.24</v>
      </c>
      <c r="Q654" s="159">
        <v>88.16</v>
      </c>
      <c r="R654" s="159">
        <v>70.77</v>
      </c>
      <c r="S654" s="159" t="s">
        <v>1526</v>
      </c>
      <c r="T654" s="159" t="s">
        <v>93</v>
      </c>
      <c r="U654" s="159" t="s">
        <v>1527</v>
      </c>
      <c r="V654" s="159" t="s">
        <v>1528</v>
      </c>
      <c r="AE654" s="163">
        <v>45107</v>
      </c>
      <c r="AI654"/>
    </row>
    <row r="655" spans="1:35">
      <c r="A655" s="159">
        <f t="shared" si="55"/>
        <v>88.24</v>
      </c>
      <c r="B655" s="159">
        <v>653</v>
      </c>
      <c r="C655" s="159" t="s">
        <v>1523</v>
      </c>
      <c r="D655" s="159" t="s">
        <v>155</v>
      </c>
      <c r="E655" s="159" t="s">
        <v>632</v>
      </c>
      <c r="F655" s="159" t="s">
        <v>3822</v>
      </c>
      <c r="G655" s="159">
        <v>14</v>
      </c>
      <c r="H655" s="159">
        <f t="shared" si="57"/>
        <v>14</v>
      </c>
      <c r="I655" s="159">
        <v>2</v>
      </c>
      <c r="J655" s="159">
        <v>7</v>
      </c>
      <c r="K655" s="159">
        <v>3</v>
      </c>
      <c r="L655" s="159">
        <v>301</v>
      </c>
      <c r="M655" s="206" t="str">
        <f t="shared" si="56"/>
        <v>14-2-301</v>
      </c>
      <c r="N655" s="159" t="s">
        <v>1525</v>
      </c>
      <c r="O655" s="206" t="str">
        <f>VLOOKUP(M655,'房源信息（实测）'!$C$2:$J$771,7,0)</f>
        <v>14-2-301</v>
      </c>
      <c r="P655" s="206">
        <f>VLOOKUP(M655,'房源信息（实测）'!$C$2:$K$771,8,0)</f>
        <v>88.24</v>
      </c>
      <c r="Q655" s="159">
        <v>88.16</v>
      </c>
      <c r="R655" s="159">
        <v>70.77</v>
      </c>
      <c r="S655" s="159" t="s">
        <v>1526</v>
      </c>
      <c r="T655" s="159" t="s">
        <v>93</v>
      </c>
      <c r="U655" s="159" t="s">
        <v>1527</v>
      </c>
      <c r="V655" s="159" t="s">
        <v>1545</v>
      </c>
      <c r="W655" s="159" t="s">
        <v>3823</v>
      </c>
      <c r="X655" s="163">
        <v>44306</v>
      </c>
      <c r="Y655" s="159" t="s">
        <v>3824</v>
      </c>
      <c r="Z655" s="159" t="s">
        <v>1548</v>
      </c>
      <c r="AA655" s="159" t="s">
        <v>3825</v>
      </c>
      <c r="AE655" s="163">
        <v>45107</v>
      </c>
      <c r="AI655"/>
    </row>
    <row r="656" spans="1:35">
      <c r="A656" s="159">
        <f t="shared" si="55"/>
        <v>88.24</v>
      </c>
      <c r="B656" s="159">
        <v>654</v>
      </c>
      <c r="C656" s="159" t="s">
        <v>1523</v>
      </c>
      <c r="D656" s="159" t="s">
        <v>155</v>
      </c>
      <c r="E656" s="159" t="s">
        <v>632</v>
      </c>
      <c r="F656" s="159" t="s">
        <v>3826</v>
      </c>
      <c r="G656" s="159">
        <v>14</v>
      </c>
      <c r="H656" s="159">
        <f t="shared" si="57"/>
        <v>14</v>
      </c>
      <c r="I656" s="159">
        <v>2</v>
      </c>
      <c r="J656" s="159">
        <v>7</v>
      </c>
      <c r="K656" s="159">
        <v>3</v>
      </c>
      <c r="L656" s="159">
        <v>302</v>
      </c>
      <c r="M656" s="206" t="str">
        <f t="shared" si="56"/>
        <v>14-2-302</v>
      </c>
      <c r="N656" s="159" t="s">
        <v>1525</v>
      </c>
      <c r="O656" s="206" t="str">
        <f>VLOOKUP(M656,'房源信息（实测）'!$C$2:$J$771,7,0)</f>
        <v>14-2-302</v>
      </c>
      <c r="P656" s="206">
        <f>VLOOKUP(M656,'房源信息（实测）'!$C$2:$K$771,8,0)</f>
        <v>88.24</v>
      </c>
      <c r="Q656" s="159">
        <v>88.16</v>
      </c>
      <c r="R656" s="159">
        <v>70.77</v>
      </c>
      <c r="S656" s="159" t="s">
        <v>1526</v>
      </c>
      <c r="T656" s="159" t="s">
        <v>93</v>
      </c>
      <c r="U656" s="159" t="s">
        <v>1527</v>
      </c>
      <c r="V656" s="159" t="s">
        <v>1545</v>
      </c>
      <c r="W656" s="159" t="s">
        <v>3827</v>
      </c>
      <c r="X656" s="163">
        <v>44310</v>
      </c>
      <c r="Y656" s="159" t="s">
        <v>3828</v>
      </c>
      <c r="Z656" s="159" t="s">
        <v>1548</v>
      </c>
      <c r="AA656" s="159" t="s">
        <v>3829</v>
      </c>
      <c r="AE656" s="163">
        <v>45107</v>
      </c>
      <c r="AI656"/>
    </row>
    <row r="657" spans="1:35">
      <c r="A657" s="159">
        <f t="shared" si="55"/>
        <v>88.24</v>
      </c>
      <c r="B657" s="159">
        <v>655</v>
      </c>
      <c r="C657" s="159" t="s">
        <v>1523</v>
      </c>
      <c r="D657" s="159" t="s">
        <v>155</v>
      </c>
      <c r="E657" s="159" t="s">
        <v>632</v>
      </c>
      <c r="F657" s="159" t="s">
        <v>3830</v>
      </c>
      <c r="G657" s="159">
        <v>14</v>
      </c>
      <c r="H657" s="159">
        <f t="shared" si="57"/>
        <v>14</v>
      </c>
      <c r="I657" s="159">
        <v>2</v>
      </c>
      <c r="J657" s="159">
        <v>7</v>
      </c>
      <c r="K657" s="159">
        <v>4</v>
      </c>
      <c r="L657" s="159">
        <v>401</v>
      </c>
      <c r="M657" s="206" t="str">
        <f t="shared" si="56"/>
        <v>14-2-401</v>
      </c>
      <c r="N657" s="159" t="s">
        <v>1525</v>
      </c>
      <c r="O657" s="206" t="str">
        <f>VLOOKUP(M657,'房源信息（实测）'!$C$2:$J$771,7,0)</f>
        <v>14-2-401</v>
      </c>
      <c r="P657" s="206">
        <f>VLOOKUP(M657,'房源信息（实测）'!$C$2:$K$771,8,0)</f>
        <v>88.24</v>
      </c>
      <c r="Q657" s="159">
        <v>88.16</v>
      </c>
      <c r="R657" s="159">
        <v>70.77</v>
      </c>
      <c r="S657" s="159" t="s">
        <v>1526</v>
      </c>
      <c r="T657" s="159" t="s">
        <v>93</v>
      </c>
      <c r="U657" s="159" t="s">
        <v>1527</v>
      </c>
      <c r="V657" s="159" t="s">
        <v>1528</v>
      </c>
      <c r="AE657" s="163">
        <v>45107</v>
      </c>
      <c r="AI657"/>
    </row>
    <row r="658" spans="1:35">
      <c r="A658" s="159">
        <f t="shared" si="55"/>
        <v>88.24</v>
      </c>
      <c r="B658" s="159">
        <v>656</v>
      </c>
      <c r="C658" s="159" t="s">
        <v>1523</v>
      </c>
      <c r="D658" s="159" t="s">
        <v>155</v>
      </c>
      <c r="E658" s="159" t="s">
        <v>632</v>
      </c>
      <c r="F658" s="159" t="s">
        <v>3831</v>
      </c>
      <c r="G658" s="159">
        <v>14</v>
      </c>
      <c r="H658" s="159">
        <f t="shared" si="57"/>
        <v>14</v>
      </c>
      <c r="I658" s="159">
        <v>2</v>
      </c>
      <c r="J658" s="159">
        <v>7</v>
      </c>
      <c r="K658" s="159">
        <v>4</v>
      </c>
      <c r="L658" s="159">
        <v>402</v>
      </c>
      <c r="M658" s="206" t="str">
        <f t="shared" si="56"/>
        <v>14-2-402</v>
      </c>
      <c r="N658" s="159" t="s">
        <v>1525</v>
      </c>
      <c r="O658" s="206" t="str">
        <f>VLOOKUP(M658,'房源信息（实测）'!$C$2:$J$771,7,0)</f>
        <v>14-2-402</v>
      </c>
      <c r="P658" s="206">
        <f>VLOOKUP(M658,'房源信息（实测）'!$C$2:$K$771,8,0)</f>
        <v>88.24</v>
      </c>
      <c r="Q658" s="159">
        <v>88.16</v>
      </c>
      <c r="R658" s="159">
        <v>70.77</v>
      </c>
      <c r="S658" s="159" t="s">
        <v>1526</v>
      </c>
      <c r="T658" s="159" t="s">
        <v>93</v>
      </c>
      <c r="U658" s="159" t="s">
        <v>1527</v>
      </c>
      <c r="V658" s="159" t="s">
        <v>1528</v>
      </c>
      <c r="AE658" s="163">
        <v>45107</v>
      </c>
      <c r="AI658"/>
    </row>
    <row r="659" spans="1:35">
      <c r="A659" s="159">
        <f t="shared" si="55"/>
        <v>88.24</v>
      </c>
      <c r="B659" s="159">
        <v>657</v>
      </c>
      <c r="C659" s="159" t="s">
        <v>1523</v>
      </c>
      <c r="D659" s="159" t="s">
        <v>155</v>
      </c>
      <c r="E659" s="159" t="s">
        <v>632</v>
      </c>
      <c r="F659" s="159" t="s">
        <v>3832</v>
      </c>
      <c r="G659" s="159">
        <v>14</v>
      </c>
      <c r="H659" s="159">
        <f t="shared" si="57"/>
        <v>14</v>
      </c>
      <c r="I659" s="159">
        <v>2</v>
      </c>
      <c r="J659" s="159">
        <v>7</v>
      </c>
      <c r="K659" s="159">
        <v>5</v>
      </c>
      <c r="L659" s="159">
        <v>501</v>
      </c>
      <c r="M659" s="206" t="str">
        <f t="shared" si="56"/>
        <v>14-2-501</v>
      </c>
      <c r="N659" s="159" t="s">
        <v>1525</v>
      </c>
      <c r="O659" s="206" t="str">
        <f>VLOOKUP(M659,'房源信息（实测）'!$C$2:$J$771,7,0)</f>
        <v>14-2-501</v>
      </c>
      <c r="P659" s="206">
        <f>VLOOKUP(M659,'房源信息（实测）'!$C$2:$K$771,8,0)</f>
        <v>88.24</v>
      </c>
      <c r="Q659" s="159">
        <v>88.16</v>
      </c>
      <c r="R659" s="159">
        <v>70.77</v>
      </c>
      <c r="S659" s="159" t="s">
        <v>1526</v>
      </c>
      <c r="T659" s="159" t="s">
        <v>93</v>
      </c>
      <c r="U659" s="159" t="s">
        <v>1527</v>
      </c>
      <c r="V659" s="159" t="s">
        <v>1545</v>
      </c>
      <c r="W659" s="159" t="s">
        <v>3833</v>
      </c>
      <c r="X659" s="163">
        <v>44310</v>
      </c>
      <c r="Y659" s="159" t="s">
        <v>3834</v>
      </c>
      <c r="Z659" s="159" t="s">
        <v>1548</v>
      </c>
      <c r="AA659" s="159" t="s">
        <v>3835</v>
      </c>
      <c r="AE659" s="163">
        <v>45107</v>
      </c>
      <c r="AI659"/>
    </row>
    <row r="660" spans="1:35">
      <c r="A660" s="159">
        <f t="shared" si="55"/>
        <v>88.24</v>
      </c>
      <c r="B660" s="159">
        <v>658</v>
      </c>
      <c r="C660" s="159" t="s">
        <v>1523</v>
      </c>
      <c r="D660" s="159" t="s">
        <v>155</v>
      </c>
      <c r="E660" s="159" t="s">
        <v>632</v>
      </c>
      <c r="F660" s="159" t="s">
        <v>3836</v>
      </c>
      <c r="G660" s="159">
        <v>14</v>
      </c>
      <c r="H660" s="159">
        <f t="shared" si="57"/>
        <v>14</v>
      </c>
      <c r="I660" s="159">
        <v>2</v>
      </c>
      <c r="J660" s="159">
        <v>7</v>
      </c>
      <c r="K660" s="159">
        <v>5</v>
      </c>
      <c r="L660" s="159">
        <v>502</v>
      </c>
      <c r="M660" s="206" t="str">
        <f t="shared" si="56"/>
        <v>14-2-502</v>
      </c>
      <c r="N660" s="159" t="s">
        <v>1525</v>
      </c>
      <c r="O660" s="206" t="str">
        <f>VLOOKUP(M660,'房源信息（实测）'!$C$2:$J$771,7,0)</f>
        <v>14-2-502</v>
      </c>
      <c r="P660" s="206">
        <f>VLOOKUP(M660,'房源信息（实测）'!$C$2:$K$771,8,0)</f>
        <v>88.24</v>
      </c>
      <c r="Q660" s="159">
        <v>88.16</v>
      </c>
      <c r="R660" s="159">
        <v>70.77</v>
      </c>
      <c r="S660" s="159" t="s">
        <v>1526</v>
      </c>
      <c r="T660" s="159" t="s">
        <v>93</v>
      </c>
      <c r="U660" s="159" t="s">
        <v>1527</v>
      </c>
      <c r="V660" s="159" t="s">
        <v>1545</v>
      </c>
      <c r="W660" s="159" t="s">
        <v>3837</v>
      </c>
      <c r="X660" s="163">
        <v>44316</v>
      </c>
      <c r="Y660" s="159" t="s">
        <v>3838</v>
      </c>
      <c r="Z660" s="159" t="s">
        <v>1548</v>
      </c>
      <c r="AA660" s="159" t="s">
        <v>3839</v>
      </c>
      <c r="AB660" s="159" t="s">
        <v>3840</v>
      </c>
      <c r="AC660" s="159" t="s">
        <v>1548</v>
      </c>
      <c r="AD660" s="159" t="s">
        <v>3841</v>
      </c>
      <c r="AE660" s="163">
        <v>45107</v>
      </c>
      <c r="AI660"/>
    </row>
    <row r="661" spans="1:35">
      <c r="A661" s="159">
        <f t="shared" si="55"/>
        <v>88.24</v>
      </c>
      <c r="B661" s="159">
        <v>659</v>
      </c>
      <c r="C661" s="159" t="s">
        <v>1523</v>
      </c>
      <c r="D661" s="159" t="s">
        <v>155</v>
      </c>
      <c r="E661" s="159" t="s">
        <v>632</v>
      </c>
      <c r="F661" s="159" t="s">
        <v>3842</v>
      </c>
      <c r="G661" s="159">
        <v>14</v>
      </c>
      <c r="H661" s="159">
        <f t="shared" si="57"/>
        <v>14</v>
      </c>
      <c r="I661" s="159">
        <v>2</v>
      </c>
      <c r="J661" s="159">
        <v>7</v>
      </c>
      <c r="K661" s="159">
        <v>6</v>
      </c>
      <c r="L661" s="159">
        <v>601</v>
      </c>
      <c r="M661" s="206" t="str">
        <f t="shared" si="56"/>
        <v>14-2-601</v>
      </c>
      <c r="N661" s="159" t="s">
        <v>1525</v>
      </c>
      <c r="O661" s="206" t="str">
        <f>VLOOKUP(M661,'房源信息（实测）'!$C$2:$J$771,7,0)</f>
        <v>14-2-601</v>
      </c>
      <c r="P661" s="206">
        <f>VLOOKUP(M661,'房源信息（实测）'!$C$2:$K$771,8,0)</f>
        <v>88.24</v>
      </c>
      <c r="Q661" s="159">
        <v>88.16</v>
      </c>
      <c r="R661" s="159">
        <v>70.77</v>
      </c>
      <c r="S661" s="159" t="s">
        <v>1526</v>
      </c>
      <c r="T661" s="159" t="s">
        <v>93</v>
      </c>
      <c r="U661" s="159" t="s">
        <v>1527</v>
      </c>
      <c r="V661" s="159" t="s">
        <v>1545</v>
      </c>
      <c r="W661" s="159" t="s">
        <v>3843</v>
      </c>
      <c r="X661" s="163">
        <v>44313</v>
      </c>
      <c r="Y661" s="159" t="s">
        <v>1869</v>
      </c>
      <c r="Z661" s="159" t="s">
        <v>1548</v>
      </c>
      <c r="AA661" s="159" t="s">
        <v>3844</v>
      </c>
      <c r="AB661" s="159" t="s">
        <v>3845</v>
      </c>
      <c r="AC661" s="159" t="s">
        <v>1548</v>
      </c>
      <c r="AD661" s="159" t="s">
        <v>3846</v>
      </c>
      <c r="AE661" s="163">
        <v>45107</v>
      </c>
      <c r="AI661"/>
    </row>
    <row r="662" spans="1:35">
      <c r="A662" s="159">
        <f t="shared" si="55"/>
        <v>88.24</v>
      </c>
      <c r="B662" s="159">
        <v>660</v>
      </c>
      <c r="C662" s="159" t="s">
        <v>1523</v>
      </c>
      <c r="D662" s="159" t="s">
        <v>155</v>
      </c>
      <c r="E662" s="159" t="s">
        <v>632</v>
      </c>
      <c r="F662" s="159" t="s">
        <v>3847</v>
      </c>
      <c r="G662" s="159">
        <v>14</v>
      </c>
      <c r="H662" s="159">
        <f t="shared" si="57"/>
        <v>14</v>
      </c>
      <c r="I662" s="159">
        <v>2</v>
      </c>
      <c r="J662" s="159">
        <v>7</v>
      </c>
      <c r="K662" s="159">
        <v>6</v>
      </c>
      <c r="L662" s="159">
        <v>602</v>
      </c>
      <c r="M662" s="206" t="str">
        <f t="shared" si="56"/>
        <v>14-2-602</v>
      </c>
      <c r="N662" s="159" t="s">
        <v>1525</v>
      </c>
      <c r="O662" s="206" t="str">
        <f>VLOOKUP(M662,'房源信息（实测）'!$C$2:$J$771,7,0)</f>
        <v>14-2-602</v>
      </c>
      <c r="P662" s="206">
        <f>VLOOKUP(M662,'房源信息（实测）'!$C$2:$K$771,8,0)</f>
        <v>88.24</v>
      </c>
      <c r="Q662" s="159">
        <v>88.16</v>
      </c>
      <c r="R662" s="159">
        <v>70.77</v>
      </c>
      <c r="S662" s="159" t="s">
        <v>1526</v>
      </c>
      <c r="T662" s="159" t="s">
        <v>93</v>
      </c>
      <c r="U662" s="159" t="s">
        <v>1527</v>
      </c>
      <c r="V662" s="159" t="s">
        <v>1545</v>
      </c>
      <c r="W662" s="159" t="s">
        <v>3848</v>
      </c>
      <c r="X662" s="163">
        <v>44304</v>
      </c>
      <c r="Y662" s="159" t="s">
        <v>3849</v>
      </c>
      <c r="Z662" s="159" t="s">
        <v>1548</v>
      </c>
      <c r="AA662" s="159" t="s">
        <v>3850</v>
      </c>
      <c r="AB662" s="159" t="s">
        <v>3851</v>
      </c>
      <c r="AC662" s="159" t="s">
        <v>1548</v>
      </c>
      <c r="AD662" s="159" t="s">
        <v>3852</v>
      </c>
      <c r="AE662" s="163">
        <v>45107</v>
      </c>
      <c r="AI662"/>
    </row>
    <row r="663" spans="1:35">
      <c r="A663" s="159">
        <f t="shared" si="55"/>
        <v>88.24</v>
      </c>
      <c r="B663" s="159">
        <v>661</v>
      </c>
      <c r="C663" s="159" t="s">
        <v>1523</v>
      </c>
      <c r="D663" s="159" t="s">
        <v>155</v>
      </c>
      <c r="E663" s="159" t="s">
        <v>632</v>
      </c>
      <c r="F663" s="159" t="s">
        <v>3853</v>
      </c>
      <c r="G663" s="159">
        <v>14</v>
      </c>
      <c r="H663" s="159">
        <f t="shared" si="57"/>
        <v>14</v>
      </c>
      <c r="I663" s="159">
        <v>2</v>
      </c>
      <c r="J663" s="159">
        <v>7</v>
      </c>
      <c r="K663" s="159">
        <v>7</v>
      </c>
      <c r="L663" s="159">
        <v>701</v>
      </c>
      <c r="M663" s="206" t="str">
        <f t="shared" si="56"/>
        <v>14-2-701</v>
      </c>
      <c r="N663" s="159" t="s">
        <v>1525</v>
      </c>
      <c r="O663" s="206" t="str">
        <f>VLOOKUP(M663,'房源信息（实测）'!$C$2:$J$771,7,0)</f>
        <v>14-2-701</v>
      </c>
      <c r="P663" s="206">
        <f>VLOOKUP(M663,'房源信息（实测）'!$C$2:$K$771,8,0)</f>
        <v>88.24</v>
      </c>
      <c r="Q663" s="159">
        <v>88.16</v>
      </c>
      <c r="R663" s="159">
        <v>70.77</v>
      </c>
      <c r="S663" s="159" t="s">
        <v>1526</v>
      </c>
      <c r="T663" s="159" t="s">
        <v>93</v>
      </c>
      <c r="U663" s="159" t="s">
        <v>1527</v>
      </c>
      <c r="V663" s="159" t="s">
        <v>1545</v>
      </c>
      <c r="W663" s="159" t="s">
        <v>3854</v>
      </c>
      <c r="X663" s="163">
        <v>44306</v>
      </c>
      <c r="Y663" s="159" t="s">
        <v>3855</v>
      </c>
      <c r="Z663" s="159" t="s">
        <v>1548</v>
      </c>
      <c r="AA663" s="159" t="s">
        <v>3856</v>
      </c>
      <c r="AB663" s="159" t="s">
        <v>3857</v>
      </c>
      <c r="AC663" s="159" t="s">
        <v>1548</v>
      </c>
      <c r="AD663" s="159" t="s">
        <v>3858</v>
      </c>
      <c r="AE663" s="163">
        <v>45107</v>
      </c>
      <c r="AI663"/>
    </row>
    <row r="664" spans="1:35">
      <c r="A664" s="159">
        <f t="shared" si="55"/>
        <v>88.24</v>
      </c>
      <c r="B664" s="159">
        <v>662</v>
      </c>
      <c r="C664" s="159" t="s">
        <v>1523</v>
      </c>
      <c r="D664" s="159" t="s">
        <v>155</v>
      </c>
      <c r="E664" s="159" t="s">
        <v>632</v>
      </c>
      <c r="F664" s="159" t="s">
        <v>3859</v>
      </c>
      <c r="G664" s="159">
        <v>14</v>
      </c>
      <c r="H664" s="159">
        <f t="shared" si="57"/>
        <v>14</v>
      </c>
      <c r="I664" s="159">
        <v>2</v>
      </c>
      <c r="J664" s="159">
        <v>7</v>
      </c>
      <c r="K664" s="159">
        <v>7</v>
      </c>
      <c r="L664" s="159">
        <v>702</v>
      </c>
      <c r="M664" s="206" t="str">
        <f t="shared" si="56"/>
        <v>14-2-702</v>
      </c>
      <c r="N664" s="159" t="s">
        <v>1525</v>
      </c>
      <c r="O664" s="206" t="str">
        <f>VLOOKUP(M664,'房源信息（实测）'!$C$2:$J$771,7,0)</f>
        <v>14-2-702</v>
      </c>
      <c r="P664" s="206">
        <f>VLOOKUP(M664,'房源信息（实测）'!$C$2:$K$771,8,0)</f>
        <v>88.24</v>
      </c>
      <c r="Q664" s="159">
        <v>88.16</v>
      </c>
      <c r="R664" s="159">
        <v>70.77</v>
      </c>
      <c r="S664" s="159" t="s">
        <v>1526</v>
      </c>
      <c r="T664" s="159" t="s">
        <v>93</v>
      </c>
      <c r="U664" s="159" t="s">
        <v>1527</v>
      </c>
      <c r="V664" s="159" t="s">
        <v>1528</v>
      </c>
      <c r="AE664" s="163">
        <v>45107</v>
      </c>
      <c r="AI664"/>
    </row>
    <row r="665" spans="1:35">
      <c r="A665" s="159">
        <f t="shared" si="55"/>
        <v>88.24</v>
      </c>
      <c r="B665" s="159">
        <v>663</v>
      </c>
      <c r="C665" s="159" t="s">
        <v>1523</v>
      </c>
      <c r="D665" s="159" t="s">
        <v>155</v>
      </c>
      <c r="E665" s="159" t="s">
        <v>632</v>
      </c>
      <c r="F665" s="159" t="s">
        <v>3860</v>
      </c>
      <c r="G665" s="159">
        <v>14</v>
      </c>
      <c r="H665" s="159">
        <f t="shared" si="57"/>
        <v>14</v>
      </c>
      <c r="I665" s="159">
        <v>3</v>
      </c>
      <c r="J665" s="159">
        <v>7</v>
      </c>
      <c r="K665" s="159">
        <v>1</v>
      </c>
      <c r="L665" s="159">
        <v>101</v>
      </c>
      <c r="M665" s="206" t="str">
        <f t="shared" si="56"/>
        <v>14-3-101</v>
      </c>
      <c r="N665" s="159" t="s">
        <v>1525</v>
      </c>
      <c r="O665" s="206" t="str">
        <f>VLOOKUP(M665,'房源信息（实测）'!$C$2:$J$771,7,0)</f>
        <v>14-3-101</v>
      </c>
      <c r="P665" s="206">
        <f>VLOOKUP(M665,'房源信息（实测）'!$C$2:$K$771,8,0)</f>
        <v>88.24</v>
      </c>
      <c r="Q665" s="159">
        <v>88.16</v>
      </c>
      <c r="R665" s="159">
        <v>70.77</v>
      </c>
      <c r="S665" s="159" t="s">
        <v>1526</v>
      </c>
      <c r="T665" s="159" t="s">
        <v>93</v>
      </c>
      <c r="U665" s="159" t="s">
        <v>1527</v>
      </c>
      <c r="V665" s="159" t="s">
        <v>1528</v>
      </c>
      <c r="AE665" s="163">
        <v>45107</v>
      </c>
      <c r="AI665"/>
    </row>
    <row r="666" spans="1:35">
      <c r="A666" s="159">
        <f t="shared" si="55"/>
        <v>88.24</v>
      </c>
      <c r="B666" s="159">
        <v>664</v>
      </c>
      <c r="C666" s="159" t="s">
        <v>1523</v>
      </c>
      <c r="D666" s="159" t="s">
        <v>155</v>
      </c>
      <c r="E666" s="159" t="s">
        <v>632</v>
      </c>
      <c r="F666" s="159" t="s">
        <v>3861</v>
      </c>
      <c r="G666" s="159">
        <v>14</v>
      </c>
      <c r="H666" s="159">
        <f t="shared" si="57"/>
        <v>14</v>
      </c>
      <c r="I666" s="159">
        <v>3</v>
      </c>
      <c r="J666" s="159">
        <v>7</v>
      </c>
      <c r="K666" s="159">
        <v>1</v>
      </c>
      <c r="L666" s="159">
        <v>102</v>
      </c>
      <c r="M666" s="206" t="str">
        <f t="shared" si="56"/>
        <v>14-3-102</v>
      </c>
      <c r="N666" s="159" t="s">
        <v>1525</v>
      </c>
      <c r="O666" s="206" t="str">
        <f>VLOOKUP(M666,'房源信息（实测）'!$C$2:$J$771,7,0)</f>
        <v>14-3-102</v>
      </c>
      <c r="P666" s="206">
        <f>VLOOKUP(M666,'房源信息（实测）'!$C$2:$K$771,8,0)</f>
        <v>88.24</v>
      </c>
      <c r="Q666" s="159">
        <v>88.16</v>
      </c>
      <c r="R666" s="159">
        <v>70.77</v>
      </c>
      <c r="S666" s="159" t="s">
        <v>1526</v>
      </c>
      <c r="T666" s="159" t="s">
        <v>93</v>
      </c>
      <c r="U666" s="159" t="s">
        <v>1527</v>
      </c>
      <c r="V666" s="159" t="s">
        <v>1528</v>
      </c>
      <c r="AE666" s="163">
        <v>45107</v>
      </c>
      <c r="AI666"/>
    </row>
    <row r="667" spans="1:35">
      <c r="A667" s="159">
        <f t="shared" si="55"/>
        <v>88.24</v>
      </c>
      <c r="B667" s="159">
        <v>665</v>
      </c>
      <c r="C667" s="159" t="s">
        <v>1523</v>
      </c>
      <c r="D667" s="159" t="s">
        <v>155</v>
      </c>
      <c r="E667" s="159" t="s">
        <v>632</v>
      </c>
      <c r="F667" s="159" t="s">
        <v>3862</v>
      </c>
      <c r="G667" s="159">
        <v>14</v>
      </c>
      <c r="H667" s="159">
        <f t="shared" si="57"/>
        <v>14</v>
      </c>
      <c r="I667" s="159">
        <v>3</v>
      </c>
      <c r="J667" s="159">
        <v>7</v>
      </c>
      <c r="K667" s="159">
        <v>2</v>
      </c>
      <c r="L667" s="159">
        <v>201</v>
      </c>
      <c r="M667" s="206" t="str">
        <f t="shared" si="56"/>
        <v>14-3-201</v>
      </c>
      <c r="N667" s="159" t="s">
        <v>1525</v>
      </c>
      <c r="O667" s="206" t="str">
        <f>VLOOKUP(M667,'房源信息（实测）'!$C$2:$J$771,7,0)</f>
        <v>14-3-201</v>
      </c>
      <c r="P667" s="206">
        <f>VLOOKUP(M667,'房源信息（实测）'!$C$2:$K$771,8,0)</f>
        <v>88.24</v>
      </c>
      <c r="Q667" s="159">
        <v>88.16</v>
      </c>
      <c r="R667" s="159">
        <v>70.77</v>
      </c>
      <c r="S667" s="159" t="s">
        <v>1526</v>
      </c>
      <c r="T667" s="159" t="s">
        <v>93</v>
      </c>
      <c r="U667" s="159" t="s">
        <v>1527</v>
      </c>
      <c r="V667" s="159" t="s">
        <v>1528</v>
      </c>
      <c r="AE667" s="163">
        <v>45107</v>
      </c>
      <c r="AI667"/>
    </row>
    <row r="668" spans="1:35">
      <c r="A668" s="159">
        <f t="shared" si="55"/>
        <v>88.24</v>
      </c>
      <c r="B668" s="159">
        <v>666</v>
      </c>
      <c r="C668" s="159" t="s">
        <v>1523</v>
      </c>
      <c r="D668" s="159" t="s">
        <v>155</v>
      </c>
      <c r="E668" s="159" t="s">
        <v>632</v>
      </c>
      <c r="F668" s="159" t="s">
        <v>3863</v>
      </c>
      <c r="G668" s="159">
        <v>14</v>
      </c>
      <c r="H668" s="159">
        <f t="shared" si="57"/>
        <v>14</v>
      </c>
      <c r="I668" s="159">
        <v>3</v>
      </c>
      <c r="J668" s="159">
        <v>7</v>
      </c>
      <c r="K668" s="159">
        <v>2</v>
      </c>
      <c r="L668" s="159">
        <v>202</v>
      </c>
      <c r="M668" s="206" t="str">
        <f t="shared" si="56"/>
        <v>14-3-202</v>
      </c>
      <c r="N668" s="159" t="s">
        <v>1525</v>
      </c>
      <c r="O668" s="206" t="str">
        <f>VLOOKUP(M668,'房源信息（实测）'!$C$2:$J$771,7,0)</f>
        <v>14-3-202</v>
      </c>
      <c r="P668" s="206">
        <f>VLOOKUP(M668,'房源信息（实测）'!$C$2:$K$771,8,0)</f>
        <v>88.24</v>
      </c>
      <c r="Q668" s="159">
        <v>88.16</v>
      </c>
      <c r="R668" s="159">
        <v>70.77</v>
      </c>
      <c r="S668" s="159" t="s">
        <v>1526</v>
      </c>
      <c r="T668" s="159" t="s">
        <v>93</v>
      </c>
      <c r="U668" s="159" t="s">
        <v>1527</v>
      </c>
      <c r="V668" s="159" t="s">
        <v>1528</v>
      </c>
      <c r="AE668" s="163">
        <v>45107</v>
      </c>
      <c r="AI668"/>
    </row>
    <row r="669" spans="1:35">
      <c r="A669" s="159">
        <f t="shared" si="55"/>
        <v>88.24</v>
      </c>
      <c r="B669" s="159">
        <v>667</v>
      </c>
      <c r="C669" s="159" t="s">
        <v>1523</v>
      </c>
      <c r="D669" s="159" t="s">
        <v>155</v>
      </c>
      <c r="E669" s="159" t="s">
        <v>632</v>
      </c>
      <c r="F669" s="159" t="s">
        <v>3864</v>
      </c>
      <c r="G669" s="159">
        <v>14</v>
      </c>
      <c r="H669" s="159">
        <f t="shared" si="57"/>
        <v>14</v>
      </c>
      <c r="I669" s="159">
        <v>3</v>
      </c>
      <c r="J669" s="159">
        <v>7</v>
      </c>
      <c r="K669" s="159">
        <v>3</v>
      </c>
      <c r="L669" s="159">
        <v>301</v>
      </c>
      <c r="M669" s="206" t="str">
        <f t="shared" si="56"/>
        <v>14-3-301</v>
      </c>
      <c r="N669" s="159" t="s">
        <v>1525</v>
      </c>
      <c r="O669" s="206" t="str">
        <f>VLOOKUP(M669,'房源信息（实测）'!$C$2:$J$771,7,0)</f>
        <v>14-3-301</v>
      </c>
      <c r="P669" s="206">
        <f>VLOOKUP(M669,'房源信息（实测）'!$C$2:$K$771,8,0)</f>
        <v>88.24</v>
      </c>
      <c r="Q669" s="159">
        <v>88.16</v>
      </c>
      <c r="R669" s="159">
        <v>70.77</v>
      </c>
      <c r="S669" s="159" t="s">
        <v>1526</v>
      </c>
      <c r="T669" s="159" t="s">
        <v>93</v>
      </c>
      <c r="U669" s="159" t="s">
        <v>1527</v>
      </c>
      <c r="V669" s="159" t="s">
        <v>1528</v>
      </c>
      <c r="AE669" s="163">
        <v>45107</v>
      </c>
      <c r="AI669"/>
    </row>
    <row r="670" spans="1:35">
      <c r="A670" s="159">
        <f t="shared" si="55"/>
        <v>88.24</v>
      </c>
      <c r="B670" s="159">
        <v>668</v>
      </c>
      <c r="C670" s="159" t="s">
        <v>1523</v>
      </c>
      <c r="D670" s="159" t="s">
        <v>155</v>
      </c>
      <c r="E670" s="159" t="s">
        <v>632</v>
      </c>
      <c r="F670" s="159" t="s">
        <v>3865</v>
      </c>
      <c r="G670" s="159">
        <v>14</v>
      </c>
      <c r="H670" s="159">
        <f t="shared" si="57"/>
        <v>14</v>
      </c>
      <c r="I670" s="159">
        <v>3</v>
      </c>
      <c r="J670" s="159">
        <v>7</v>
      </c>
      <c r="K670" s="159">
        <v>3</v>
      </c>
      <c r="L670" s="159">
        <v>302</v>
      </c>
      <c r="M670" s="206" t="str">
        <f t="shared" si="56"/>
        <v>14-3-302</v>
      </c>
      <c r="N670" s="159" t="s">
        <v>1525</v>
      </c>
      <c r="O670" s="206" t="str">
        <f>VLOOKUP(M670,'房源信息（实测）'!$C$2:$J$771,7,0)</f>
        <v>14-3-302</v>
      </c>
      <c r="P670" s="206">
        <f>VLOOKUP(M670,'房源信息（实测）'!$C$2:$K$771,8,0)</f>
        <v>88.24</v>
      </c>
      <c r="Q670" s="159">
        <v>88.16</v>
      </c>
      <c r="R670" s="159">
        <v>70.77</v>
      </c>
      <c r="S670" s="159" t="s">
        <v>1526</v>
      </c>
      <c r="T670" s="159" t="s">
        <v>93</v>
      </c>
      <c r="U670" s="159" t="s">
        <v>1527</v>
      </c>
      <c r="V670" s="159" t="s">
        <v>1528</v>
      </c>
      <c r="AE670" s="163">
        <v>45107</v>
      </c>
      <c r="AI670"/>
    </row>
    <row r="671" spans="1:35">
      <c r="A671" s="159">
        <f t="shared" si="55"/>
        <v>88.24</v>
      </c>
      <c r="B671" s="159">
        <v>669</v>
      </c>
      <c r="C671" s="159" t="s">
        <v>1523</v>
      </c>
      <c r="D671" s="159" t="s">
        <v>155</v>
      </c>
      <c r="E671" s="159" t="s">
        <v>632</v>
      </c>
      <c r="F671" s="159" t="s">
        <v>3866</v>
      </c>
      <c r="G671" s="159">
        <v>14</v>
      </c>
      <c r="H671" s="159">
        <f t="shared" si="57"/>
        <v>14</v>
      </c>
      <c r="I671" s="159">
        <v>3</v>
      </c>
      <c r="J671" s="159">
        <v>7</v>
      </c>
      <c r="K671" s="159">
        <v>4</v>
      </c>
      <c r="L671" s="159">
        <v>401</v>
      </c>
      <c r="M671" s="206" t="str">
        <f t="shared" si="56"/>
        <v>14-3-401</v>
      </c>
      <c r="N671" s="159" t="s">
        <v>1525</v>
      </c>
      <c r="O671" s="206" t="str">
        <f>VLOOKUP(M671,'房源信息（实测）'!$C$2:$J$771,7,0)</f>
        <v>14-3-401</v>
      </c>
      <c r="P671" s="206">
        <f>VLOOKUP(M671,'房源信息（实测）'!$C$2:$K$771,8,0)</f>
        <v>88.24</v>
      </c>
      <c r="Q671" s="159">
        <v>88.16</v>
      </c>
      <c r="R671" s="159">
        <v>70.77</v>
      </c>
      <c r="S671" s="159" t="s">
        <v>1526</v>
      </c>
      <c r="T671" s="159" t="s">
        <v>93</v>
      </c>
      <c r="U671" s="159" t="s">
        <v>1527</v>
      </c>
      <c r="V671" s="159" t="s">
        <v>1528</v>
      </c>
      <c r="AE671" s="163">
        <v>45107</v>
      </c>
      <c r="AI671"/>
    </row>
    <row r="672" spans="1:35">
      <c r="A672" s="159">
        <f t="shared" si="55"/>
        <v>88.24</v>
      </c>
      <c r="B672" s="159">
        <v>670</v>
      </c>
      <c r="C672" s="159" t="s">
        <v>1523</v>
      </c>
      <c r="D672" s="159" t="s">
        <v>155</v>
      </c>
      <c r="E672" s="159" t="s">
        <v>632</v>
      </c>
      <c r="F672" s="159" t="s">
        <v>3867</v>
      </c>
      <c r="G672" s="159">
        <v>14</v>
      </c>
      <c r="H672" s="159">
        <f t="shared" si="57"/>
        <v>14</v>
      </c>
      <c r="I672" s="159">
        <v>3</v>
      </c>
      <c r="J672" s="159">
        <v>7</v>
      </c>
      <c r="K672" s="159">
        <v>4</v>
      </c>
      <c r="L672" s="159">
        <v>402</v>
      </c>
      <c r="M672" s="206" t="str">
        <f t="shared" si="56"/>
        <v>14-3-402</v>
      </c>
      <c r="N672" s="159" t="s">
        <v>1525</v>
      </c>
      <c r="O672" s="206" t="str">
        <f>VLOOKUP(M672,'房源信息（实测）'!$C$2:$J$771,7,0)</f>
        <v>14-3-402</v>
      </c>
      <c r="P672" s="206">
        <f>VLOOKUP(M672,'房源信息（实测）'!$C$2:$K$771,8,0)</f>
        <v>88.24</v>
      </c>
      <c r="Q672" s="159">
        <v>88.16</v>
      </c>
      <c r="R672" s="159">
        <v>70.77</v>
      </c>
      <c r="S672" s="159" t="s">
        <v>1526</v>
      </c>
      <c r="T672" s="159" t="s">
        <v>93</v>
      </c>
      <c r="U672" s="159" t="s">
        <v>1527</v>
      </c>
      <c r="V672" s="159" t="s">
        <v>1528</v>
      </c>
      <c r="AE672" s="163">
        <v>45107</v>
      </c>
      <c r="AI672"/>
    </row>
    <row r="673" spans="1:35">
      <c r="A673" s="159">
        <f t="shared" si="55"/>
        <v>88.24</v>
      </c>
      <c r="B673" s="159">
        <v>671</v>
      </c>
      <c r="C673" s="159" t="s">
        <v>1523</v>
      </c>
      <c r="D673" s="159" t="s">
        <v>155</v>
      </c>
      <c r="E673" s="159" t="s">
        <v>632</v>
      </c>
      <c r="F673" s="159" t="s">
        <v>3868</v>
      </c>
      <c r="G673" s="159">
        <v>14</v>
      </c>
      <c r="H673" s="159">
        <f t="shared" si="57"/>
        <v>14</v>
      </c>
      <c r="I673" s="159">
        <v>3</v>
      </c>
      <c r="J673" s="159">
        <v>7</v>
      </c>
      <c r="K673" s="159">
        <v>5</v>
      </c>
      <c r="L673" s="159">
        <v>501</v>
      </c>
      <c r="M673" s="206" t="str">
        <f t="shared" si="56"/>
        <v>14-3-501</v>
      </c>
      <c r="N673" s="159" t="s">
        <v>1525</v>
      </c>
      <c r="O673" s="206" t="str">
        <f>VLOOKUP(M673,'房源信息（实测）'!$C$2:$J$771,7,0)</f>
        <v>14-3-501</v>
      </c>
      <c r="P673" s="206">
        <f>VLOOKUP(M673,'房源信息（实测）'!$C$2:$K$771,8,0)</f>
        <v>88.24</v>
      </c>
      <c r="Q673" s="159">
        <v>88.16</v>
      </c>
      <c r="R673" s="159">
        <v>70.77</v>
      </c>
      <c r="S673" s="159" t="s">
        <v>1526</v>
      </c>
      <c r="T673" s="159" t="s">
        <v>93</v>
      </c>
      <c r="U673" s="159" t="s">
        <v>1527</v>
      </c>
      <c r="V673" s="159" t="s">
        <v>1528</v>
      </c>
      <c r="AE673" s="163">
        <v>45107</v>
      </c>
      <c r="AI673"/>
    </row>
    <row r="674" spans="1:35">
      <c r="A674" s="159">
        <f t="shared" si="55"/>
        <v>88.24</v>
      </c>
      <c r="B674" s="159">
        <v>672</v>
      </c>
      <c r="C674" s="159" t="s">
        <v>1523</v>
      </c>
      <c r="D674" s="159" t="s">
        <v>155</v>
      </c>
      <c r="E674" s="159" t="s">
        <v>632</v>
      </c>
      <c r="F674" s="159" t="s">
        <v>3869</v>
      </c>
      <c r="G674" s="159">
        <v>14</v>
      </c>
      <c r="H674" s="159">
        <f t="shared" si="57"/>
        <v>14</v>
      </c>
      <c r="I674" s="159">
        <v>3</v>
      </c>
      <c r="J674" s="159">
        <v>7</v>
      </c>
      <c r="K674" s="159">
        <v>5</v>
      </c>
      <c r="L674" s="159">
        <v>502</v>
      </c>
      <c r="M674" s="206" t="str">
        <f t="shared" si="56"/>
        <v>14-3-502</v>
      </c>
      <c r="N674" s="159" t="s">
        <v>1525</v>
      </c>
      <c r="O674" s="206" t="str">
        <f>VLOOKUP(M674,'房源信息（实测）'!$C$2:$J$771,7,0)</f>
        <v>14-3-502</v>
      </c>
      <c r="P674" s="206">
        <f>VLOOKUP(M674,'房源信息（实测）'!$C$2:$K$771,8,0)</f>
        <v>88.24</v>
      </c>
      <c r="Q674" s="159">
        <v>88.16</v>
      </c>
      <c r="R674" s="159">
        <v>70.77</v>
      </c>
      <c r="S674" s="159" t="s">
        <v>1526</v>
      </c>
      <c r="T674" s="159" t="s">
        <v>93</v>
      </c>
      <c r="U674" s="159" t="s">
        <v>1527</v>
      </c>
      <c r="V674" s="159" t="s">
        <v>1528</v>
      </c>
      <c r="AE674" s="163">
        <v>45107</v>
      </c>
      <c r="AI674"/>
    </row>
    <row r="675" spans="1:35">
      <c r="A675" s="159">
        <f t="shared" si="55"/>
        <v>88.24</v>
      </c>
      <c r="B675" s="159">
        <v>673</v>
      </c>
      <c r="C675" s="159" t="s">
        <v>1523</v>
      </c>
      <c r="D675" s="159" t="s">
        <v>155</v>
      </c>
      <c r="E675" s="159" t="s">
        <v>632</v>
      </c>
      <c r="F675" s="159" t="s">
        <v>3870</v>
      </c>
      <c r="G675" s="159">
        <v>14</v>
      </c>
      <c r="H675" s="159">
        <f t="shared" si="57"/>
        <v>14</v>
      </c>
      <c r="I675" s="159">
        <v>3</v>
      </c>
      <c r="J675" s="159">
        <v>7</v>
      </c>
      <c r="K675" s="159">
        <v>6</v>
      </c>
      <c r="L675" s="159">
        <v>601</v>
      </c>
      <c r="M675" s="206" t="str">
        <f t="shared" si="56"/>
        <v>14-3-601</v>
      </c>
      <c r="N675" s="159" t="s">
        <v>1525</v>
      </c>
      <c r="O675" s="206" t="str">
        <f>VLOOKUP(M675,'房源信息（实测）'!$C$2:$J$771,7,0)</f>
        <v>14-3-601</v>
      </c>
      <c r="P675" s="206">
        <f>VLOOKUP(M675,'房源信息（实测）'!$C$2:$K$771,8,0)</f>
        <v>88.24</v>
      </c>
      <c r="Q675" s="159">
        <v>88.16</v>
      </c>
      <c r="R675" s="159">
        <v>70.77</v>
      </c>
      <c r="S675" s="159" t="s">
        <v>1526</v>
      </c>
      <c r="T675" s="159" t="s">
        <v>93</v>
      </c>
      <c r="U675" s="159" t="s">
        <v>1527</v>
      </c>
      <c r="V675" s="159" t="s">
        <v>1528</v>
      </c>
      <c r="AE675" s="163">
        <v>45107</v>
      </c>
      <c r="AI675"/>
    </row>
    <row r="676" spans="1:35">
      <c r="A676" s="159">
        <f t="shared" si="55"/>
        <v>88.24</v>
      </c>
      <c r="B676" s="159">
        <v>674</v>
      </c>
      <c r="C676" s="159" t="s">
        <v>1523</v>
      </c>
      <c r="D676" s="159" t="s">
        <v>155</v>
      </c>
      <c r="E676" s="159" t="s">
        <v>632</v>
      </c>
      <c r="F676" s="159" t="s">
        <v>3871</v>
      </c>
      <c r="G676" s="159">
        <v>14</v>
      </c>
      <c r="H676" s="159">
        <f t="shared" si="57"/>
        <v>14</v>
      </c>
      <c r="I676" s="159">
        <v>3</v>
      </c>
      <c r="J676" s="159">
        <v>7</v>
      </c>
      <c r="K676" s="159">
        <v>6</v>
      </c>
      <c r="L676" s="159">
        <v>602</v>
      </c>
      <c r="M676" s="206" t="str">
        <f t="shared" si="56"/>
        <v>14-3-602</v>
      </c>
      <c r="N676" s="159" t="s">
        <v>1525</v>
      </c>
      <c r="O676" s="206" t="str">
        <f>VLOOKUP(M676,'房源信息（实测）'!$C$2:$J$771,7,0)</f>
        <v>14-3-602</v>
      </c>
      <c r="P676" s="206">
        <f>VLOOKUP(M676,'房源信息（实测）'!$C$2:$K$771,8,0)</f>
        <v>88.24</v>
      </c>
      <c r="Q676" s="159">
        <v>88.16</v>
      </c>
      <c r="R676" s="159">
        <v>70.77</v>
      </c>
      <c r="S676" s="159" t="s">
        <v>1526</v>
      </c>
      <c r="T676" s="159" t="s">
        <v>93</v>
      </c>
      <c r="U676" s="159" t="s">
        <v>1527</v>
      </c>
      <c r="V676" s="159" t="s">
        <v>1528</v>
      </c>
      <c r="AE676" s="163">
        <v>45107</v>
      </c>
      <c r="AI676"/>
    </row>
    <row r="677" spans="1:35">
      <c r="A677" s="159">
        <f t="shared" si="55"/>
        <v>88.24</v>
      </c>
      <c r="B677" s="159">
        <v>675</v>
      </c>
      <c r="C677" s="159" t="s">
        <v>1523</v>
      </c>
      <c r="D677" s="159" t="s">
        <v>155</v>
      </c>
      <c r="E677" s="159" t="s">
        <v>632</v>
      </c>
      <c r="F677" s="159" t="s">
        <v>3872</v>
      </c>
      <c r="G677" s="159">
        <v>14</v>
      </c>
      <c r="H677" s="159">
        <f t="shared" si="57"/>
        <v>14</v>
      </c>
      <c r="I677" s="159">
        <v>3</v>
      </c>
      <c r="J677" s="159">
        <v>7</v>
      </c>
      <c r="K677" s="159">
        <v>7</v>
      </c>
      <c r="L677" s="159">
        <v>701</v>
      </c>
      <c r="M677" s="206" t="str">
        <f t="shared" si="56"/>
        <v>14-3-701</v>
      </c>
      <c r="N677" s="159" t="s">
        <v>1525</v>
      </c>
      <c r="O677" s="206" t="str">
        <f>VLOOKUP(M677,'房源信息（实测）'!$C$2:$J$771,7,0)</f>
        <v>14-3-701</v>
      </c>
      <c r="P677" s="206">
        <f>VLOOKUP(M677,'房源信息（实测）'!$C$2:$K$771,8,0)</f>
        <v>88.24</v>
      </c>
      <c r="Q677" s="159">
        <v>88.16</v>
      </c>
      <c r="R677" s="159">
        <v>70.77</v>
      </c>
      <c r="S677" s="159" t="s">
        <v>1526</v>
      </c>
      <c r="T677" s="159" t="s">
        <v>93</v>
      </c>
      <c r="U677" s="159" t="s">
        <v>1527</v>
      </c>
      <c r="V677" s="159" t="s">
        <v>1545</v>
      </c>
      <c r="W677" s="159" t="s">
        <v>3873</v>
      </c>
      <c r="X677" s="163">
        <v>44324</v>
      </c>
      <c r="Y677" s="159" t="s">
        <v>3874</v>
      </c>
      <c r="Z677" s="159" t="s">
        <v>1548</v>
      </c>
      <c r="AA677" s="159" t="s">
        <v>3875</v>
      </c>
      <c r="AE677" s="163">
        <v>45107</v>
      </c>
      <c r="AI677"/>
    </row>
    <row r="678" spans="1:35">
      <c r="A678" s="159">
        <f t="shared" si="55"/>
        <v>88.24</v>
      </c>
      <c r="B678" s="159">
        <v>676</v>
      </c>
      <c r="C678" s="159" t="s">
        <v>1523</v>
      </c>
      <c r="D678" s="159" t="s">
        <v>155</v>
      </c>
      <c r="E678" s="159" t="s">
        <v>632</v>
      </c>
      <c r="F678" s="159" t="s">
        <v>3876</v>
      </c>
      <c r="G678" s="159">
        <v>14</v>
      </c>
      <c r="H678" s="159">
        <f t="shared" si="57"/>
        <v>14</v>
      </c>
      <c r="I678" s="159">
        <v>3</v>
      </c>
      <c r="J678" s="159">
        <v>7</v>
      </c>
      <c r="K678" s="159">
        <v>7</v>
      </c>
      <c r="L678" s="159">
        <v>702</v>
      </c>
      <c r="M678" s="206" t="str">
        <f t="shared" si="56"/>
        <v>14-3-702</v>
      </c>
      <c r="N678" s="159" t="s">
        <v>1525</v>
      </c>
      <c r="O678" s="206" t="str">
        <f>VLOOKUP(M678,'房源信息（实测）'!$C$2:$J$771,7,0)</f>
        <v>14-3-702</v>
      </c>
      <c r="P678" s="206">
        <f>VLOOKUP(M678,'房源信息（实测）'!$C$2:$K$771,8,0)</f>
        <v>88.24</v>
      </c>
      <c r="Q678" s="159">
        <v>88.16</v>
      </c>
      <c r="R678" s="159">
        <v>70.77</v>
      </c>
      <c r="S678" s="159" t="s">
        <v>1526</v>
      </c>
      <c r="T678" s="159" t="s">
        <v>93</v>
      </c>
      <c r="U678" s="159" t="s">
        <v>1527</v>
      </c>
      <c r="V678" s="159" t="s">
        <v>1528</v>
      </c>
      <c r="AE678" s="163">
        <v>45107</v>
      </c>
      <c r="AI678"/>
    </row>
    <row r="679" spans="1:35">
      <c r="A679" s="159">
        <f t="shared" si="55"/>
        <v>88.24</v>
      </c>
      <c r="B679" s="159">
        <v>677</v>
      </c>
      <c r="C679" s="159" t="s">
        <v>1523</v>
      </c>
      <c r="D679" s="159" t="s">
        <v>155</v>
      </c>
      <c r="E679" s="159" t="s">
        <v>632</v>
      </c>
      <c r="F679" s="159" t="s">
        <v>3877</v>
      </c>
      <c r="G679" s="159">
        <v>14</v>
      </c>
      <c r="H679" s="159">
        <f t="shared" si="57"/>
        <v>14</v>
      </c>
      <c r="I679" s="159">
        <v>4</v>
      </c>
      <c r="J679" s="159">
        <v>7</v>
      </c>
      <c r="K679" s="159">
        <v>1</v>
      </c>
      <c r="L679" s="159">
        <v>101</v>
      </c>
      <c r="M679" s="206" t="str">
        <f t="shared" si="56"/>
        <v>14-4-101</v>
      </c>
      <c r="N679" s="159" t="s">
        <v>1525</v>
      </c>
      <c r="O679" s="206" t="str">
        <f>VLOOKUP(M679,'房源信息（实测）'!$C$2:$J$771,7,0)</f>
        <v>14-4-101</v>
      </c>
      <c r="P679" s="206">
        <f>VLOOKUP(M679,'房源信息（实测）'!$C$2:$K$771,8,0)</f>
        <v>88.24</v>
      </c>
      <c r="Q679" s="159">
        <v>88.16</v>
      </c>
      <c r="R679" s="159">
        <v>70.77</v>
      </c>
      <c r="S679" s="159" t="s">
        <v>1526</v>
      </c>
      <c r="T679" s="159" t="s">
        <v>93</v>
      </c>
      <c r="U679" s="159" t="s">
        <v>1527</v>
      </c>
      <c r="V679" s="159" t="s">
        <v>1528</v>
      </c>
      <c r="AE679" s="163">
        <v>45107</v>
      </c>
      <c r="AI679"/>
    </row>
    <row r="680" spans="1:35">
      <c r="A680" s="159">
        <f t="shared" si="55"/>
        <v>88.81</v>
      </c>
      <c r="B680" s="159">
        <v>678</v>
      </c>
      <c r="C680" s="159" t="s">
        <v>1523</v>
      </c>
      <c r="D680" s="159" t="s">
        <v>155</v>
      </c>
      <c r="E680" s="159" t="s">
        <v>632</v>
      </c>
      <c r="F680" s="159" t="s">
        <v>3878</v>
      </c>
      <c r="G680" s="159">
        <v>14</v>
      </c>
      <c r="H680" s="159">
        <f t="shared" si="57"/>
        <v>14</v>
      </c>
      <c r="I680" s="159">
        <v>4</v>
      </c>
      <c r="J680" s="159">
        <v>7</v>
      </c>
      <c r="K680" s="159">
        <v>1</v>
      </c>
      <c r="L680" s="159">
        <v>102</v>
      </c>
      <c r="M680" s="206" t="str">
        <f t="shared" si="56"/>
        <v>14-4-102</v>
      </c>
      <c r="N680" s="159" t="s">
        <v>1525</v>
      </c>
      <c r="O680" s="206" t="str">
        <f>VLOOKUP(M680,'房源信息（实测）'!$C$2:$J$771,7,0)</f>
        <v>14-4-102</v>
      </c>
      <c r="P680" s="206">
        <f>VLOOKUP(M680,'房源信息（实测）'!$C$2:$K$771,8,0)</f>
        <v>88.81</v>
      </c>
      <c r="Q680" s="159">
        <v>88.73</v>
      </c>
      <c r="R680" s="159">
        <v>71.23</v>
      </c>
      <c r="S680" s="159" t="s">
        <v>1526</v>
      </c>
      <c r="T680" s="159" t="s">
        <v>93</v>
      </c>
      <c r="U680" s="159" t="s">
        <v>1527</v>
      </c>
      <c r="V680" s="159" t="s">
        <v>1528</v>
      </c>
      <c r="AE680" s="163">
        <v>45107</v>
      </c>
      <c r="AI680"/>
    </row>
    <row r="681" spans="1:35">
      <c r="A681" s="159">
        <f t="shared" si="55"/>
        <v>88.24</v>
      </c>
      <c r="B681" s="159">
        <v>679</v>
      </c>
      <c r="C681" s="159" t="s">
        <v>1523</v>
      </c>
      <c r="D681" s="159" t="s">
        <v>155</v>
      </c>
      <c r="E681" s="159" t="s">
        <v>632</v>
      </c>
      <c r="F681" s="159" t="s">
        <v>3879</v>
      </c>
      <c r="G681" s="159">
        <v>14</v>
      </c>
      <c r="H681" s="159">
        <f t="shared" si="57"/>
        <v>14</v>
      </c>
      <c r="I681" s="159">
        <v>4</v>
      </c>
      <c r="J681" s="159">
        <v>7</v>
      </c>
      <c r="K681" s="159">
        <v>2</v>
      </c>
      <c r="L681" s="159">
        <v>201</v>
      </c>
      <c r="M681" s="206" t="str">
        <f t="shared" si="56"/>
        <v>14-4-201</v>
      </c>
      <c r="N681" s="159" t="s">
        <v>1525</v>
      </c>
      <c r="O681" s="206" t="str">
        <f>VLOOKUP(M681,'房源信息（实测）'!$C$2:$J$771,7,0)</f>
        <v>14-4-201</v>
      </c>
      <c r="P681" s="206">
        <f>VLOOKUP(M681,'房源信息（实测）'!$C$2:$K$771,8,0)</f>
        <v>88.24</v>
      </c>
      <c r="Q681" s="159">
        <v>88.16</v>
      </c>
      <c r="R681" s="159">
        <v>70.77</v>
      </c>
      <c r="S681" s="159" t="s">
        <v>1526</v>
      </c>
      <c r="T681" s="159" t="s">
        <v>93</v>
      </c>
      <c r="U681" s="159" t="s">
        <v>1527</v>
      </c>
      <c r="V681" s="159" t="s">
        <v>1528</v>
      </c>
      <c r="AE681" s="163">
        <v>45107</v>
      </c>
      <c r="AI681"/>
    </row>
    <row r="682" spans="1:35">
      <c r="A682" s="159">
        <f t="shared" si="55"/>
        <v>88.81</v>
      </c>
      <c r="B682" s="159">
        <v>680</v>
      </c>
      <c r="C682" s="159" t="s">
        <v>1523</v>
      </c>
      <c r="D682" s="159" t="s">
        <v>155</v>
      </c>
      <c r="E682" s="159" t="s">
        <v>632</v>
      </c>
      <c r="F682" s="159" t="s">
        <v>3880</v>
      </c>
      <c r="G682" s="159">
        <v>14</v>
      </c>
      <c r="H682" s="159">
        <f t="shared" si="57"/>
        <v>14</v>
      </c>
      <c r="I682" s="159">
        <v>4</v>
      </c>
      <c r="J682" s="159">
        <v>7</v>
      </c>
      <c r="K682" s="159">
        <v>2</v>
      </c>
      <c r="L682" s="159">
        <v>202</v>
      </c>
      <c r="M682" s="206" t="str">
        <f t="shared" si="56"/>
        <v>14-4-202</v>
      </c>
      <c r="N682" s="159" t="s">
        <v>1525</v>
      </c>
      <c r="O682" s="206" t="str">
        <f>VLOOKUP(M682,'房源信息（实测）'!$C$2:$J$771,7,0)</f>
        <v>14-4-202</v>
      </c>
      <c r="P682" s="206">
        <f>VLOOKUP(M682,'房源信息（实测）'!$C$2:$K$771,8,0)</f>
        <v>88.81</v>
      </c>
      <c r="Q682" s="159">
        <v>88.73</v>
      </c>
      <c r="R682" s="159">
        <v>71.23</v>
      </c>
      <c r="S682" s="159" t="s">
        <v>1526</v>
      </c>
      <c r="T682" s="159" t="s">
        <v>93</v>
      </c>
      <c r="U682" s="159" t="s">
        <v>1527</v>
      </c>
      <c r="V682" s="159" t="s">
        <v>1528</v>
      </c>
      <c r="AE682" s="163">
        <v>45107</v>
      </c>
      <c r="AI682"/>
    </row>
    <row r="683" spans="1:35">
      <c r="A683" s="159">
        <f t="shared" si="55"/>
        <v>88.24</v>
      </c>
      <c r="B683" s="159">
        <v>681</v>
      </c>
      <c r="C683" s="159" t="s">
        <v>1523</v>
      </c>
      <c r="D683" s="159" t="s">
        <v>155</v>
      </c>
      <c r="E683" s="159" t="s">
        <v>632</v>
      </c>
      <c r="F683" s="159" t="s">
        <v>3881</v>
      </c>
      <c r="G683" s="159">
        <v>14</v>
      </c>
      <c r="H683" s="159">
        <f t="shared" si="57"/>
        <v>14</v>
      </c>
      <c r="I683" s="159">
        <v>4</v>
      </c>
      <c r="J683" s="159">
        <v>7</v>
      </c>
      <c r="K683" s="159">
        <v>3</v>
      </c>
      <c r="L683" s="159">
        <v>301</v>
      </c>
      <c r="M683" s="206" t="str">
        <f t="shared" si="56"/>
        <v>14-4-301</v>
      </c>
      <c r="N683" s="159" t="s">
        <v>1525</v>
      </c>
      <c r="O683" s="206" t="str">
        <f>VLOOKUP(M683,'房源信息（实测）'!$C$2:$J$771,7,0)</f>
        <v>14-4-301</v>
      </c>
      <c r="P683" s="206">
        <f>VLOOKUP(M683,'房源信息（实测）'!$C$2:$K$771,8,0)</f>
        <v>88.24</v>
      </c>
      <c r="Q683" s="159">
        <v>88.16</v>
      </c>
      <c r="R683" s="159">
        <v>70.77</v>
      </c>
      <c r="S683" s="159" t="s">
        <v>1526</v>
      </c>
      <c r="T683" s="159" t="s">
        <v>93</v>
      </c>
      <c r="U683" s="159" t="s">
        <v>1527</v>
      </c>
      <c r="V683" s="159" t="s">
        <v>1528</v>
      </c>
      <c r="AE683" s="163">
        <v>45107</v>
      </c>
      <c r="AI683"/>
    </row>
    <row r="684" spans="1:35">
      <c r="A684" s="159">
        <f t="shared" si="55"/>
        <v>88.81</v>
      </c>
      <c r="B684" s="159">
        <v>682</v>
      </c>
      <c r="C684" s="159" t="s">
        <v>1523</v>
      </c>
      <c r="D684" s="159" t="s">
        <v>155</v>
      </c>
      <c r="E684" s="159" t="s">
        <v>632</v>
      </c>
      <c r="F684" s="159" t="s">
        <v>3882</v>
      </c>
      <c r="G684" s="159">
        <v>14</v>
      </c>
      <c r="H684" s="159">
        <f t="shared" si="57"/>
        <v>14</v>
      </c>
      <c r="I684" s="159">
        <v>4</v>
      </c>
      <c r="J684" s="159">
        <v>7</v>
      </c>
      <c r="K684" s="159">
        <v>3</v>
      </c>
      <c r="L684" s="159">
        <v>302</v>
      </c>
      <c r="M684" s="206" t="str">
        <f t="shared" si="56"/>
        <v>14-4-302</v>
      </c>
      <c r="N684" s="159" t="s">
        <v>1525</v>
      </c>
      <c r="O684" s="206" t="str">
        <f>VLOOKUP(M684,'房源信息（实测）'!$C$2:$J$771,7,0)</f>
        <v>14-4-302</v>
      </c>
      <c r="P684" s="206">
        <f>VLOOKUP(M684,'房源信息（实测）'!$C$2:$K$771,8,0)</f>
        <v>88.81</v>
      </c>
      <c r="Q684" s="159">
        <v>88.73</v>
      </c>
      <c r="R684" s="159">
        <v>71.23</v>
      </c>
      <c r="S684" s="159" t="s">
        <v>1526</v>
      </c>
      <c r="T684" s="159" t="s">
        <v>93</v>
      </c>
      <c r="U684" s="159" t="s">
        <v>1527</v>
      </c>
      <c r="V684" s="159" t="s">
        <v>1545</v>
      </c>
      <c r="W684" s="159" t="s">
        <v>3883</v>
      </c>
      <c r="X684" s="163">
        <v>44305</v>
      </c>
      <c r="Y684" s="159" t="s">
        <v>3884</v>
      </c>
      <c r="Z684" s="159" t="s">
        <v>1548</v>
      </c>
      <c r="AA684" s="159" t="s">
        <v>3885</v>
      </c>
      <c r="AB684" s="159" t="s">
        <v>3886</v>
      </c>
      <c r="AC684" s="159" t="s">
        <v>1548</v>
      </c>
      <c r="AD684" s="159" t="s">
        <v>3887</v>
      </c>
      <c r="AE684" s="163">
        <v>45107</v>
      </c>
      <c r="AI684"/>
    </row>
    <row r="685" spans="1:35">
      <c r="A685" s="159">
        <f t="shared" si="55"/>
        <v>88.24</v>
      </c>
      <c r="B685" s="159">
        <v>683</v>
      </c>
      <c r="C685" s="159" t="s">
        <v>1523</v>
      </c>
      <c r="D685" s="159" t="s">
        <v>155</v>
      </c>
      <c r="E685" s="159" t="s">
        <v>632</v>
      </c>
      <c r="F685" s="159" t="s">
        <v>3888</v>
      </c>
      <c r="G685" s="159">
        <v>14</v>
      </c>
      <c r="H685" s="159">
        <f t="shared" si="57"/>
        <v>14</v>
      </c>
      <c r="I685" s="159">
        <v>4</v>
      </c>
      <c r="J685" s="159">
        <v>7</v>
      </c>
      <c r="K685" s="159">
        <v>4</v>
      </c>
      <c r="L685" s="159">
        <v>401</v>
      </c>
      <c r="M685" s="206" t="str">
        <f t="shared" si="56"/>
        <v>14-4-401</v>
      </c>
      <c r="N685" s="159" t="s">
        <v>1525</v>
      </c>
      <c r="O685" s="206" t="str">
        <f>VLOOKUP(M685,'房源信息（实测）'!$C$2:$J$771,7,0)</f>
        <v>14-4-401</v>
      </c>
      <c r="P685" s="206">
        <f>VLOOKUP(M685,'房源信息（实测）'!$C$2:$K$771,8,0)</f>
        <v>88.24</v>
      </c>
      <c r="Q685" s="159">
        <v>88.16</v>
      </c>
      <c r="R685" s="159">
        <v>70.77</v>
      </c>
      <c r="S685" s="159" t="s">
        <v>1526</v>
      </c>
      <c r="T685" s="159" t="s">
        <v>93</v>
      </c>
      <c r="U685" s="159" t="s">
        <v>1527</v>
      </c>
      <c r="V685" s="159" t="s">
        <v>1528</v>
      </c>
      <c r="AE685" s="163">
        <v>45107</v>
      </c>
      <c r="AI685"/>
    </row>
    <row r="686" spans="1:35">
      <c r="A686" s="159">
        <f t="shared" si="55"/>
        <v>88.81</v>
      </c>
      <c r="B686" s="159">
        <v>684</v>
      </c>
      <c r="C686" s="159" t="s">
        <v>1523</v>
      </c>
      <c r="D686" s="159" t="s">
        <v>155</v>
      </c>
      <c r="E686" s="159" t="s">
        <v>632</v>
      </c>
      <c r="F686" s="159" t="s">
        <v>3889</v>
      </c>
      <c r="G686" s="159">
        <v>14</v>
      </c>
      <c r="H686" s="159">
        <f t="shared" si="57"/>
        <v>14</v>
      </c>
      <c r="I686" s="159">
        <v>4</v>
      </c>
      <c r="J686" s="159">
        <v>7</v>
      </c>
      <c r="K686" s="159">
        <v>4</v>
      </c>
      <c r="L686" s="159">
        <v>402</v>
      </c>
      <c r="M686" s="206" t="str">
        <f t="shared" si="56"/>
        <v>14-4-402</v>
      </c>
      <c r="N686" s="159" t="s">
        <v>1525</v>
      </c>
      <c r="O686" s="206" t="str">
        <f>VLOOKUP(M686,'房源信息（实测）'!$C$2:$J$771,7,0)</f>
        <v>14-4-402</v>
      </c>
      <c r="P686" s="206">
        <f>VLOOKUP(M686,'房源信息（实测）'!$C$2:$K$771,8,0)</f>
        <v>88.81</v>
      </c>
      <c r="Q686" s="159">
        <v>88.73</v>
      </c>
      <c r="R686" s="159">
        <v>71.23</v>
      </c>
      <c r="S686" s="159" t="s">
        <v>1526</v>
      </c>
      <c r="T686" s="159" t="s">
        <v>93</v>
      </c>
      <c r="U686" s="159" t="s">
        <v>1527</v>
      </c>
      <c r="V686" s="159" t="s">
        <v>1545</v>
      </c>
      <c r="W686" s="159" t="s">
        <v>3890</v>
      </c>
      <c r="X686" s="163">
        <v>44320</v>
      </c>
      <c r="Y686" s="159" t="s">
        <v>3891</v>
      </c>
      <c r="Z686" s="159" t="s">
        <v>1548</v>
      </c>
      <c r="AA686" s="159" t="s">
        <v>3892</v>
      </c>
      <c r="AE686" s="163">
        <v>45107</v>
      </c>
      <c r="AI686"/>
    </row>
    <row r="687" spans="1:35">
      <c r="A687" s="159">
        <f t="shared" si="55"/>
        <v>88.24</v>
      </c>
      <c r="B687" s="159">
        <v>685</v>
      </c>
      <c r="C687" s="159" t="s">
        <v>1523</v>
      </c>
      <c r="D687" s="159" t="s">
        <v>155</v>
      </c>
      <c r="E687" s="159" t="s">
        <v>632</v>
      </c>
      <c r="F687" s="159" t="s">
        <v>3893</v>
      </c>
      <c r="G687" s="159">
        <v>14</v>
      </c>
      <c r="H687" s="159">
        <f t="shared" si="57"/>
        <v>14</v>
      </c>
      <c r="I687" s="159">
        <v>4</v>
      </c>
      <c r="J687" s="159">
        <v>7</v>
      </c>
      <c r="K687" s="159">
        <v>5</v>
      </c>
      <c r="L687" s="159">
        <v>501</v>
      </c>
      <c r="M687" s="206" t="str">
        <f t="shared" si="56"/>
        <v>14-4-501</v>
      </c>
      <c r="N687" s="159" t="s">
        <v>1525</v>
      </c>
      <c r="O687" s="206" t="str">
        <f>VLOOKUP(M687,'房源信息（实测）'!$C$2:$J$771,7,0)</f>
        <v>14-4-501</v>
      </c>
      <c r="P687" s="206">
        <f>VLOOKUP(M687,'房源信息（实测）'!$C$2:$K$771,8,0)</f>
        <v>88.24</v>
      </c>
      <c r="Q687" s="159">
        <v>88.16</v>
      </c>
      <c r="R687" s="159">
        <v>70.77</v>
      </c>
      <c r="S687" s="159" t="s">
        <v>1526</v>
      </c>
      <c r="T687" s="159" t="s">
        <v>93</v>
      </c>
      <c r="U687" s="159" t="s">
        <v>1527</v>
      </c>
      <c r="V687" s="159" t="s">
        <v>1545</v>
      </c>
      <c r="W687" s="159" t="s">
        <v>3894</v>
      </c>
      <c r="X687" s="163">
        <v>44310</v>
      </c>
      <c r="Y687" s="159" t="s">
        <v>3895</v>
      </c>
      <c r="Z687" s="159" t="s">
        <v>1548</v>
      </c>
      <c r="AA687" s="159" t="s">
        <v>3896</v>
      </c>
      <c r="AB687" s="159" t="s">
        <v>3897</v>
      </c>
      <c r="AC687" s="159" t="s">
        <v>1548</v>
      </c>
      <c r="AD687" s="159" t="s">
        <v>3898</v>
      </c>
      <c r="AE687" s="163">
        <v>45107</v>
      </c>
      <c r="AI687"/>
    </row>
    <row r="688" spans="1:35">
      <c r="A688" s="159">
        <f t="shared" si="55"/>
        <v>88.81</v>
      </c>
      <c r="B688" s="159">
        <v>686</v>
      </c>
      <c r="C688" s="159" t="s">
        <v>1523</v>
      </c>
      <c r="D688" s="159" t="s">
        <v>155</v>
      </c>
      <c r="E688" s="159" t="s">
        <v>632</v>
      </c>
      <c r="F688" s="159" t="s">
        <v>3899</v>
      </c>
      <c r="G688" s="159">
        <v>14</v>
      </c>
      <c r="H688" s="159">
        <f t="shared" si="57"/>
        <v>14</v>
      </c>
      <c r="I688" s="159">
        <v>4</v>
      </c>
      <c r="J688" s="159">
        <v>7</v>
      </c>
      <c r="K688" s="159">
        <v>5</v>
      </c>
      <c r="L688" s="159">
        <v>502</v>
      </c>
      <c r="M688" s="206" t="str">
        <f t="shared" si="56"/>
        <v>14-4-502</v>
      </c>
      <c r="N688" s="159" t="s">
        <v>1525</v>
      </c>
      <c r="O688" s="206" t="str">
        <f>VLOOKUP(M688,'房源信息（实测）'!$C$2:$J$771,7,0)</f>
        <v>14-4-502</v>
      </c>
      <c r="P688" s="206">
        <f>VLOOKUP(M688,'房源信息（实测）'!$C$2:$K$771,8,0)</f>
        <v>88.81</v>
      </c>
      <c r="Q688" s="159">
        <v>88.73</v>
      </c>
      <c r="R688" s="159">
        <v>71.23</v>
      </c>
      <c r="S688" s="159" t="s">
        <v>1526</v>
      </c>
      <c r="T688" s="159" t="s">
        <v>93</v>
      </c>
      <c r="U688" s="159" t="s">
        <v>1527</v>
      </c>
      <c r="V688" s="159" t="s">
        <v>1545</v>
      </c>
      <c r="W688" s="159" t="s">
        <v>3900</v>
      </c>
      <c r="X688" s="163">
        <v>44310</v>
      </c>
      <c r="Y688" s="159" t="s">
        <v>3901</v>
      </c>
      <c r="Z688" s="159" t="s">
        <v>1548</v>
      </c>
      <c r="AA688" s="159" t="s">
        <v>3902</v>
      </c>
      <c r="AB688" s="159" t="s">
        <v>3903</v>
      </c>
      <c r="AC688" s="159" t="s">
        <v>1548</v>
      </c>
      <c r="AD688" s="159" t="s">
        <v>3904</v>
      </c>
      <c r="AE688" s="163">
        <v>45107</v>
      </c>
      <c r="AI688"/>
    </row>
    <row r="689" spans="1:35">
      <c r="A689" s="159">
        <f t="shared" si="55"/>
        <v>88.24</v>
      </c>
      <c r="B689" s="159">
        <v>687</v>
      </c>
      <c r="C689" s="159" t="s">
        <v>1523</v>
      </c>
      <c r="D689" s="159" t="s">
        <v>155</v>
      </c>
      <c r="E689" s="159" t="s">
        <v>632</v>
      </c>
      <c r="F689" s="159" t="s">
        <v>3905</v>
      </c>
      <c r="G689" s="159">
        <v>14</v>
      </c>
      <c r="H689" s="159">
        <f t="shared" si="57"/>
        <v>14</v>
      </c>
      <c r="I689" s="159">
        <v>4</v>
      </c>
      <c r="J689" s="159">
        <v>7</v>
      </c>
      <c r="K689" s="159">
        <v>6</v>
      </c>
      <c r="L689" s="159">
        <v>601</v>
      </c>
      <c r="M689" s="206" t="str">
        <f t="shared" si="56"/>
        <v>14-4-601</v>
      </c>
      <c r="N689" s="159" t="s">
        <v>1525</v>
      </c>
      <c r="O689" s="206" t="str">
        <f>VLOOKUP(M689,'房源信息（实测）'!$C$2:$J$771,7,0)</f>
        <v>14-4-601</v>
      </c>
      <c r="P689" s="206">
        <f>VLOOKUP(M689,'房源信息（实测）'!$C$2:$K$771,8,0)</f>
        <v>88.24</v>
      </c>
      <c r="Q689" s="159">
        <v>88.16</v>
      </c>
      <c r="R689" s="159">
        <v>70.77</v>
      </c>
      <c r="S689" s="159" t="s">
        <v>1526</v>
      </c>
      <c r="T689" s="159" t="s">
        <v>93</v>
      </c>
      <c r="U689" s="159" t="s">
        <v>1527</v>
      </c>
      <c r="V689" s="159" t="s">
        <v>1545</v>
      </c>
      <c r="W689" s="159" t="s">
        <v>3906</v>
      </c>
      <c r="X689" s="163">
        <v>44314</v>
      </c>
      <c r="Y689" s="159" t="s">
        <v>3907</v>
      </c>
      <c r="Z689" s="159" t="s">
        <v>1548</v>
      </c>
      <c r="AA689" s="159" t="s">
        <v>3908</v>
      </c>
      <c r="AE689" s="163">
        <v>45107</v>
      </c>
      <c r="AI689"/>
    </row>
    <row r="690" spans="1:35">
      <c r="A690" s="159">
        <f t="shared" si="55"/>
        <v>88.81</v>
      </c>
      <c r="B690" s="159">
        <v>688</v>
      </c>
      <c r="C690" s="159" t="s">
        <v>1523</v>
      </c>
      <c r="D690" s="159" t="s">
        <v>155</v>
      </c>
      <c r="E690" s="159" t="s">
        <v>632</v>
      </c>
      <c r="F690" s="159" t="s">
        <v>3909</v>
      </c>
      <c r="G690" s="159">
        <v>14</v>
      </c>
      <c r="H690" s="159">
        <f t="shared" si="57"/>
        <v>14</v>
      </c>
      <c r="I690" s="159">
        <v>4</v>
      </c>
      <c r="J690" s="159">
        <v>7</v>
      </c>
      <c r="K690" s="159">
        <v>6</v>
      </c>
      <c r="L690" s="159">
        <v>602</v>
      </c>
      <c r="M690" s="206" t="str">
        <f t="shared" si="56"/>
        <v>14-4-602</v>
      </c>
      <c r="N690" s="159" t="s">
        <v>1525</v>
      </c>
      <c r="O690" s="206" t="str">
        <f>VLOOKUP(M690,'房源信息（实测）'!$C$2:$J$771,7,0)</f>
        <v>14-4-602</v>
      </c>
      <c r="P690" s="206">
        <f>VLOOKUP(M690,'房源信息（实测）'!$C$2:$K$771,8,0)</f>
        <v>88.81</v>
      </c>
      <c r="Q690" s="159">
        <v>88.73</v>
      </c>
      <c r="R690" s="159">
        <v>71.23</v>
      </c>
      <c r="S690" s="159" t="s">
        <v>1526</v>
      </c>
      <c r="T690" s="159" t="s">
        <v>93</v>
      </c>
      <c r="U690" s="159" t="s">
        <v>1527</v>
      </c>
      <c r="V690" s="159" t="s">
        <v>1545</v>
      </c>
      <c r="W690" s="159" t="s">
        <v>3910</v>
      </c>
      <c r="X690" s="163">
        <v>44315</v>
      </c>
      <c r="Y690" s="159" t="s">
        <v>3911</v>
      </c>
      <c r="Z690" s="159" t="s">
        <v>1548</v>
      </c>
      <c r="AA690" s="159" t="s">
        <v>3912</v>
      </c>
      <c r="AB690" s="159" t="s">
        <v>1898</v>
      </c>
      <c r="AC690" s="159" t="s">
        <v>1548</v>
      </c>
      <c r="AD690" s="159" t="s">
        <v>3913</v>
      </c>
      <c r="AE690" s="163">
        <v>45107</v>
      </c>
      <c r="AI690"/>
    </row>
    <row r="691" spans="1:35">
      <c r="A691" s="159">
        <f t="shared" si="55"/>
        <v>88.24</v>
      </c>
      <c r="B691" s="159">
        <v>689</v>
      </c>
      <c r="C691" s="159" t="s">
        <v>1523</v>
      </c>
      <c r="D691" s="159" t="s">
        <v>155</v>
      </c>
      <c r="E691" s="159" t="s">
        <v>632</v>
      </c>
      <c r="F691" s="159" t="s">
        <v>3914</v>
      </c>
      <c r="G691" s="159">
        <v>14</v>
      </c>
      <c r="H691" s="159">
        <f t="shared" si="57"/>
        <v>14</v>
      </c>
      <c r="I691" s="159">
        <v>4</v>
      </c>
      <c r="J691" s="159">
        <v>7</v>
      </c>
      <c r="K691" s="159">
        <v>7</v>
      </c>
      <c r="L691" s="159">
        <v>701</v>
      </c>
      <c r="M691" s="206" t="str">
        <f t="shared" si="56"/>
        <v>14-4-701</v>
      </c>
      <c r="N691" s="159" t="s">
        <v>1525</v>
      </c>
      <c r="O691" s="206" t="str">
        <f>VLOOKUP(M691,'房源信息（实测）'!$C$2:$J$771,7,0)</f>
        <v>14-4-701</v>
      </c>
      <c r="P691" s="206">
        <f>VLOOKUP(M691,'房源信息（实测）'!$C$2:$K$771,8,0)</f>
        <v>88.24</v>
      </c>
      <c r="Q691" s="159">
        <v>88.16</v>
      </c>
      <c r="R691" s="159">
        <v>70.77</v>
      </c>
      <c r="S691" s="159" t="s">
        <v>1526</v>
      </c>
      <c r="T691" s="159" t="s">
        <v>93</v>
      </c>
      <c r="U691" s="159" t="s">
        <v>1527</v>
      </c>
      <c r="V691" s="159" t="s">
        <v>1528</v>
      </c>
      <c r="AE691" s="163">
        <v>45107</v>
      </c>
      <c r="AI691"/>
    </row>
    <row r="692" spans="1:35">
      <c r="A692" s="159">
        <f t="shared" si="55"/>
        <v>88.81</v>
      </c>
      <c r="B692" s="159">
        <v>690</v>
      </c>
      <c r="C692" s="159" t="s">
        <v>1523</v>
      </c>
      <c r="D692" s="159" t="s">
        <v>155</v>
      </c>
      <c r="E692" s="159" t="s">
        <v>632</v>
      </c>
      <c r="F692" s="159" t="s">
        <v>3915</v>
      </c>
      <c r="G692" s="159">
        <v>14</v>
      </c>
      <c r="H692" s="159">
        <f t="shared" si="57"/>
        <v>14</v>
      </c>
      <c r="I692" s="159">
        <v>4</v>
      </c>
      <c r="J692" s="159">
        <v>7</v>
      </c>
      <c r="K692" s="159">
        <v>7</v>
      </c>
      <c r="L692" s="159">
        <v>702</v>
      </c>
      <c r="M692" s="206" t="str">
        <f t="shared" si="56"/>
        <v>14-4-702</v>
      </c>
      <c r="N692" s="159" t="s">
        <v>1525</v>
      </c>
      <c r="O692" s="206" t="str">
        <f>VLOOKUP(M692,'房源信息（实测）'!$C$2:$J$771,7,0)</f>
        <v>14-4-702</v>
      </c>
      <c r="P692" s="206">
        <f>VLOOKUP(M692,'房源信息（实测）'!$C$2:$K$771,8,0)</f>
        <v>88.81</v>
      </c>
      <c r="Q692" s="159">
        <v>88.73</v>
      </c>
      <c r="R692" s="159">
        <v>71.23</v>
      </c>
      <c r="S692" s="159" t="s">
        <v>1526</v>
      </c>
      <c r="T692" s="159" t="s">
        <v>93</v>
      </c>
      <c r="U692" s="159" t="s">
        <v>1527</v>
      </c>
      <c r="V692" s="159" t="s">
        <v>1528</v>
      </c>
      <c r="AE692" s="163">
        <v>45107</v>
      </c>
      <c r="AI692"/>
    </row>
    <row r="693" spans="1:35">
      <c r="A693" s="159">
        <f t="shared" si="55"/>
        <v>89.08</v>
      </c>
      <c r="B693" s="159">
        <v>691</v>
      </c>
      <c r="C693" s="159" t="s">
        <v>1523</v>
      </c>
      <c r="D693" s="159" t="s">
        <v>155</v>
      </c>
      <c r="E693" s="159" t="s">
        <v>632</v>
      </c>
      <c r="F693" s="159" t="s">
        <v>3916</v>
      </c>
      <c r="G693" s="159">
        <v>15</v>
      </c>
      <c r="H693" s="159">
        <f t="shared" si="57"/>
        <v>15</v>
      </c>
      <c r="I693" s="159">
        <v>1</v>
      </c>
      <c r="J693" s="159">
        <v>10</v>
      </c>
      <c r="K693" s="159">
        <v>1</v>
      </c>
      <c r="L693" s="159">
        <v>101</v>
      </c>
      <c r="M693" s="206" t="str">
        <f t="shared" si="56"/>
        <v>15-1-101</v>
      </c>
      <c r="N693" s="159" t="s">
        <v>1525</v>
      </c>
      <c r="O693" s="206" t="str">
        <f>VLOOKUP(M693,'房源信息（实测）'!$C$2:$J$771,7,0)</f>
        <v>15-1-101</v>
      </c>
      <c r="P693" s="206">
        <f>VLOOKUP(M693,'房源信息（实测）'!$C$2:$K$771,8,0)</f>
        <v>89.08</v>
      </c>
      <c r="Q693" s="159">
        <v>89</v>
      </c>
      <c r="R693" s="159">
        <v>71.23</v>
      </c>
      <c r="S693" s="159" t="s">
        <v>1526</v>
      </c>
      <c r="T693" s="159" t="s">
        <v>93</v>
      </c>
      <c r="U693" s="159" t="s">
        <v>1527</v>
      </c>
      <c r="V693" s="159" t="s">
        <v>1528</v>
      </c>
      <c r="AE693" s="163">
        <v>45107</v>
      </c>
      <c r="AI693"/>
    </row>
    <row r="694" spans="1:35">
      <c r="A694" s="159">
        <f t="shared" si="55"/>
        <v>88.5</v>
      </c>
      <c r="B694" s="159">
        <v>692</v>
      </c>
      <c r="C694" s="159" t="s">
        <v>1523</v>
      </c>
      <c r="D694" s="159" t="s">
        <v>155</v>
      </c>
      <c r="E694" s="159" t="s">
        <v>632</v>
      </c>
      <c r="F694" s="159" t="s">
        <v>3917</v>
      </c>
      <c r="G694" s="159">
        <v>15</v>
      </c>
      <c r="H694" s="159">
        <f t="shared" si="57"/>
        <v>15</v>
      </c>
      <c r="I694" s="159">
        <v>1</v>
      </c>
      <c r="J694" s="159">
        <v>10</v>
      </c>
      <c r="K694" s="159">
        <v>1</v>
      </c>
      <c r="L694" s="159">
        <v>102</v>
      </c>
      <c r="M694" s="206" t="str">
        <f t="shared" si="56"/>
        <v>15-1-102</v>
      </c>
      <c r="N694" s="159" t="s">
        <v>1525</v>
      </c>
      <c r="O694" s="206" t="str">
        <f>VLOOKUP(M694,'房源信息（实测）'!$C$2:$J$771,7,0)</f>
        <v>15-1-102</v>
      </c>
      <c r="P694" s="206">
        <f>VLOOKUP(M694,'房源信息（实测）'!$C$2:$K$771,8,0)</f>
        <v>88.5</v>
      </c>
      <c r="Q694" s="159">
        <v>88.42</v>
      </c>
      <c r="R694" s="159">
        <v>70.77</v>
      </c>
      <c r="S694" s="159" t="s">
        <v>1526</v>
      </c>
      <c r="T694" s="159" t="s">
        <v>93</v>
      </c>
      <c r="U694" s="159" t="s">
        <v>1527</v>
      </c>
      <c r="V694" s="159" t="s">
        <v>1528</v>
      </c>
      <c r="AE694" s="163">
        <v>45107</v>
      </c>
      <c r="AI694"/>
    </row>
    <row r="695" spans="1:35">
      <c r="A695" s="159">
        <f t="shared" si="55"/>
        <v>89.08</v>
      </c>
      <c r="B695" s="159">
        <v>693</v>
      </c>
      <c r="C695" s="159" t="s">
        <v>1523</v>
      </c>
      <c r="D695" s="159" t="s">
        <v>155</v>
      </c>
      <c r="E695" s="159" t="s">
        <v>632</v>
      </c>
      <c r="F695" s="159" t="s">
        <v>3918</v>
      </c>
      <c r="G695" s="159">
        <v>15</v>
      </c>
      <c r="H695" s="159">
        <f t="shared" si="57"/>
        <v>15</v>
      </c>
      <c r="I695" s="159">
        <v>1</v>
      </c>
      <c r="J695" s="159">
        <v>10</v>
      </c>
      <c r="K695" s="159">
        <v>2</v>
      </c>
      <c r="L695" s="159">
        <v>201</v>
      </c>
      <c r="M695" s="206" t="str">
        <f t="shared" si="56"/>
        <v>15-1-201</v>
      </c>
      <c r="N695" s="159" t="s">
        <v>1525</v>
      </c>
      <c r="O695" s="206" t="str">
        <f>VLOOKUP(M695,'房源信息（实测）'!$C$2:$J$771,7,0)</f>
        <v>15-1-201</v>
      </c>
      <c r="P695" s="206">
        <f>VLOOKUP(M695,'房源信息（实测）'!$C$2:$K$771,8,0)</f>
        <v>89.08</v>
      </c>
      <c r="Q695" s="159">
        <v>89</v>
      </c>
      <c r="R695" s="159">
        <v>71.23</v>
      </c>
      <c r="S695" s="159" t="s">
        <v>1526</v>
      </c>
      <c r="T695" s="159" t="s">
        <v>93</v>
      </c>
      <c r="U695" s="159" t="s">
        <v>1527</v>
      </c>
      <c r="V695" s="159" t="s">
        <v>1528</v>
      </c>
      <c r="AE695" s="163">
        <v>45107</v>
      </c>
      <c r="AI695"/>
    </row>
    <row r="696" spans="1:35">
      <c r="A696" s="159">
        <f t="shared" si="55"/>
        <v>88.5</v>
      </c>
      <c r="B696" s="159">
        <v>694</v>
      </c>
      <c r="C696" s="159" t="s">
        <v>1523</v>
      </c>
      <c r="D696" s="159" t="s">
        <v>155</v>
      </c>
      <c r="E696" s="159" t="s">
        <v>632</v>
      </c>
      <c r="F696" s="159" t="s">
        <v>3919</v>
      </c>
      <c r="G696" s="159">
        <v>15</v>
      </c>
      <c r="H696" s="159">
        <f t="shared" si="57"/>
        <v>15</v>
      </c>
      <c r="I696" s="159">
        <v>1</v>
      </c>
      <c r="J696" s="159">
        <v>10</v>
      </c>
      <c r="K696" s="159">
        <v>2</v>
      </c>
      <c r="L696" s="159">
        <v>202</v>
      </c>
      <c r="M696" s="206" t="str">
        <f t="shared" si="56"/>
        <v>15-1-202</v>
      </c>
      <c r="N696" s="159" t="s">
        <v>1525</v>
      </c>
      <c r="O696" s="206" t="str">
        <f>VLOOKUP(M696,'房源信息（实测）'!$C$2:$J$771,7,0)</f>
        <v>15-1-202</v>
      </c>
      <c r="P696" s="206">
        <f>VLOOKUP(M696,'房源信息（实测）'!$C$2:$K$771,8,0)</f>
        <v>88.5</v>
      </c>
      <c r="Q696" s="159">
        <v>88.42</v>
      </c>
      <c r="R696" s="159">
        <v>70.77</v>
      </c>
      <c r="S696" s="159" t="s">
        <v>1526</v>
      </c>
      <c r="T696" s="159" t="s">
        <v>93</v>
      </c>
      <c r="U696" s="159" t="s">
        <v>1527</v>
      </c>
      <c r="V696" s="159" t="s">
        <v>1528</v>
      </c>
      <c r="AE696" s="163">
        <v>45107</v>
      </c>
      <c r="AI696"/>
    </row>
    <row r="697" spans="1:35">
      <c r="A697" s="159">
        <f t="shared" si="55"/>
        <v>89.08</v>
      </c>
      <c r="B697" s="159">
        <v>695</v>
      </c>
      <c r="C697" s="159" t="s">
        <v>1523</v>
      </c>
      <c r="D697" s="159" t="s">
        <v>155</v>
      </c>
      <c r="E697" s="159" t="s">
        <v>632</v>
      </c>
      <c r="F697" s="159" t="s">
        <v>3920</v>
      </c>
      <c r="G697" s="159">
        <v>15</v>
      </c>
      <c r="H697" s="159">
        <f t="shared" si="57"/>
        <v>15</v>
      </c>
      <c r="I697" s="159">
        <v>1</v>
      </c>
      <c r="J697" s="159">
        <v>10</v>
      </c>
      <c r="K697" s="159">
        <v>3</v>
      </c>
      <c r="L697" s="159">
        <v>301</v>
      </c>
      <c r="M697" s="206" t="str">
        <f t="shared" si="56"/>
        <v>15-1-301</v>
      </c>
      <c r="N697" s="159" t="s">
        <v>1525</v>
      </c>
      <c r="O697" s="206" t="str">
        <f>VLOOKUP(M697,'房源信息（实测）'!$C$2:$J$771,7,0)</f>
        <v>15-1-301</v>
      </c>
      <c r="P697" s="206">
        <f>VLOOKUP(M697,'房源信息（实测）'!$C$2:$K$771,8,0)</f>
        <v>89.08</v>
      </c>
      <c r="Q697" s="159">
        <v>89</v>
      </c>
      <c r="R697" s="159">
        <v>71.23</v>
      </c>
      <c r="S697" s="159" t="s">
        <v>1526</v>
      </c>
      <c r="T697" s="159" t="s">
        <v>93</v>
      </c>
      <c r="U697" s="159" t="s">
        <v>1527</v>
      </c>
      <c r="V697" s="159" t="s">
        <v>1528</v>
      </c>
      <c r="AE697" s="163">
        <v>45107</v>
      </c>
      <c r="AI697"/>
    </row>
    <row r="698" spans="1:35">
      <c r="A698" s="159">
        <f t="shared" si="55"/>
        <v>88.5</v>
      </c>
      <c r="B698" s="159">
        <v>696</v>
      </c>
      <c r="C698" s="159" t="s">
        <v>1523</v>
      </c>
      <c r="D698" s="159" t="s">
        <v>155</v>
      </c>
      <c r="E698" s="159" t="s">
        <v>632</v>
      </c>
      <c r="F698" s="159" t="s">
        <v>3921</v>
      </c>
      <c r="G698" s="159">
        <v>15</v>
      </c>
      <c r="H698" s="159">
        <f t="shared" si="57"/>
        <v>15</v>
      </c>
      <c r="I698" s="159">
        <v>1</v>
      </c>
      <c r="J698" s="159">
        <v>10</v>
      </c>
      <c r="K698" s="159">
        <v>3</v>
      </c>
      <c r="L698" s="159">
        <v>302</v>
      </c>
      <c r="M698" s="206" t="str">
        <f t="shared" si="56"/>
        <v>15-1-302</v>
      </c>
      <c r="N698" s="159" t="s">
        <v>1525</v>
      </c>
      <c r="O698" s="206" t="str">
        <f>VLOOKUP(M698,'房源信息（实测）'!$C$2:$J$771,7,0)</f>
        <v>15-1-302</v>
      </c>
      <c r="P698" s="206">
        <f>VLOOKUP(M698,'房源信息（实测）'!$C$2:$K$771,8,0)</f>
        <v>88.5</v>
      </c>
      <c r="Q698" s="159">
        <v>88.42</v>
      </c>
      <c r="R698" s="159">
        <v>70.77</v>
      </c>
      <c r="S698" s="159" t="s">
        <v>1526</v>
      </c>
      <c r="T698" s="159" t="s">
        <v>93</v>
      </c>
      <c r="U698" s="159" t="s">
        <v>1527</v>
      </c>
      <c r="V698" s="159" t="s">
        <v>1528</v>
      </c>
      <c r="AE698" s="163">
        <v>45107</v>
      </c>
      <c r="AI698"/>
    </row>
    <row r="699" spans="1:35">
      <c r="A699" s="159">
        <f t="shared" si="55"/>
        <v>89.08</v>
      </c>
      <c r="B699" s="159">
        <v>697</v>
      </c>
      <c r="C699" s="159" t="s">
        <v>1523</v>
      </c>
      <c r="D699" s="159" t="s">
        <v>155</v>
      </c>
      <c r="E699" s="159" t="s">
        <v>632</v>
      </c>
      <c r="F699" s="159" t="s">
        <v>3922</v>
      </c>
      <c r="G699" s="159">
        <v>15</v>
      </c>
      <c r="H699" s="159">
        <f t="shared" si="57"/>
        <v>15</v>
      </c>
      <c r="I699" s="159">
        <v>1</v>
      </c>
      <c r="J699" s="159">
        <v>10</v>
      </c>
      <c r="K699" s="159">
        <v>4</v>
      </c>
      <c r="L699" s="159">
        <v>401</v>
      </c>
      <c r="M699" s="206" t="str">
        <f t="shared" si="56"/>
        <v>15-1-401</v>
      </c>
      <c r="N699" s="159" t="s">
        <v>1525</v>
      </c>
      <c r="O699" s="206" t="str">
        <f>VLOOKUP(M699,'房源信息（实测）'!$C$2:$J$771,7,0)</f>
        <v>15-1-401</v>
      </c>
      <c r="P699" s="206">
        <f>VLOOKUP(M699,'房源信息（实测）'!$C$2:$K$771,8,0)</f>
        <v>89.08</v>
      </c>
      <c r="Q699" s="159">
        <v>89</v>
      </c>
      <c r="R699" s="159">
        <v>71.23</v>
      </c>
      <c r="S699" s="159" t="s">
        <v>1526</v>
      </c>
      <c r="T699" s="159" t="s">
        <v>93</v>
      </c>
      <c r="U699" s="159" t="s">
        <v>1527</v>
      </c>
      <c r="V699" s="159" t="s">
        <v>1528</v>
      </c>
      <c r="AE699" s="163">
        <v>45107</v>
      </c>
      <c r="AI699"/>
    </row>
    <row r="700" spans="1:35">
      <c r="A700" s="159">
        <f t="shared" si="55"/>
        <v>88.5</v>
      </c>
      <c r="B700" s="159">
        <v>698</v>
      </c>
      <c r="C700" s="159" t="s">
        <v>1523</v>
      </c>
      <c r="D700" s="159" t="s">
        <v>155</v>
      </c>
      <c r="E700" s="159" t="s">
        <v>632</v>
      </c>
      <c r="F700" s="159" t="s">
        <v>3923</v>
      </c>
      <c r="G700" s="159">
        <v>15</v>
      </c>
      <c r="H700" s="159">
        <f t="shared" si="57"/>
        <v>15</v>
      </c>
      <c r="I700" s="159">
        <v>1</v>
      </c>
      <c r="J700" s="159">
        <v>10</v>
      </c>
      <c r="K700" s="159">
        <v>4</v>
      </c>
      <c r="L700" s="159">
        <v>402</v>
      </c>
      <c r="M700" s="206" t="str">
        <f t="shared" si="56"/>
        <v>15-1-402</v>
      </c>
      <c r="N700" s="159" t="s">
        <v>1525</v>
      </c>
      <c r="O700" s="206" t="str">
        <f>VLOOKUP(M700,'房源信息（实测）'!$C$2:$J$771,7,0)</f>
        <v>15-1-402</v>
      </c>
      <c r="P700" s="206">
        <f>VLOOKUP(M700,'房源信息（实测）'!$C$2:$K$771,8,0)</f>
        <v>88.5</v>
      </c>
      <c r="Q700" s="159">
        <v>88.42</v>
      </c>
      <c r="R700" s="159">
        <v>70.77</v>
      </c>
      <c r="S700" s="159" t="s">
        <v>1526</v>
      </c>
      <c r="T700" s="159" t="s">
        <v>93</v>
      </c>
      <c r="U700" s="159" t="s">
        <v>1527</v>
      </c>
      <c r="V700" s="159" t="s">
        <v>1528</v>
      </c>
      <c r="AE700" s="163">
        <v>45107</v>
      </c>
      <c r="AI700"/>
    </row>
    <row r="701" spans="1:35">
      <c r="A701" s="159">
        <f t="shared" si="55"/>
        <v>89.08</v>
      </c>
      <c r="B701" s="159">
        <v>699</v>
      </c>
      <c r="C701" s="159" t="s">
        <v>1523</v>
      </c>
      <c r="D701" s="159" t="s">
        <v>155</v>
      </c>
      <c r="E701" s="159" t="s">
        <v>632</v>
      </c>
      <c r="F701" s="159" t="s">
        <v>3924</v>
      </c>
      <c r="G701" s="159">
        <v>15</v>
      </c>
      <c r="H701" s="159">
        <f t="shared" si="57"/>
        <v>15</v>
      </c>
      <c r="I701" s="159">
        <v>1</v>
      </c>
      <c r="J701" s="159">
        <v>10</v>
      </c>
      <c r="K701" s="159">
        <v>5</v>
      </c>
      <c r="L701" s="159">
        <v>501</v>
      </c>
      <c r="M701" s="206" t="str">
        <f t="shared" si="56"/>
        <v>15-1-501</v>
      </c>
      <c r="N701" s="159" t="s">
        <v>1525</v>
      </c>
      <c r="O701" s="206" t="str">
        <f>VLOOKUP(M701,'房源信息（实测）'!$C$2:$J$771,7,0)</f>
        <v>15-1-501</v>
      </c>
      <c r="P701" s="206">
        <f>VLOOKUP(M701,'房源信息（实测）'!$C$2:$K$771,8,0)</f>
        <v>89.08</v>
      </c>
      <c r="Q701" s="159">
        <v>89</v>
      </c>
      <c r="R701" s="159">
        <v>71.23</v>
      </c>
      <c r="S701" s="159" t="s">
        <v>1526</v>
      </c>
      <c r="T701" s="159" t="s">
        <v>93</v>
      </c>
      <c r="U701" s="159" t="s">
        <v>1527</v>
      </c>
      <c r="V701" s="159" t="s">
        <v>1545</v>
      </c>
      <c r="W701" s="159" t="s">
        <v>3925</v>
      </c>
      <c r="X701" s="163">
        <v>44305</v>
      </c>
      <c r="Y701" s="159" t="s">
        <v>3926</v>
      </c>
      <c r="Z701" s="159" t="s">
        <v>1548</v>
      </c>
      <c r="AA701" s="159" t="s">
        <v>3927</v>
      </c>
      <c r="AB701" s="159" t="s">
        <v>3928</v>
      </c>
      <c r="AC701" s="159" t="s">
        <v>1548</v>
      </c>
      <c r="AD701" s="159" t="s">
        <v>3929</v>
      </c>
      <c r="AE701" s="163">
        <v>45107</v>
      </c>
      <c r="AI701"/>
    </row>
    <row r="702" spans="1:35">
      <c r="A702" s="159">
        <f t="shared" si="55"/>
        <v>88.5</v>
      </c>
      <c r="B702" s="159">
        <v>700</v>
      </c>
      <c r="C702" s="159" t="s">
        <v>1523</v>
      </c>
      <c r="D702" s="159" t="s">
        <v>155</v>
      </c>
      <c r="E702" s="159" t="s">
        <v>632</v>
      </c>
      <c r="F702" s="159" t="s">
        <v>3930</v>
      </c>
      <c r="G702" s="159">
        <v>15</v>
      </c>
      <c r="H702" s="159">
        <f t="shared" si="57"/>
        <v>15</v>
      </c>
      <c r="I702" s="159">
        <v>1</v>
      </c>
      <c r="J702" s="159">
        <v>10</v>
      </c>
      <c r="K702" s="159">
        <v>5</v>
      </c>
      <c r="L702" s="159">
        <v>502</v>
      </c>
      <c r="M702" s="206" t="str">
        <f t="shared" si="56"/>
        <v>15-1-502</v>
      </c>
      <c r="N702" s="159" t="s">
        <v>1525</v>
      </c>
      <c r="O702" s="206" t="str">
        <f>VLOOKUP(M702,'房源信息（实测）'!$C$2:$J$771,7,0)</f>
        <v>15-1-502</v>
      </c>
      <c r="P702" s="206">
        <f>VLOOKUP(M702,'房源信息（实测）'!$C$2:$K$771,8,0)</f>
        <v>88.5</v>
      </c>
      <c r="Q702" s="159">
        <v>88.42</v>
      </c>
      <c r="R702" s="159">
        <v>70.77</v>
      </c>
      <c r="S702" s="159" t="s">
        <v>1526</v>
      </c>
      <c r="T702" s="159" t="s">
        <v>93</v>
      </c>
      <c r="U702" s="159" t="s">
        <v>1527</v>
      </c>
      <c r="V702" s="159" t="s">
        <v>1545</v>
      </c>
      <c r="W702" s="159" t="s">
        <v>3931</v>
      </c>
      <c r="X702" s="163">
        <v>44315</v>
      </c>
      <c r="Y702" s="159" t="s">
        <v>3932</v>
      </c>
      <c r="Z702" s="159" t="s">
        <v>1548</v>
      </c>
      <c r="AA702" s="159" t="s">
        <v>3933</v>
      </c>
      <c r="AB702" s="159" t="s">
        <v>3934</v>
      </c>
      <c r="AC702" s="159" t="s">
        <v>1548</v>
      </c>
      <c r="AD702" s="159" t="s">
        <v>3935</v>
      </c>
      <c r="AE702" s="163">
        <v>45107</v>
      </c>
      <c r="AI702"/>
    </row>
    <row r="703" spans="1:35">
      <c r="A703" s="159">
        <f t="shared" si="55"/>
        <v>89.08</v>
      </c>
      <c r="B703" s="159">
        <v>701</v>
      </c>
      <c r="C703" s="159" t="s">
        <v>1523</v>
      </c>
      <c r="D703" s="159" t="s">
        <v>155</v>
      </c>
      <c r="E703" s="159" t="s">
        <v>632</v>
      </c>
      <c r="F703" s="159" t="s">
        <v>3936</v>
      </c>
      <c r="G703" s="159">
        <v>15</v>
      </c>
      <c r="H703" s="159">
        <f t="shared" si="57"/>
        <v>15</v>
      </c>
      <c r="I703" s="159">
        <v>1</v>
      </c>
      <c r="J703" s="159">
        <v>10</v>
      </c>
      <c r="K703" s="159">
        <v>6</v>
      </c>
      <c r="L703" s="159">
        <v>601</v>
      </c>
      <c r="M703" s="206" t="str">
        <f t="shared" si="56"/>
        <v>15-1-601</v>
      </c>
      <c r="N703" s="159" t="s">
        <v>1525</v>
      </c>
      <c r="O703" s="206" t="str">
        <f>VLOOKUP(M703,'房源信息（实测）'!$C$2:$J$771,7,0)</f>
        <v>15-1-601</v>
      </c>
      <c r="P703" s="206">
        <f>VLOOKUP(M703,'房源信息（实测）'!$C$2:$K$771,8,0)</f>
        <v>89.08</v>
      </c>
      <c r="Q703" s="159">
        <v>89</v>
      </c>
      <c r="R703" s="159">
        <v>71.23</v>
      </c>
      <c r="S703" s="159" t="s">
        <v>1526</v>
      </c>
      <c r="T703" s="159" t="s">
        <v>93</v>
      </c>
      <c r="U703" s="159" t="s">
        <v>1527</v>
      </c>
      <c r="V703" s="159" t="s">
        <v>1545</v>
      </c>
      <c r="W703" s="159" t="s">
        <v>3937</v>
      </c>
      <c r="X703" s="163">
        <v>44306</v>
      </c>
      <c r="Y703" s="159" t="s">
        <v>3938</v>
      </c>
      <c r="Z703" s="159" t="s">
        <v>1548</v>
      </c>
      <c r="AA703" s="159" t="s">
        <v>3939</v>
      </c>
      <c r="AB703" s="159" t="s">
        <v>3940</v>
      </c>
      <c r="AC703" s="159" t="s">
        <v>1548</v>
      </c>
      <c r="AD703" s="159" t="s">
        <v>3941</v>
      </c>
      <c r="AE703" s="163">
        <v>45107</v>
      </c>
      <c r="AI703"/>
    </row>
    <row r="704" spans="1:35">
      <c r="A704" s="159">
        <f t="shared" si="55"/>
        <v>88.5</v>
      </c>
      <c r="B704" s="159">
        <v>702</v>
      </c>
      <c r="C704" s="159" t="s">
        <v>1523</v>
      </c>
      <c r="D704" s="159" t="s">
        <v>155</v>
      </c>
      <c r="E704" s="159" t="s">
        <v>632</v>
      </c>
      <c r="F704" s="159" t="s">
        <v>3942</v>
      </c>
      <c r="G704" s="159">
        <v>15</v>
      </c>
      <c r="H704" s="159">
        <f t="shared" si="57"/>
        <v>15</v>
      </c>
      <c r="I704" s="159">
        <v>1</v>
      </c>
      <c r="J704" s="159">
        <v>10</v>
      </c>
      <c r="K704" s="159">
        <v>6</v>
      </c>
      <c r="L704" s="159">
        <v>602</v>
      </c>
      <c r="M704" s="206" t="str">
        <f t="shared" si="56"/>
        <v>15-1-602</v>
      </c>
      <c r="N704" s="159" t="s">
        <v>1525</v>
      </c>
      <c r="O704" s="206" t="str">
        <f>VLOOKUP(M704,'房源信息（实测）'!$C$2:$J$771,7,0)</f>
        <v>15-1-602</v>
      </c>
      <c r="P704" s="206">
        <f>VLOOKUP(M704,'房源信息（实测）'!$C$2:$K$771,8,0)</f>
        <v>88.5</v>
      </c>
      <c r="Q704" s="159">
        <v>88.42</v>
      </c>
      <c r="R704" s="159">
        <v>70.77</v>
      </c>
      <c r="S704" s="159" t="s">
        <v>1526</v>
      </c>
      <c r="T704" s="159" t="s">
        <v>93</v>
      </c>
      <c r="U704" s="159" t="s">
        <v>1527</v>
      </c>
      <c r="V704" s="159" t="s">
        <v>1528</v>
      </c>
      <c r="AE704" s="163">
        <v>45107</v>
      </c>
      <c r="AI704"/>
    </row>
    <row r="705" spans="1:35">
      <c r="A705" s="159">
        <f t="shared" si="55"/>
        <v>89.08</v>
      </c>
      <c r="B705" s="159">
        <v>703</v>
      </c>
      <c r="C705" s="159" t="s">
        <v>1523</v>
      </c>
      <c r="D705" s="159" t="s">
        <v>155</v>
      </c>
      <c r="E705" s="159" t="s">
        <v>632</v>
      </c>
      <c r="F705" s="159" t="s">
        <v>3943</v>
      </c>
      <c r="G705" s="159">
        <v>15</v>
      </c>
      <c r="H705" s="159">
        <f t="shared" si="57"/>
        <v>15</v>
      </c>
      <c r="I705" s="159">
        <v>1</v>
      </c>
      <c r="J705" s="159">
        <v>10</v>
      </c>
      <c r="K705" s="159">
        <v>7</v>
      </c>
      <c r="L705" s="159">
        <v>701</v>
      </c>
      <c r="M705" s="206" t="str">
        <f t="shared" si="56"/>
        <v>15-1-701</v>
      </c>
      <c r="N705" s="159" t="s">
        <v>1525</v>
      </c>
      <c r="O705" s="206" t="str">
        <f>VLOOKUP(M705,'房源信息（实测）'!$C$2:$J$771,7,0)</f>
        <v>15-1-701</v>
      </c>
      <c r="P705" s="206">
        <f>VLOOKUP(M705,'房源信息（实测）'!$C$2:$K$771,8,0)</f>
        <v>89.08</v>
      </c>
      <c r="Q705" s="159">
        <v>89</v>
      </c>
      <c r="R705" s="159">
        <v>71.23</v>
      </c>
      <c r="S705" s="159" t="s">
        <v>1526</v>
      </c>
      <c r="T705" s="159" t="s">
        <v>93</v>
      </c>
      <c r="U705" s="159" t="s">
        <v>1527</v>
      </c>
      <c r="V705" s="159" t="s">
        <v>1545</v>
      </c>
      <c r="W705" s="159" t="s">
        <v>3944</v>
      </c>
      <c r="X705" s="163">
        <v>44316</v>
      </c>
      <c r="Y705" s="159" t="s">
        <v>3945</v>
      </c>
      <c r="Z705" s="159" t="s">
        <v>1548</v>
      </c>
      <c r="AA705" s="159" t="s">
        <v>3946</v>
      </c>
      <c r="AB705" s="159" t="s">
        <v>3947</v>
      </c>
      <c r="AC705" s="159" t="s">
        <v>1548</v>
      </c>
      <c r="AD705" s="159" t="s">
        <v>3948</v>
      </c>
      <c r="AE705" s="163">
        <v>45107</v>
      </c>
      <c r="AI705"/>
    </row>
    <row r="706" spans="1:35">
      <c r="A706" s="159">
        <f t="shared" si="55"/>
        <v>88.5</v>
      </c>
      <c r="B706" s="159">
        <v>704</v>
      </c>
      <c r="C706" s="159" t="s">
        <v>1523</v>
      </c>
      <c r="D706" s="159" t="s">
        <v>155</v>
      </c>
      <c r="E706" s="159" t="s">
        <v>632</v>
      </c>
      <c r="F706" s="159" t="s">
        <v>3949</v>
      </c>
      <c r="G706" s="159">
        <v>15</v>
      </c>
      <c r="H706" s="159">
        <f t="shared" si="57"/>
        <v>15</v>
      </c>
      <c r="I706" s="159">
        <v>1</v>
      </c>
      <c r="J706" s="159">
        <v>10</v>
      </c>
      <c r="K706" s="159">
        <v>7</v>
      </c>
      <c r="L706" s="159">
        <v>702</v>
      </c>
      <c r="M706" s="206" t="str">
        <f t="shared" si="56"/>
        <v>15-1-702</v>
      </c>
      <c r="N706" s="159" t="s">
        <v>1525</v>
      </c>
      <c r="O706" s="206" t="str">
        <f>VLOOKUP(M706,'房源信息（实测）'!$C$2:$J$771,7,0)</f>
        <v>15-1-702</v>
      </c>
      <c r="P706" s="206">
        <f>VLOOKUP(M706,'房源信息（实测）'!$C$2:$K$771,8,0)</f>
        <v>88.5</v>
      </c>
      <c r="Q706" s="159">
        <v>88.42</v>
      </c>
      <c r="R706" s="159">
        <v>70.77</v>
      </c>
      <c r="S706" s="159" t="s">
        <v>1526</v>
      </c>
      <c r="T706" s="159" t="s">
        <v>93</v>
      </c>
      <c r="U706" s="159" t="s">
        <v>1527</v>
      </c>
      <c r="V706" s="159" t="s">
        <v>1528</v>
      </c>
      <c r="AE706" s="163">
        <v>45107</v>
      </c>
      <c r="AI706"/>
    </row>
    <row r="707" spans="1:35">
      <c r="A707" s="159">
        <f t="shared" si="55"/>
        <v>89.08</v>
      </c>
      <c r="B707" s="159">
        <v>705</v>
      </c>
      <c r="C707" s="159" t="s">
        <v>1523</v>
      </c>
      <c r="D707" s="159" t="s">
        <v>155</v>
      </c>
      <c r="E707" s="159" t="s">
        <v>632</v>
      </c>
      <c r="F707" s="159" t="s">
        <v>3950</v>
      </c>
      <c r="G707" s="159">
        <v>15</v>
      </c>
      <c r="H707" s="159">
        <f t="shared" si="57"/>
        <v>15</v>
      </c>
      <c r="I707" s="159">
        <v>1</v>
      </c>
      <c r="J707" s="159">
        <v>10</v>
      </c>
      <c r="K707" s="159">
        <v>8</v>
      </c>
      <c r="L707" s="159">
        <v>801</v>
      </c>
      <c r="M707" s="206" t="str">
        <f t="shared" si="56"/>
        <v>15-1-801</v>
      </c>
      <c r="N707" s="159" t="s">
        <v>1525</v>
      </c>
      <c r="O707" s="206" t="str">
        <f>VLOOKUP(M707,'房源信息（实测）'!$C$2:$J$771,7,0)</f>
        <v>15-1-801</v>
      </c>
      <c r="P707" s="206">
        <f>VLOOKUP(M707,'房源信息（实测）'!$C$2:$K$771,8,0)</f>
        <v>89.08</v>
      </c>
      <c r="Q707" s="159">
        <v>89</v>
      </c>
      <c r="R707" s="159">
        <v>71.23</v>
      </c>
      <c r="S707" s="159" t="s">
        <v>1526</v>
      </c>
      <c r="T707" s="159" t="s">
        <v>93</v>
      </c>
      <c r="U707" s="159" t="s">
        <v>1527</v>
      </c>
      <c r="V707" s="159" t="s">
        <v>1545</v>
      </c>
      <c r="W707" s="159" t="s">
        <v>3951</v>
      </c>
      <c r="X707" s="163">
        <v>44324</v>
      </c>
      <c r="Y707" s="159" t="s">
        <v>3952</v>
      </c>
      <c r="Z707" s="159" t="s">
        <v>1548</v>
      </c>
      <c r="AA707" s="159" t="s">
        <v>3953</v>
      </c>
      <c r="AB707" s="159" t="s">
        <v>3954</v>
      </c>
      <c r="AC707" s="159" t="s">
        <v>1548</v>
      </c>
      <c r="AD707" s="159" t="s">
        <v>3955</v>
      </c>
      <c r="AE707" s="163">
        <v>45107</v>
      </c>
      <c r="AI707"/>
    </row>
    <row r="708" spans="1:35">
      <c r="A708" s="159">
        <f t="shared" ref="A708:A771" si="58">P708</f>
        <v>88.5</v>
      </c>
      <c r="B708" s="159">
        <v>706</v>
      </c>
      <c r="C708" s="159" t="s">
        <v>1523</v>
      </c>
      <c r="D708" s="159" t="s">
        <v>155</v>
      </c>
      <c r="E708" s="159" t="s">
        <v>632</v>
      </c>
      <c r="F708" s="159" t="s">
        <v>3956</v>
      </c>
      <c r="G708" s="159">
        <v>15</v>
      </c>
      <c r="H708" s="159">
        <f t="shared" si="57"/>
        <v>15</v>
      </c>
      <c r="I708" s="159">
        <v>1</v>
      </c>
      <c r="J708" s="159">
        <v>10</v>
      </c>
      <c r="K708" s="159">
        <v>8</v>
      </c>
      <c r="L708" s="159">
        <v>802</v>
      </c>
      <c r="M708" s="206" t="str">
        <f t="shared" ref="M708:M771" si="59">G708&amp;$M$2&amp;I708&amp;$M$2&amp;L708</f>
        <v>15-1-802</v>
      </c>
      <c r="N708" s="159" t="s">
        <v>1525</v>
      </c>
      <c r="O708" s="206" t="str">
        <f>VLOOKUP(M708,'房源信息（实测）'!$C$2:$J$771,7,0)</f>
        <v>15-1-802</v>
      </c>
      <c r="P708" s="206">
        <f>VLOOKUP(M708,'房源信息（实测）'!$C$2:$K$771,8,0)</f>
        <v>88.5</v>
      </c>
      <c r="Q708" s="159">
        <v>88.42</v>
      </c>
      <c r="R708" s="159">
        <v>70.77</v>
      </c>
      <c r="S708" s="159" t="s">
        <v>1526</v>
      </c>
      <c r="T708" s="159" t="s">
        <v>93</v>
      </c>
      <c r="U708" s="159" t="s">
        <v>1527</v>
      </c>
      <c r="V708" s="159" t="s">
        <v>1528</v>
      </c>
      <c r="AE708" s="163">
        <v>45107</v>
      </c>
      <c r="AI708"/>
    </row>
    <row r="709" spans="1:35">
      <c r="A709" s="159">
        <f t="shared" si="58"/>
        <v>89.08</v>
      </c>
      <c r="B709" s="159">
        <v>707</v>
      </c>
      <c r="C709" s="159" t="s">
        <v>1523</v>
      </c>
      <c r="D709" s="159" t="s">
        <v>155</v>
      </c>
      <c r="E709" s="159" t="s">
        <v>632</v>
      </c>
      <c r="F709" s="159" t="s">
        <v>3957</v>
      </c>
      <c r="G709" s="159">
        <v>15</v>
      </c>
      <c r="H709" s="159">
        <f t="shared" si="57"/>
        <v>15</v>
      </c>
      <c r="I709" s="159">
        <v>1</v>
      </c>
      <c r="J709" s="159">
        <v>10</v>
      </c>
      <c r="K709" s="159">
        <v>9</v>
      </c>
      <c r="L709" s="159">
        <v>901</v>
      </c>
      <c r="M709" s="206" t="str">
        <f t="shared" si="59"/>
        <v>15-1-901</v>
      </c>
      <c r="N709" s="159" t="s">
        <v>1525</v>
      </c>
      <c r="O709" s="206" t="str">
        <f>VLOOKUP(M709,'房源信息（实测）'!$C$2:$J$771,7,0)</f>
        <v>15-1-901</v>
      </c>
      <c r="P709" s="206">
        <f>VLOOKUP(M709,'房源信息（实测）'!$C$2:$K$771,8,0)</f>
        <v>89.08</v>
      </c>
      <c r="Q709" s="159">
        <v>89</v>
      </c>
      <c r="R709" s="159">
        <v>71.23</v>
      </c>
      <c r="S709" s="159" t="s">
        <v>1526</v>
      </c>
      <c r="T709" s="159" t="s">
        <v>93</v>
      </c>
      <c r="U709" s="159" t="s">
        <v>1527</v>
      </c>
      <c r="V709" s="159" t="s">
        <v>1545</v>
      </c>
      <c r="W709" s="159" t="s">
        <v>3958</v>
      </c>
      <c r="X709" s="163">
        <v>44309</v>
      </c>
      <c r="Y709" s="159" t="s">
        <v>3959</v>
      </c>
      <c r="Z709" s="159" t="s">
        <v>1548</v>
      </c>
      <c r="AA709" s="159" t="s">
        <v>3960</v>
      </c>
      <c r="AB709" s="159" t="s">
        <v>3961</v>
      </c>
      <c r="AC709" s="159" t="s">
        <v>1548</v>
      </c>
      <c r="AD709" s="159" t="s">
        <v>3962</v>
      </c>
      <c r="AE709" s="163">
        <v>45107</v>
      </c>
      <c r="AI709"/>
    </row>
    <row r="710" spans="1:35">
      <c r="A710" s="159">
        <f t="shared" si="58"/>
        <v>88.5</v>
      </c>
      <c r="B710" s="159">
        <v>708</v>
      </c>
      <c r="C710" s="159" t="s">
        <v>1523</v>
      </c>
      <c r="D710" s="159" t="s">
        <v>155</v>
      </c>
      <c r="E710" s="159" t="s">
        <v>632</v>
      </c>
      <c r="F710" s="159" t="s">
        <v>3963</v>
      </c>
      <c r="G710" s="159">
        <v>15</v>
      </c>
      <c r="H710" s="159">
        <f t="shared" si="57"/>
        <v>15</v>
      </c>
      <c r="I710" s="159">
        <v>1</v>
      </c>
      <c r="J710" s="159">
        <v>10</v>
      </c>
      <c r="K710" s="159">
        <v>9</v>
      </c>
      <c r="L710" s="159">
        <v>902</v>
      </c>
      <c r="M710" s="206" t="str">
        <f t="shared" si="59"/>
        <v>15-1-902</v>
      </c>
      <c r="N710" s="159" t="s">
        <v>1525</v>
      </c>
      <c r="O710" s="206" t="str">
        <f>VLOOKUP(M710,'房源信息（实测）'!$C$2:$J$771,7,0)</f>
        <v>15-1-902</v>
      </c>
      <c r="P710" s="206">
        <f>VLOOKUP(M710,'房源信息（实测）'!$C$2:$K$771,8,0)</f>
        <v>88.5</v>
      </c>
      <c r="Q710" s="159">
        <v>88.42</v>
      </c>
      <c r="R710" s="159">
        <v>70.77</v>
      </c>
      <c r="S710" s="159" t="s">
        <v>1526</v>
      </c>
      <c r="T710" s="159" t="s">
        <v>93</v>
      </c>
      <c r="U710" s="159" t="s">
        <v>1527</v>
      </c>
      <c r="V710" s="159" t="s">
        <v>1528</v>
      </c>
      <c r="AE710" s="163">
        <v>45107</v>
      </c>
      <c r="AI710"/>
    </row>
    <row r="711" spans="1:35">
      <c r="A711" s="159">
        <f t="shared" si="58"/>
        <v>89.08</v>
      </c>
      <c r="B711" s="159">
        <v>709</v>
      </c>
      <c r="C711" s="159" t="s">
        <v>1523</v>
      </c>
      <c r="D711" s="159" t="s">
        <v>155</v>
      </c>
      <c r="E711" s="159" t="s">
        <v>632</v>
      </c>
      <c r="F711" s="159" t="s">
        <v>3964</v>
      </c>
      <c r="G711" s="159">
        <v>15</v>
      </c>
      <c r="H711" s="159">
        <f t="shared" si="57"/>
        <v>15</v>
      </c>
      <c r="I711" s="159">
        <v>1</v>
      </c>
      <c r="J711" s="159">
        <v>10</v>
      </c>
      <c r="K711" s="159">
        <v>10</v>
      </c>
      <c r="L711" s="159">
        <v>1001</v>
      </c>
      <c r="M711" s="206" t="str">
        <f t="shared" si="59"/>
        <v>15-1-1001</v>
      </c>
      <c r="N711" s="159" t="s">
        <v>1525</v>
      </c>
      <c r="O711" s="206" t="str">
        <f>VLOOKUP(M711,'房源信息（实测）'!$C$2:$J$771,7,0)</f>
        <v>15-1-1001</v>
      </c>
      <c r="P711" s="206">
        <f>VLOOKUP(M711,'房源信息（实测）'!$C$2:$K$771,8,0)</f>
        <v>89.08</v>
      </c>
      <c r="Q711" s="159">
        <v>89</v>
      </c>
      <c r="R711" s="159">
        <v>71.23</v>
      </c>
      <c r="S711" s="159" t="s">
        <v>1526</v>
      </c>
      <c r="T711" s="159" t="s">
        <v>93</v>
      </c>
      <c r="U711" s="159" t="s">
        <v>1527</v>
      </c>
      <c r="V711" s="159" t="s">
        <v>1545</v>
      </c>
      <c r="W711" s="159" t="s">
        <v>3965</v>
      </c>
      <c r="X711" s="163">
        <v>44304</v>
      </c>
      <c r="Y711" s="159" t="s">
        <v>3966</v>
      </c>
      <c r="Z711" s="159" t="s">
        <v>1548</v>
      </c>
      <c r="AA711" s="159" t="s">
        <v>3967</v>
      </c>
      <c r="AB711" s="159" t="s">
        <v>3968</v>
      </c>
      <c r="AC711" s="159" t="s">
        <v>1548</v>
      </c>
      <c r="AD711" s="159" t="s">
        <v>3969</v>
      </c>
      <c r="AE711" s="163">
        <v>45107</v>
      </c>
      <c r="AI711"/>
    </row>
    <row r="712" spans="1:35">
      <c r="A712" s="159">
        <f t="shared" si="58"/>
        <v>88.5</v>
      </c>
      <c r="B712" s="159">
        <v>710</v>
      </c>
      <c r="C712" s="159" t="s">
        <v>1523</v>
      </c>
      <c r="D712" s="159" t="s">
        <v>155</v>
      </c>
      <c r="E712" s="159" t="s">
        <v>632</v>
      </c>
      <c r="F712" s="159" t="s">
        <v>3970</v>
      </c>
      <c r="G712" s="159">
        <v>15</v>
      </c>
      <c r="H712" s="159">
        <f t="shared" si="57"/>
        <v>15</v>
      </c>
      <c r="I712" s="159">
        <v>1</v>
      </c>
      <c r="J712" s="159">
        <v>10</v>
      </c>
      <c r="K712" s="159">
        <v>10</v>
      </c>
      <c r="L712" s="159">
        <v>1002</v>
      </c>
      <c r="M712" s="206" t="str">
        <f t="shared" si="59"/>
        <v>15-1-1002</v>
      </c>
      <c r="N712" s="159" t="s">
        <v>1525</v>
      </c>
      <c r="O712" s="206" t="str">
        <f>VLOOKUP(M712,'房源信息（实测）'!$C$2:$J$771,7,0)</f>
        <v>15-1-1002</v>
      </c>
      <c r="P712" s="206">
        <f>VLOOKUP(M712,'房源信息（实测）'!$C$2:$K$771,8,0)</f>
        <v>88.5</v>
      </c>
      <c r="Q712" s="159">
        <v>88.42</v>
      </c>
      <c r="R712" s="159">
        <v>70.77</v>
      </c>
      <c r="S712" s="159" t="s">
        <v>1526</v>
      </c>
      <c r="T712" s="159" t="s">
        <v>93</v>
      </c>
      <c r="U712" s="159" t="s">
        <v>1527</v>
      </c>
      <c r="V712" s="159" t="s">
        <v>1528</v>
      </c>
      <c r="AE712" s="163">
        <v>45107</v>
      </c>
      <c r="AI712"/>
    </row>
    <row r="713" spans="1:35">
      <c r="A713" s="159">
        <f t="shared" si="58"/>
        <v>88.5</v>
      </c>
      <c r="B713" s="159">
        <v>711</v>
      </c>
      <c r="C713" s="159" t="s">
        <v>1523</v>
      </c>
      <c r="D713" s="159" t="s">
        <v>155</v>
      </c>
      <c r="E713" s="159" t="s">
        <v>632</v>
      </c>
      <c r="F713" s="159" t="s">
        <v>3971</v>
      </c>
      <c r="G713" s="159">
        <v>15</v>
      </c>
      <c r="H713" s="159">
        <f t="shared" si="57"/>
        <v>15</v>
      </c>
      <c r="I713" s="159">
        <v>2</v>
      </c>
      <c r="J713" s="159">
        <v>10</v>
      </c>
      <c r="K713" s="159">
        <v>1</v>
      </c>
      <c r="L713" s="159">
        <v>101</v>
      </c>
      <c r="M713" s="206" t="str">
        <f t="shared" si="59"/>
        <v>15-2-101</v>
      </c>
      <c r="N713" s="159" t="s">
        <v>1525</v>
      </c>
      <c r="O713" s="206" t="str">
        <f>VLOOKUP(M713,'房源信息（实测）'!$C$2:$J$771,7,0)</f>
        <v>15-2-101</v>
      </c>
      <c r="P713" s="206">
        <f>VLOOKUP(M713,'房源信息（实测）'!$C$2:$K$771,8,0)</f>
        <v>88.5</v>
      </c>
      <c r="Q713" s="159">
        <v>88.42</v>
      </c>
      <c r="R713" s="159">
        <v>70.77</v>
      </c>
      <c r="S713" s="159" t="s">
        <v>1526</v>
      </c>
      <c r="T713" s="159" t="s">
        <v>93</v>
      </c>
      <c r="U713" s="159" t="s">
        <v>1527</v>
      </c>
      <c r="V713" s="159" t="s">
        <v>1528</v>
      </c>
      <c r="AE713" s="163">
        <v>45107</v>
      </c>
      <c r="AI713"/>
    </row>
    <row r="714" spans="1:35">
      <c r="A714" s="159">
        <f t="shared" si="58"/>
        <v>89.08</v>
      </c>
      <c r="B714" s="159">
        <v>712</v>
      </c>
      <c r="C714" s="159" t="s">
        <v>1523</v>
      </c>
      <c r="D714" s="159" t="s">
        <v>155</v>
      </c>
      <c r="E714" s="159" t="s">
        <v>632</v>
      </c>
      <c r="F714" s="159" t="s">
        <v>3972</v>
      </c>
      <c r="G714" s="159">
        <v>15</v>
      </c>
      <c r="H714" s="159">
        <f t="shared" ref="H714:H772" si="60">G714</f>
        <v>15</v>
      </c>
      <c r="I714" s="159">
        <v>2</v>
      </c>
      <c r="J714" s="159">
        <v>10</v>
      </c>
      <c r="K714" s="159">
        <v>1</v>
      </c>
      <c r="L714" s="159">
        <v>102</v>
      </c>
      <c r="M714" s="206" t="str">
        <f t="shared" si="59"/>
        <v>15-2-102</v>
      </c>
      <c r="N714" s="159" t="s">
        <v>1525</v>
      </c>
      <c r="O714" s="206" t="str">
        <f>VLOOKUP(M714,'房源信息（实测）'!$C$2:$J$771,7,0)</f>
        <v>15-2-102</v>
      </c>
      <c r="P714" s="206">
        <f>VLOOKUP(M714,'房源信息（实测）'!$C$2:$K$771,8,0)</f>
        <v>89.08</v>
      </c>
      <c r="Q714" s="159">
        <v>89</v>
      </c>
      <c r="R714" s="159">
        <v>71.23</v>
      </c>
      <c r="S714" s="159" t="s">
        <v>1526</v>
      </c>
      <c r="T714" s="159" t="s">
        <v>93</v>
      </c>
      <c r="U714" s="159" t="s">
        <v>1527</v>
      </c>
      <c r="V714" s="159" t="s">
        <v>1528</v>
      </c>
      <c r="AE714" s="163">
        <v>45107</v>
      </c>
      <c r="AI714"/>
    </row>
    <row r="715" spans="1:35">
      <c r="A715" s="159">
        <f t="shared" si="58"/>
        <v>88.5</v>
      </c>
      <c r="B715" s="159">
        <v>713</v>
      </c>
      <c r="C715" s="159" t="s">
        <v>1523</v>
      </c>
      <c r="D715" s="159" t="s">
        <v>155</v>
      </c>
      <c r="E715" s="159" t="s">
        <v>632</v>
      </c>
      <c r="F715" s="159" t="s">
        <v>3973</v>
      </c>
      <c r="G715" s="159">
        <v>15</v>
      </c>
      <c r="H715" s="159">
        <f t="shared" si="60"/>
        <v>15</v>
      </c>
      <c r="I715" s="159">
        <v>2</v>
      </c>
      <c r="J715" s="159">
        <v>10</v>
      </c>
      <c r="K715" s="159">
        <v>2</v>
      </c>
      <c r="L715" s="159">
        <v>201</v>
      </c>
      <c r="M715" s="206" t="str">
        <f t="shared" si="59"/>
        <v>15-2-201</v>
      </c>
      <c r="N715" s="159" t="s">
        <v>1525</v>
      </c>
      <c r="O715" s="206" t="str">
        <f>VLOOKUP(M715,'房源信息（实测）'!$C$2:$J$771,7,0)</f>
        <v>15-2-201</v>
      </c>
      <c r="P715" s="206">
        <f>VLOOKUP(M715,'房源信息（实测）'!$C$2:$K$771,8,0)</f>
        <v>88.5</v>
      </c>
      <c r="Q715" s="159">
        <v>88.42</v>
      </c>
      <c r="R715" s="159">
        <v>70.77</v>
      </c>
      <c r="S715" s="159" t="s">
        <v>1526</v>
      </c>
      <c r="T715" s="159" t="s">
        <v>93</v>
      </c>
      <c r="U715" s="159" t="s">
        <v>1527</v>
      </c>
      <c r="V715" s="159" t="s">
        <v>1528</v>
      </c>
      <c r="AE715" s="163">
        <v>45107</v>
      </c>
      <c r="AI715"/>
    </row>
    <row r="716" spans="1:35">
      <c r="A716" s="159">
        <f t="shared" si="58"/>
        <v>89.08</v>
      </c>
      <c r="B716" s="159">
        <v>714</v>
      </c>
      <c r="C716" s="159" t="s">
        <v>1523</v>
      </c>
      <c r="D716" s="159" t="s">
        <v>155</v>
      </c>
      <c r="E716" s="159" t="s">
        <v>632</v>
      </c>
      <c r="F716" s="159" t="s">
        <v>3974</v>
      </c>
      <c r="G716" s="159">
        <v>15</v>
      </c>
      <c r="H716" s="159">
        <f t="shared" si="60"/>
        <v>15</v>
      </c>
      <c r="I716" s="159">
        <v>2</v>
      </c>
      <c r="J716" s="159">
        <v>10</v>
      </c>
      <c r="K716" s="159">
        <v>2</v>
      </c>
      <c r="L716" s="159">
        <v>202</v>
      </c>
      <c r="M716" s="206" t="str">
        <f t="shared" si="59"/>
        <v>15-2-202</v>
      </c>
      <c r="N716" s="159" t="s">
        <v>1525</v>
      </c>
      <c r="O716" s="206" t="str">
        <f>VLOOKUP(M716,'房源信息（实测）'!$C$2:$J$771,7,0)</f>
        <v>15-2-202</v>
      </c>
      <c r="P716" s="206">
        <f>VLOOKUP(M716,'房源信息（实测）'!$C$2:$K$771,8,0)</f>
        <v>89.08</v>
      </c>
      <c r="Q716" s="159">
        <v>89</v>
      </c>
      <c r="R716" s="159">
        <v>71.23</v>
      </c>
      <c r="S716" s="159" t="s">
        <v>1526</v>
      </c>
      <c r="T716" s="159" t="s">
        <v>93</v>
      </c>
      <c r="U716" s="159" t="s">
        <v>1527</v>
      </c>
      <c r="V716" s="159" t="s">
        <v>1528</v>
      </c>
      <c r="AE716" s="163">
        <v>45107</v>
      </c>
      <c r="AI716"/>
    </row>
    <row r="717" spans="1:35">
      <c r="A717" s="159">
        <f t="shared" si="58"/>
        <v>88.5</v>
      </c>
      <c r="B717" s="159">
        <v>715</v>
      </c>
      <c r="C717" s="159" t="s">
        <v>1523</v>
      </c>
      <c r="D717" s="159" t="s">
        <v>155</v>
      </c>
      <c r="E717" s="159" t="s">
        <v>632</v>
      </c>
      <c r="F717" s="159" t="s">
        <v>3975</v>
      </c>
      <c r="G717" s="159">
        <v>15</v>
      </c>
      <c r="H717" s="159">
        <f t="shared" si="60"/>
        <v>15</v>
      </c>
      <c r="I717" s="159">
        <v>2</v>
      </c>
      <c r="J717" s="159">
        <v>10</v>
      </c>
      <c r="K717" s="159">
        <v>3</v>
      </c>
      <c r="L717" s="159">
        <v>301</v>
      </c>
      <c r="M717" s="206" t="str">
        <f t="shared" si="59"/>
        <v>15-2-301</v>
      </c>
      <c r="N717" s="159" t="s">
        <v>1525</v>
      </c>
      <c r="O717" s="206" t="str">
        <f>VLOOKUP(M717,'房源信息（实测）'!$C$2:$J$771,7,0)</f>
        <v>15-2-301</v>
      </c>
      <c r="P717" s="206">
        <f>VLOOKUP(M717,'房源信息（实测）'!$C$2:$K$771,8,0)</f>
        <v>88.5</v>
      </c>
      <c r="Q717" s="159">
        <v>88.42</v>
      </c>
      <c r="R717" s="159">
        <v>70.77</v>
      </c>
      <c r="S717" s="159" t="s">
        <v>1526</v>
      </c>
      <c r="T717" s="159" t="s">
        <v>93</v>
      </c>
      <c r="U717" s="159" t="s">
        <v>1527</v>
      </c>
      <c r="V717" s="159" t="s">
        <v>1528</v>
      </c>
      <c r="AE717" s="163">
        <v>45107</v>
      </c>
      <c r="AI717"/>
    </row>
    <row r="718" spans="1:35">
      <c r="A718" s="159">
        <f t="shared" si="58"/>
        <v>89.08</v>
      </c>
      <c r="B718" s="159">
        <v>716</v>
      </c>
      <c r="C718" s="159" t="s">
        <v>1523</v>
      </c>
      <c r="D718" s="159" t="s">
        <v>155</v>
      </c>
      <c r="E718" s="159" t="s">
        <v>632</v>
      </c>
      <c r="F718" s="159" t="s">
        <v>3976</v>
      </c>
      <c r="G718" s="159">
        <v>15</v>
      </c>
      <c r="H718" s="159">
        <f t="shared" si="60"/>
        <v>15</v>
      </c>
      <c r="I718" s="159">
        <v>2</v>
      </c>
      <c r="J718" s="159">
        <v>10</v>
      </c>
      <c r="K718" s="159">
        <v>3</v>
      </c>
      <c r="L718" s="159">
        <v>302</v>
      </c>
      <c r="M718" s="206" t="str">
        <f t="shared" si="59"/>
        <v>15-2-302</v>
      </c>
      <c r="N718" s="159" t="s">
        <v>1525</v>
      </c>
      <c r="O718" s="206" t="str">
        <f>VLOOKUP(M718,'房源信息（实测）'!$C$2:$J$771,7,0)</f>
        <v>15-2-302</v>
      </c>
      <c r="P718" s="206">
        <f>VLOOKUP(M718,'房源信息（实测）'!$C$2:$K$771,8,0)</f>
        <v>89.08</v>
      </c>
      <c r="Q718" s="159">
        <v>89</v>
      </c>
      <c r="R718" s="159">
        <v>71.23</v>
      </c>
      <c r="S718" s="159" t="s">
        <v>1526</v>
      </c>
      <c r="T718" s="159" t="s">
        <v>93</v>
      </c>
      <c r="U718" s="159" t="s">
        <v>1527</v>
      </c>
      <c r="V718" s="159" t="s">
        <v>1528</v>
      </c>
      <c r="AE718" s="163">
        <v>45107</v>
      </c>
      <c r="AI718"/>
    </row>
    <row r="719" spans="1:35">
      <c r="A719" s="159">
        <f t="shared" si="58"/>
        <v>88.5</v>
      </c>
      <c r="B719" s="159">
        <v>717</v>
      </c>
      <c r="C719" s="159" t="s">
        <v>1523</v>
      </c>
      <c r="D719" s="159" t="s">
        <v>155</v>
      </c>
      <c r="E719" s="159" t="s">
        <v>632</v>
      </c>
      <c r="F719" s="159" t="s">
        <v>3977</v>
      </c>
      <c r="G719" s="159">
        <v>15</v>
      </c>
      <c r="H719" s="159">
        <f t="shared" si="60"/>
        <v>15</v>
      </c>
      <c r="I719" s="159">
        <v>2</v>
      </c>
      <c r="J719" s="159">
        <v>10</v>
      </c>
      <c r="K719" s="159">
        <v>4</v>
      </c>
      <c r="L719" s="159">
        <v>401</v>
      </c>
      <c r="M719" s="206" t="str">
        <f t="shared" si="59"/>
        <v>15-2-401</v>
      </c>
      <c r="N719" s="159" t="s">
        <v>1525</v>
      </c>
      <c r="O719" s="206" t="str">
        <f>VLOOKUP(M719,'房源信息（实测）'!$C$2:$J$771,7,0)</f>
        <v>15-2-401</v>
      </c>
      <c r="P719" s="206">
        <f>VLOOKUP(M719,'房源信息（实测）'!$C$2:$K$771,8,0)</f>
        <v>88.5</v>
      </c>
      <c r="Q719" s="159">
        <v>88.42</v>
      </c>
      <c r="R719" s="159">
        <v>70.77</v>
      </c>
      <c r="S719" s="159" t="s">
        <v>1526</v>
      </c>
      <c r="T719" s="159" t="s">
        <v>93</v>
      </c>
      <c r="U719" s="159" t="s">
        <v>1527</v>
      </c>
      <c r="V719" s="159" t="s">
        <v>1528</v>
      </c>
      <c r="AE719" s="163">
        <v>45107</v>
      </c>
      <c r="AI719"/>
    </row>
    <row r="720" spans="1:35">
      <c r="A720" s="159">
        <f t="shared" si="58"/>
        <v>89.08</v>
      </c>
      <c r="B720" s="159">
        <v>718</v>
      </c>
      <c r="C720" s="159" t="s">
        <v>1523</v>
      </c>
      <c r="D720" s="159" t="s">
        <v>155</v>
      </c>
      <c r="E720" s="159" t="s">
        <v>632</v>
      </c>
      <c r="F720" s="159" t="s">
        <v>3978</v>
      </c>
      <c r="G720" s="159">
        <v>15</v>
      </c>
      <c r="H720" s="159">
        <f t="shared" si="60"/>
        <v>15</v>
      </c>
      <c r="I720" s="159">
        <v>2</v>
      </c>
      <c r="J720" s="159">
        <v>10</v>
      </c>
      <c r="K720" s="159">
        <v>4</v>
      </c>
      <c r="L720" s="159">
        <v>402</v>
      </c>
      <c r="M720" s="206" t="str">
        <f t="shared" si="59"/>
        <v>15-2-402</v>
      </c>
      <c r="N720" s="159" t="s">
        <v>1525</v>
      </c>
      <c r="O720" s="206" t="str">
        <f>VLOOKUP(M720,'房源信息（实测）'!$C$2:$J$771,7,0)</f>
        <v>15-2-402</v>
      </c>
      <c r="P720" s="206">
        <f>VLOOKUP(M720,'房源信息（实测）'!$C$2:$K$771,8,0)</f>
        <v>89.08</v>
      </c>
      <c r="Q720" s="159">
        <v>89</v>
      </c>
      <c r="R720" s="159">
        <v>71.23</v>
      </c>
      <c r="S720" s="159" t="s">
        <v>1526</v>
      </c>
      <c r="T720" s="159" t="s">
        <v>93</v>
      </c>
      <c r="U720" s="159" t="s">
        <v>1527</v>
      </c>
      <c r="V720" s="159" t="s">
        <v>1528</v>
      </c>
      <c r="AE720" s="163">
        <v>45107</v>
      </c>
      <c r="AI720"/>
    </row>
    <row r="721" spans="1:35">
      <c r="A721" s="159">
        <f t="shared" si="58"/>
        <v>88.5</v>
      </c>
      <c r="B721" s="159">
        <v>719</v>
      </c>
      <c r="C721" s="159" t="s">
        <v>1523</v>
      </c>
      <c r="D721" s="159" t="s">
        <v>155</v>
      </c>
      <c r="E721" s="159" t="s">
        <v>632</v>
      </c>
      <c r="F721" s="159" t="s">
        <v>3979</v>
      </c>
      <c r="G721" s="159">
        <v>15</v>
      </c>
      <c r="H721" s="159">
        <f t="shared" si="60"/>
        <v>15</v>
      </c>
      <c r="I721" s="159">
        <v>2</v>
      </c>
      <c r="J721" s="159">
        <v>10</v>
      </c>
      <c r="K721" s="159">
        <v>5</v>
      </c>
      <c r="L721" s="159">
        <v>501</v>
      </c>
      <c r="M721" s="206" t="str">
        <f t="shared" si="59"/>
        <v>15-2-501</v>
      </c>
      <c r="N721" s="159" t="s">
        <v>1525</v>
      </c>
      <c r="O721" s="206" t="str">
        <f>VLOOKUP(M721,'房源信息（实测）'!$C$2:$J$771,7,0)</f>
        <v>15-2-501</v>
      </c>
      <c r="P721" s="206">
        <f>VLOOKUP(M721,'房源信息（实测）'!$C$2:$K$771,8,0)</f>
        <v>88.5</v>
      </c>
      <c r="Q721" s="159">
        <v>88.42</v>
      </c>
      <c r="R721" s="159">
        <v>70.77</v>
      </c>
      <c r="S721" s="159" t="s">
        <v>1526</v>
      </c>
      <c r="T721" s="159" t="s">
        <v>93</v>
      </c>
      <c r="U721" s="159" t="s">
        <v>1527</v>
      </c>
      <c r="V721" s="159" t="s">
        <v>1528</v>
      </c>
      <c r="AE721" s="163">
        <v>45107</v>
      </c>
      <c r="AI721"/>
    </row>
    <row r="722" spans="1:35">
      <c r="A722" s="159">
        <f t="shared" si="58"/>
        <v>89.08</v>
      </c>
      <c r="B722" s="159">
        <v>720</v>
      </c>
      <c r="C722" s="159" t="s">
        <v>1523</v>
      </c>
      <c r="D722" s="159" t="s">
        <v>155</v>
      </c>
      <c r="E722" s="159" t="s">
        <v>632</v>
      </c>
      <c r="F722" s="159" t="s">
        <v>3980</v>
      </c>
      <c r="G722" s="159">
        <v>15</v>
      </c>
      <c r="H722" s="159">
        <f t="shared" si="60"/>
        <v>15</v>
      </c>
      <c r="I722" s="159">
        <v>2</v>
      </c>
      <c r="J722" s="159">
        <v>10</v>
      </c>
      <c r="K722" s="159">
        <v>5</v>
      </c>
      <c r="L722" s="159">
        <v>502</v>
      </c>
      <c r="M722" s="206" t="str">
        <f t="shared" si="59"/>
        <v>15-2-502</v>
      </c>
      <c r="N722" s="159" t="s">
        <v>1525</v>
      </c>
      <c r="O722" s="206" t="str">
        <f>VLOOKUP(M722,'房源信息（实测）'!$C$2:$J$771,7,0)</f>
        <v>15-2-502</v>
      </c>
      <c r="P722" s="206">
        <f>VLOOKUP(M722,'房源信息（实测）'!$C$2:$K$771,8,0)</f>
        <v>89.08</v>
      </c>
      <c r="Q722" s="159">
        <v>89</v>
      </c>
      <c r="R722" s="159">
        <v>71.23</v>
      </c>
      <c r="S722" s="159" t="s">
        <v>1526</v>
      </c>
      <c r="T722" s="159" t="s">
        <v>93</v>
      </c>
      <c r="U722" s="159" t="s">
        <v>1527</v>
      </c>
      <c r="V722" s="159" t="s">
        <v>1545</v>
      </c>
      <c r="W722" s="159" t="s">
        <v>3981</v>
      </c>
      <c r="X722" s="163">
        <v>44305</v>
      </c>
      <c r="Y722" s="159" t="s">
        <v>3982</v>
      </c>
      <c r="Z722" s="159" t="s">
        <v>1548</v>
      </c>
      <c r="AA722" s="159" t="s">
        <v>3983</v>
      </c>
      <c r="AE722" s="163">
        <v>45107</v>
      </c>
      <c r="AI722"/>
    </row>
    <row r="723" spans="1:35">
      <c r="A723" s="159">
        <f t="shared" si="58"/>
        <v>88.5</v>
      </c>
      <c r="B723" s="159">
        <v>721</v>
      </c>
      <c r="C723" s="159" t="s">
        <v>1523</v>
      </c>
      <c r="D723" s="159" t="s">
        <v>155</v>
      </c>
      <c r="E723" s="159" t="s">
        <v>632</v>
      </c>
      <c r="F723" s="159" t="s">
        <v>3984</v>
      </c>
      <c r="G723" s="159">
        <v>15</v>
      </c>
      <c r="H723" s="159">
        <f t="shared" si="60"/>
        <v>15</v>
      </c>
      <c r="I723" s="159">
        <v>2</v>
      </c>
      <c r="J723" s="159">
        <v>10</v>
      </c>
      <c r="K723" s="159">
        <v>6</v>
      </c>
      <c r="L723" s="159">
        <v>601</v>
      </c>
      <c r="M723" s="206" t="str">
        <f t="shared" si="59"/>
        <v>15-2-601</v>
      </c>
      <c r="N723" s="159" t="s">
        <v>1525</v>
      </c>
      <c r="O723" s="206" t="str">
        <f>VLOOKUP(M723,'房源信息（实测）'!$C$2:$J$771,7,0)</f>
        <v>15-2-601</v>
      </c>
      <c r="P723" s="206">
        <f>VLOOKUP(M723,'房源信息（实测）'!$C$2:$K$771,8,0)</f>
        <v>88.5</v>
      </c>
      <c r="Q723" s="159">
        <v>88.42</v>
      </c>
      <c r="R723" s="159">
        <v>70.77</v>
      </c>
      <c r="S723" s="159" t="s">
        <v>1526</v>
      </c>
      <c r="T723" s="159" t="s">
        <v>93</v>
      </c>
      <c r="U723" s="159" t="s">
        <v>1527</v>
      </c>
      <c r="V723" s="159" t="s">
        <v>1545</v>
      </c>
      <c r="W723" s="159" t="s">
        <v>3985</v>
      </c>
      <c r="X723" s="163">
        <v>44313</v>
      </c>
      <c r="Y723" s="159" t="s">
        <v>3986</v>
      </c>
      <c r="Z723" s="159" t="s">
        <v>1548</v>
      </c>
      <c r="AA723" s="159" t="s">
        <v>3987</v>
      </c>
      <c r="AE723" s="163">
        <v>45107</v>
      </c>
      <c r="AI723"/>
    </row>
    <row r="724" spans="1:35">
      <c r="A724" s="159">
        <f t="shared" si="58"/>
        <v>89.08</v>
      </c>
      <c r="B724" s="159">
        <v>722</v>
      </c>
      <c r="C724" s="159" t="s">
        <v>1523</v>
      </c>
      <c r="D724" s="159" t="s">
        <v>155</v>
      </c>
      <c r="E724" s="159" t="s">
        <v>632</v>
      </c>
      <c r="F724" s="159" t="s">
        <v>3988</v>
      </c>
      <c r="G724" s="159">
        <v>15</v>
      </c>
      <c r="H724" s="159">
        <f t="shared" si="60"/>
        <v>15</v>
      </c>
      <c r="I724" s="159">
        <v>2</v>
      </c>
      <c r="J724" s="159">
        <v>10</v>
      </c>
      <c r="K724" s="159">
        <v>6</v>
      </c>
      <c r="L724" s="159">
        <v>602</v>
      </c>
      <c r="M724" s="206" t="str">
        <f t="shared" si="59"/>
        <v>15-2-602</v>
      </c>
      <c r="N724" s="159" t="s">
        <v>1525</v>
      </c>
      <c r="O724" s="206" t="str">
        <f>VLOOKUP(M724,'房源信息（实测）'!$C$2:$J$771,7,0)</f>
        <v>15-2-602</v>
      </c>
      <c r="P724" s="206">
        <f>VLOOKUP(M724,'房源信息（实测）'!$C$2:$K$771,8,0)</f>
        <v>89.08</v>
      </c>
      <c r="Q724" s="159">
        <v>89</v>
      </c>
      <c r="R724" s="159">
        <v>71.23</v>
      </c>
      <c r="S724" s="159" t="s">
        <v>1526</v>
      </c>
      <c r="T724" s="159" t="s">
        <v>93</v>
      </c>
      <c r="U724" s="159" t="s">
        <v>1527</v>
      </c>
      <c r="V724" s="159" t="s">
        <v>1545</v>
      </c>
      <c r="W724" s="159" t="s">
        <v>3989</v>
      </c>
      <c r="X724" s="163">
        <v>44316</v>
      </c>
      <c r="Y724" s="159" t="s">
        <v>3990</v>
      </c>
      <c r="Z724" s="159" t="s">
        <v>1548</v>
      </c>
      <c r="AA724" s="159" t="s">
        <v>3991</v>
      </c>
      <c r="AB724" s="159" t="s">
        <v>3992</v>
      </c>
      <c r="AC724" s="159" t="s">
        <v>1548</v>
      </c>
      <c r="AD724" s="159" t="s">
        <v>3993</v>
      </c>
      <c r="AE724" s="163">
        <v>45107</v>
      </c>
      <c r="AI724"/>
    </row>
    <row r="725" spans="1:35">
      <c r="A725" s="159">
        <f t="shared" si="58"/>
        <v>88.5</v>
      </c>
      <c r="B725" s="159">
        <v>723</v>
      </c>
      <c r="C725" s="159" t="s">
        <v>1523</v>
      </c>
      <c r="D725" s="159" t="s">
        <v>155</v>
      </c>
      <c r="E725" s="159" t="s">
        <v>632</v>
      </c>
      <c r="F725" s="159" t="s">
        <v>3994</v>
      </c>
      <c r="G725" s="159">
        <v>15</v>
      </c>
      <c r="H725" s="159">
        <f t="shared" si="60"/>
        <v>15</v>
      </c>
      <c r="I725" s="159">
        <v>2</v>
      </c>
      <c r="J725" s="159">
        <v>10</v>
      </c>
      <c r="K725" s="159">
        <v>7</v>
      </c>
      <c r="L725" s="159">
        <v>701</v>
      </c>
      <c r="M725" s="206" t="str">
        <f t="shared" si="59"/>
        <v>15-2-701</v>
      </c>
      <c r="N725" s="159" t="s">
        <v>1525</v>
      </c>
      <c r="O725" s="206" t="str">
        <f>VLOOKUP(M725,'房源信息（实测）'!$C$2:$J$771,7,0)</f>
        <v>15-2-701</v>
      </c>
      <c r="P725" s="206">
        <f>VLOOKUP(M725,'房源信息（实测）'!$C$2:$K$771,8,0)</f>
        <v>88.5</v>
      </c>
      <c r="Q725" s="159">
        <v>88.42</v>
      </c>
      <c r="R725" s="159">
        <v>70.77</v>
      </c>
      <c r="S725" s="159" t="s">
        <v>1526</v>
      </c>
      <c r="T725" s="159" t="s">
        <v>93</v>
      </c>
      <c r="U725" s="159" t="s">
        <v>1527</v>
      </c>
      <c r="V725" s="159" t="s">
        <v>1528</v>
      </c>
      <c r="AE725" s="163">
        <v>45107</v>
      </c>
      <c r="AI725"/>
    </row>
    <row r="726" spans="1:35">
      <c r="A726" s="159">
        <f t="shared" si="58"/>
        <v>89.08</v>
      </c>
      <c r="B726" s="159">
        <v>724</v>
      </c>
      <c r="C726" s="159" t="s">
        <v>1523</v>
      </c>
      <c r="D726" s="159" t="s">
        <v>155</v>
      </c>
      <c r="E726" s="159" t="s">
        <v>632</v>
      </c>
      <c r="F726" s="159" t="s">
        <v>3995</v>
      </c>
      <c r="G726" s="159">
        <v>15</v>
      </c>
      <c r="H726" s="159">
        <f t="shared" si="60"/>
        <v>15</v>
      </c>
      <c r="I726" s="159">
        <v>2</v>
      </c>
      <c r="J726" s="159">
        <v>10</v>
      </c>
      <c r="K726" s="159">
        <v>7</v>
      </c>
      <c r="L726" s="159">
        <v>702</v>
      </c>
      <c r="M726" s="206" t="str">
        <f t="shared" si="59"/>
        <v>15-2-702</v>
      </c>
      <c r="N726" s="159" t="s">
        <v>1525</v>
      </c>
      <c r="O726" s="206" t="str">
        <f>VLOOKUP(M726,'房源信息（实测）'!$C$2:$J$771,7,0)</f>
        <v>15-2-702</v>
      </c>
      <c r="P726" s="206">
        <f>VLOOKUP(M726,'房源信息（实测）'!$C$2:$K$771,8,0)</f>
        <v>89.08</v>
      </c>
      <c r="Q726" s="159">
        <v>89</v>
      </c>
      <c r="R726" s="159">
        <v>71.23</v>
      </c>
      <c r="S726" s="159" t="s">
        <v>1526</v>
      </c>
      <c r="T726" s="159" t="s">
        <v>93</v>
      </c>
      <c r="U726" s="159" t="s">
        <v>1527</v>
      </c>
      <c r="V726" s="159" t="s">
        <v>1545</v>
      </c>
      <c r="W726" s="159" t="s">
        <v>3996</v>
      </c>
      <c r="X726" s="163">
        <v>44324</v>
      </c>
      <c r="Y726" s="159" t="s">
        <v>3997</v>
      </c>
      <c r="Z726" s="159" t="s">
        <v>1548</v>
      </c>
      <c r="AA726" s="159" t="s">
        <v>3998</v>
      </c>
      <c r="AB726" s="159" t="s">
        <v>3999</v>
      </c>
      <c r="AC726" s="159" t="s">
        <v>1548</v>
      </c>
      <c r="AD726" s="159" t="s">
        <v>4000</v>
      </c>
      <c r="AE726" s="163">
        <v>45107</v>
      </c>
      <c r="AI726"/>
    </row>
    <row r="727" spans="1:35">
      <c r="A727" s="159">
        <f t="shared" si="58"/>
        <v>88.5</v>
      </c>
      <c r="B727" s="159">
        <v>725</v>
      </c>
      <c r="C727" s="159" t="s">
        <v>1523</v>
      </c>
      <c r="D727" s="159" t="s">
        <v>155</v>
      </c>
      <c r="E727" s="159" t="s">
        <v>632</v>
      </c>
      <c r="F727" s="159" t="s">
        <v>4001</v>
      </c>
      <c r="G727" s="159">
        <v>15</v>
      </c>
      <c r="H727" s="159">
        <f t="shared" si="60"/>
        <v>15</v>
      </c>
      <c r="I727" s="159">
        <v>2</v>
      </c>
      <c r="J727" s="159">
        <v>10</v>
      </c>
      <c r="K727" s="159">
        <v>8</v>
      </c>
      <c r="L727" s="159">
        <v>801</v>
      </c>
      <c r="M727" s="206" t="str">
        <f t="shared" si="59"/>
        <v>15-2-801</v>
      </c>
      <c r="N727" s="159" t="s">
        <v>1525</v>
      </c>
      <c r="O727" s="206" t="str">
        <f>VLOOKUP(M727,'房源信息（实测）'!$C$2:$J$771,7,0)</f>
        <v>15-2-801</v>
      </c>
      <c r="P727" s="206">
        <f>VLOOKUP(M727,'房源信息（实测）'!$C$2:$K$771,8,0)</f>
        <v>88.5</v>
      </c>
      <c r="Q727" s="159">
        <v>88.42</v>
      </c>
      <c r="R727" s="159">
        <v>70.77</v>
      </c>
      <c r="S727" s="159" t="s">
        <v>1526</v>
      </c>
      <c r="T727" s="159" t="s">
        <v>93</v>
      </c>
      <c r="U727" s="159" t="s">
        <v>1527</v>
      </c>
      <c r="V727" s="159" t="s">
        <v>1528</v>
      </c>
      <c r="AE727" s="163">
        <v>45107</v>
      </c>
      <c r="AI727"/>
    </row>
    <row r="728" spans="1:35">
      <c r="A728" s="159">
        <f t="shared" si="58"/>
        <v>89.08</v>
      </c>
      <c r="B728" s="159">
        <v>726</v>
      </c>
      <c r="C728" s="159" t="s">
        <v>1523</v>
      </c>
      <c r="D728" s="159" t="s">
        <v>155</v>
      </c>
      <c r="E728" s="159" t="s">
        <v>632</v>
      </c>
      <c r="F728" s="159" t="s">
        <v>4002</v>
      </c>
      <c r="G728" s="159">
        <v>15</v>
      </c>
      <c r="H728" s="159">
        <f t="shared" si="60"/>
        <v>15</v>
      </c>
      <c r="I728" s="159">
        <v>2</v>
      </c>
      <c r="J728" s="159">
        <v>10</v>
      </c>
      <c r="K728" s="159">
        <v>8</v>
      </c>
      <c r="L728" s="159">
        <v>802</v>
      </c>
      <c r="M728" s="206" t="str">
        <f t="shared" si="59"/>
        <v>15-2-802</v>
      </c>
      <c r="N728" s="159" t="s">
        <v>1525</v>
      </c>
      <c r="O728" s="206" t="str">
        <f>VLOOKUP(M728,'房源信息（实测）'!$C$2:$J$771,7,0)</f>
        <v>15-2-802</v>
      </c>
      <c r="P728" s="206">
        <f>VLOOKUP(M728,'房源信息（实测）'!$C$2:$K$771,8,0)</f>
        <v>89.08</v>
      </c>
      <c r="Q728" s="159">
        <v>89</v>
      </c>
      <c r="R728" s="159">
        <v>71.23</v>
      </c>
      <c r="S728" s="159" t="s">
        <v>1526</v>
      </c>
      <c r="T728" s="159" t="s">
        <v>93</v>
      </c>
      <c r="U728" s="159" t="s">
        <v>1527</v>
      </c>
      <c r="V728" s="159" t="s">
        <v>1545</v>
      </c>
      <c r="W728" s="159" t="s">
        <v>4003</v>
      </c>
      <c r="X728" s="163">
        <v>44316</v>
      </c>
      <c r="Y728" s="159" t="s">
        <v>4004</v>
      </c>
      <c r="Z728" s="159" t="s">
        <v>1548</v>
      </c>
      <c r="AA728" s="159" t="s">
        <v>4005</v>
      </c>
      <c r="AB728" s="159" t="s">
        <v>4006</v>
      </c>
      <c r="AC728" s="159" t="s">
        <v>1548</v>
      </c>
      <c r="AD728" s="159" t="s">
        <v>4007</v>
      </c>
      <c r="AE728" s="163">
        <v>45107</v>
      </c>
      <c r="AI728"/>
    </row>
    <row r="729" spans="1:35">
      <c r="A729" s="159">
        <f t="shared" si="58"/>
        <v>88.5</v>
      </c>
      <c r="B729" s="159">
        <v>727</v>
      </c>
      <c r="C729" s="159" t="s">
        <v>1523</v>
      </c>
      <c r="D729" s="159" t="s">
        <v>155</v>
      </c>
      <c r="E729" s="159" t="s">
        <v>632</v>
      </c>
      <c r="F729" s="159" t="s">
        <v>4008</v>
      </c>
      <c r="G729" s="159">
        <v>15</v>
      </c>
      <c r="H729" s="159">
        <f t="shared" si="60"/>
        <v>15</v>
      </c>
      <c r="I729" s="159">
        <v>2</v>
      </c>
      <c r="J729" s="159">
        <v>10</v>
      </c>
      <c r="K729" s="159">
        <v>9</v>
      </c>
      <c r="L729" s="159">
        <v>901</v>
      </c>
      <c r="M729" s="206" t="str">
        <f t="shared" si="59"/>
        <v>15-2-901</v>
      </c>
      <c r="N729" s="159" t="s">
        <v>1525</v>
      </c>
      <c r="O729" s="206" t="str">
        <f>VLOOKUP(M729,'房源信息（实测）'!$C$2:$J$771,7,0)</f>
        <v>15-2-901</v>
      </c>
      <c r="P729" s="206">
        <f>VLOOKUP(M729,'房源信息（实测）'!$C$2:$K$771,8,0)</f>
        <v>88.5</v>
      </c>
      <c r="Q729" s="159">
        <v>88.42</v>
      </c>
      <c r="R729" s="159">
        <v>70.77</v>
      </c>
      <c r="S729" s="159" t="s">
        <v>1526</v>
      </c>
      <c r="T729" s="159" t="s">
        <v>93</v>
      </c>
      <c r="U729" s="159" t="s">
        <v>1527</v>
      </c>
      <c r="V729" s="159" t="s">
        <v>1528</v>
      </c>
      <c r="AE729" s="163">
        <v>45107</v>
      </c>
      <c r="AI729"/>
    </row>
    <row r="730" spans="1:35">
      <c r="A730" s="159">
        <f t="shared" si="58"/>
        <v>89.08</v>
      </c>
      <c r="B730" s="159">
        <v>728</v>
      </c>
      <c r="C730" s="159" t="s">
        <v>1523</v>
      </c>
      <c r="D730" s="159" t="s">
        <v>155</v>
      </c>
      <c r="E730" s="159" t="s">
        <v>632</v>
      </c>
      <c r="F730" s="159" t="s">
        <v>4009</v>
      </c>
      <c r="G730" s="159">
        <v>15</v>
      </c>
      <c r="H730" s="159">
        <f t="shared" si="60"/>
        <v>15</v>
      </c>
      <c r="I730" s="159">
        <v>2</v>
      </c>
      <c r="J730" s="159">
        <v>10</v>
      </c>
      <c r="K730" s="159">
        <v>9</v>
      </c>
      <c r="L730" s="159">
        <v>902</v>
      </c>
      <c r="M730" s="206" t="str">
        <f t="shared" si="59"/>
        <v>15-2-902</v>
      </c>
      <c r="N730" s="159" t="s">
        <v>1525</v>
      </c>
      <c r="O730" s="206" t="str">
        <f>VLOOKUP(M730,'房源信息（实测）'!$C$2:$J$771,7,0)</f>
        <v>15-2-902</v>
      </c>
      <c r="P730" s="206">
        <f>VLOOKUP(M730,'房源信息（实测）'!$C$2:$K$771,8,0)</f>
        <v>89.08</v>
      </c>
      <c r="Q730" s="159">
        <v>89</v>
      </c>
      <c r="R730" s="159">
        <v>71.23</v>
      </c>
      <c r="S730" s="159" t="s">
        <v>1526</v>
      </c>
      <c r="T730" s="159" t="s">
        <v>93</v>
      </c>
      <c r="U730" s="159" t="s">
        <v>1527</v>
      </c>
      <c r="V730" s="159" t="s">
        <v>1528</v>
      </c>
      <c r="AE730" s="163">
        <v>45107</v>
      </c>
      <c r="AI730"/>
    </row>
    <row r="731" spans="1:35">
      <c r="A731" s="159">
        <f t="shared" si="58"/>
        <v>88.5</v>
      </c>
      <c r="B731" s="159">
        <v>729</v>
      </c>
      <c r="C731" s="159" t="s">
        <v>1523</v>
      </c>
      <c r="D731" s="159" t="s">
        <v>155</v>
      </c>
      <c r="E731" s="159" t="s">
        <v>632</v>
      </c>
      <c r="F731" s="159" t="s">
        <v>4010</v>
      </c>
      <c r="G731" s="159">
        <v>15</v>
      </c>
      <c r="H731" s="159">
        <f t="shared" si="60"/>
        <v>15</v>
      </c>
      <c r="I731" s="159">
        <v>2</v>
      </c>
      <c r="J731" s="159">
        <v>10</v>
      </c>
      <c r="K731" s="159">
        <v>10</v>
      </c>
      <c r="L731" s="159">
        <v>1001</v>
      </c>
      <c r="M731" s="206" t="str">
        <f t="shared" si="59"/>
        <v>15-2-1001</v>
      </c>
      <c r="N731" s="159" t="s">
        <v>1525</v>
      </c>
      <c r="O731" s="206" t="str">
        <f>VLOOKUP(M731,'房源信息（实测）'!$C$2:$J$771,7,0)</f>
        <v>15-2-1001</v>
      </c>
      <c r="P731" s="206">
        <f>VLOOKUP(M731,'房源信息（实测）'!$C$2:$K$771,8,0)</f>
        <v>88.5</v>
      </c>
      <c r="Q731" s="159">
        <v>88.42</v>
      </c>
      <c r="R731" s="159">
        <v>70.77</v>
      </c>
      <c r="S731" s="159" t="s">
        <v>1526</v>
      </c>
      <c r="T731" s="159" t="s">
        <v>93</v>
      </c>
      <c r="U731" s="159" t="s">
        <v>1527</v>
      </c>
      <c r="V731" s="159" t="s">
        <v>1528</v>
      </c>
      <c r="AE731" s="163">
        <v>45107</v>
      </c>
      <c r="AI731"/>
    </row>
    <row r="732" spans="1:35">
      <c r="A732" s="159">
        <f t="shared" si="58"/>
        <v>89.08</v>
      </c>
      <c r="B732" s="159">
        <v>730</v>
      </c>
      <c r="C732" s="159" t="s">
        <v>1523</v>
      </c>
      <c r="D732" s="159" t="s">
        <v>155</v>
      </c>
      <c r="E732" s="159" t="s">
        <v>632</v>
      </c>
      <c r="F732" s="159" t="s">
        <v>4011</v>
      </c>
      <c r="G732" s="159">
        <v>15</v>
      </c>
      <c r="H732" s="159">
        <f t="shared" si="60"/>
        <v>15</v>
      </c>
      <c r="I732" s="159">
        <v>2</v>
      </c>
      <c r="J732" s="159">
        <v>10</v>
      </c>
      <c r="K732" s="159">
        <v>10</v>
      </c>
      <c r="L732" s="159">
        <v>1002</v>
      </c>
      <c r="M732" s="206" t="str">
        <f t="shared" si="59"/>
        <v>15-2-1002</v>
      </c>
      <c r="N732" s="159" t="s">
        <v>1525</v>
      </c>
      <c r="O732" s="206" t="str">
        <f>VLOOKUP(M732,'房源信息（实测）'!$C$2:$J$771,7,0)</f>
        <v>15-2-1002</v>
      </c>
      <c r="P732" s="206">
        <f>VLOOKUP(M732,'房源信息（实测）'!$C$2:$K$771,8,0)</f>
        <v>89.08</v>
      </c>
      <c r="Q732" s="159">
        <v>89</v>
      </c>
      <c r="R732" s="159">
        <v>71.23</v>
      </c>
      <c r="S732" s="159" t="s">
        <v>1526</v>
      </c>
      <c r="T732" s="159" t="s">
        <v>93</v>
      </c>
      <c r="U732" s="159" t="s">
        <v>1527</v>
      </c>
      <c r="V732" s="159" t="s">
        <v>1528</v>
      </c>
      <c r="AE732" s="163">
        <v>45107</v>
      </c>
      <c r="AI732"/>
    </row>
    <row r="733" spans="1:35">
      <c r="A733" s="159">
        <f t="shared" si="58"/>
        <v>89.55</v>
      </c>
      <c r="B733" s="159">
        <v>731</v>
      </c>
      <c r="C733" s="159" t="s">
        <v>1523</v>
      </c>
      <c r="D733" s="159" t="s">
        <v>155</v>
      </c>
      <c r="E733" s="159" t="s">
        <v>632</v>
      </c>
      <c r="F733" s="159" t="s">
        <v>4012</v>
      </c>
      <c r="G733" s="159">
        <v>16</v>
      </c>
      <c r="H733" s="159">
        <f t="shared" si="60"/>
        <v>16</v>
      </c>
      <c r="I733" s="159">
        <v>1</v>
      </c>
      <c r="J733" s="159">
        <v>10</v>
      </c>
      <c r="K733" s="159">
        <v>1</v>
      </c>
      <c r="L733" s="159">
        <v>101</v>
      </c>
      <c r="M733" s="206" t="str">
        <f t="shared" si="59"/>
        <v>16-1-101</v>
      </c>
      <c r="N733" s="159" t="s">
        <v>1525</v>
      </c>
      <c r="O733" s="206" t="str">
        <f>VLOOKUP(M733,'房源信息（实测）'!$C$2:$J$771,7,0)</f>
        <v>16-1-101</v>
      </c>
      <c r="P733" s="206">
        <f>VLOOKUP(M733,'房源信息（实测）'!$C$2:$K$771,8,0)</f>
        <v>89.55</v>
      </c>
      <c r="Q733" s="159">
        <v>89.47</v>
      </c>
      <c r="R733" s="159">
        <v>71.23</v>
      </c>
      <c r="S733" s="159" t="s">
        <v>1526</v>
      </c>
      <c r="T733" s="159" t="s">
        <v>93</v>
      </c>
      <c r="U733" s="159" t="s">
        <v>1527</v>
      </c>
      <c r="V733" s="159" t="s">
        <v>1528</v>
      </c>
      <c r="AE733" s="163">
        <v>45107</v>
      </c>
      <c r="AI733"/>
    </row>
    <row r="734" spans="1:35">
      <c r="A734" s="159">
        <f t="shared" si="58"/>
        <v>78.83</v>
      </c>
      <c r="B734" s="159">
        <v>732</v>
      </c>
      <c r="C734" s="159" t="s">
        <v>1523</v>
      </c>
      <c r="D734" s="159" t="s">
        <v>155</v>
      </c>
      <c r="E734" s="159" t="s">
        <v>632</v>
      </c>
      <c r="F734" s="159" t="s">
        <v>4013</v>
      </c>
      <c r="G734" s="159">
        <v>16</v>
      </c>
      <c r="H734" s="159">
        <f t="shared" si="60"/>
        <v>16</v>
      </c>
      <c r="I734" s="159">
        <v>1</v>
      </c>
      <c r="J734" s="159">
        <v>10</v>
      </c>
      <c r="K734" s="159">
        <v>1</v>
      </c>
      <c r="L734" s="159">
        <v>102</v>
      </c>
      <c r="M734" s="206" t="str">
        <f t="shared" si="59"/>
        <v>16-1-102</v>
      </c>
      <c r="N734" s="159" t="s">
        <v>1525</v>
      </c>
      <c r="O734" s="206" t="str">
        <f>VLOOKUP(M734,'房源信息（实测）'!$C$2:$J$771,7,0)</f>
        <v>16-1-102</v>
      </c>
      <c r="P734" s="206">
        <f>VLOOKUP(M734,'房源信息（实测）'!$C$2:$K$771,8,0)</f>
        <v>78.83</v>
      </c>
      <c r="Q734" s="159">
        <v>78.75</v>
      </c>
      <c r="R734" s="159">
        <v>62.7</v>
      </c>
      <c r="S734" s="159" t="s">
        <v>1909</v>
      </c>
      <c r="T734" s="159" t="s">
        <v>93</v>
      </c>
      <c r="U734" s="159" t="s">
        <v>1910</v>
      </c>
      <c r="V734" s="159" t="s">
        <v>1545</v>
      </c>
      <c r="W734" s="159" t="s">
        <v>4014</v>
      </c>
      <c r="X734" s="163">
        <v>44313</v>
      </c>
      <c r="Y734" s="159" t="s">
        <v>4015</v>
      </c>
      <c r="Z734" s="159" t="s">
        <v>1548</v>
      </c>
      <c r="AA734" s="159" t="s">
        <v>4016</v>
      </c>
      <c r="AB734" s="159" t="s">
        <v>4017</v>
      </c>
      <c r="AC734" s="159" t="s">
        <v>1548</v>
      </c>
      <c r="AD734" s="159" t="s">
        <v>4018</v>
      </c>
      <c r="AE734" s="163">
        <v>45107</v>
      </c>
      <c r="AI734"/>
    </row>
    <row r="735" spans="1:35">
      <c r="A735" s="159">
        <f t="shared" si="58"/>
        <v>89.55</v>
      </c>
      <c r="B735" s="159">
        <v>733</v>
      </c>
      <c r="C735" s="159" t="s">
        <v>1523</v>
      </c>
      <c r="D735" s="159" t="s">
        <v>155</v>
      </c>
      <c r="E735" s="159" t="s">
        <v>632</v>
      </c>
      <c r="F735" s="159" t="s">
        <v>4019</v>
      </c>
      <c r="G735" s="159">
        <v>16</v>
      </c>
      <c r="H735" s="159">
        <f t="shared" si="60"/>
        <v>16</v>
      </c>
      <c r="I735" s="159">
        <v>1</v>
      </c>
      <c r="J735" s="159">
        <v>10</v>
      </c>
      <c r="K735" s="159">
        <v>2</v>
      </c>
      <c r="L735" s="159">
        <v>201</v>
      </c>
      <c r="M735" s="206" t="str">
        <f t="shared" si="59"/>
        <v>16-1-201</v>
      </c>
      <c r="N735" s="159" t="s">
        <v>1525</v>
      </c>
      <c r="O735" s="206" t="str">
        <f>VLOOKUP(M735,'房源信息（实测）'!$C$2:$J$771,7,0)</f>
        <v>16-1-201</v>
      </c>
      <c r="P735" s="206">
        <f>VLOOKUP(M735,'房源信息（实测）'!$C$2:$K$771,8,0)</f>
        <v>89.55</v>
      </c>
      <c r="Q735" s="159">
        <v>89.47</v>
      </c>
      <c r="R735" s="159">
        <v>71.23</v>
      </c>
      <c r="S735" s="159" t="s">
        <v>1526</v>
      </c>
      <c r="T735" s="159" t="s">
        <v>93</v>
      </c>
      <c r="U735" s="159" t="s">
        <v>1527</v>
      </c>
      <c r="V735" s="159" t="s">
        <v>1528</v>
      </c>
      <c r="AE735" s="163">
        <v>45107</v>
      </c>
      <c r="AI735"/>
    </row>
    <row r="736" spans="1:35">
      <c r="A736" s="159">
        <f t="shared" si="58"/>
        <v>78.83</v>
      </c>
      <c r="B736" s="159">
        <v>734</v>
      </c>
      <c r="C736" s="159" t="s">
        <v>1523</v>
      </c>
      <c r="D736" s="159" t="s">
        <v>155</v>
      </c>
      <c r="E736" s="159" t="s">
        <v>632</v>
      </c>
      <c r="F736" s="159" t="s">
        <v>4020</v>
      </c>
      <c r="G736" s="159">
        <v>16</v>
      </c>
      <c r="H736" s="159">
        <f t="shared" si="60"/>
        <v>16</v>
      </c>
      <c r="I736" s="159">
        <v>1</v>
      </c>
      <c r="J736" s="159">
        <v>10</v>
      </c>
      <c r="K736" s="159">
        <v>2</v>
      </c>
      <c r="L736" s="159">
        <v>202</v>
      </c>
      <c r="M736" s="206" t="str">
        <f t="shared" si="59"/>
        <v>16-1-202</v>
      </c>
      <c r="N736" s="159" t="s">
        <v>1525</v>
      </c>
      <c r="O736" s="206" t="str">
        <f>VLOOKUP(M736,'房源信息（实测）'!$C$2:$J$771,7,0)</f>
        <v>16-1-202</v>
      </c>
      <c r="P736" s="206">
        <f>VLOOKUP(M736,'房源信息（实测）'!$C$2:$K$771,8,0)</f>
        <v>78.83</v>
      </c>
      <c r="Q736" s="159">
        <v>78.75</v>
      </c>
      <c r="R736" s="159">
        <v>62.7</v>
      </c>
      <c r="S736" s="159" t="s">
        <v>1909</v>
      </c>
      <c r="T736" s="159" t="s">
        <v>93</v>
      </c>
      <c r="U736" s="159" t="s">
        <v>1910</v>
      </c>
      <c r="V736" s="159" t="s">
        <v>1545</v>
      </c>
      <c r="W736" s="159" t="s">
        <v>4021</v>
      </c>
      <c r="X736" s="163">
        <v>44304</v>
      </c>
      <c r="Y736" s="159" t="s">
        <v>4022</v>
      </c>
      <c r="Z736" s="159" t="s">
        <v>1548</v>
      </c>
      <c r="AA736" s="159" t="s">
        <v>4023</v>
      </c>
      <c r="AE736" s="163">
        <v>45107</v>
      </c>
      <c r="AI736"/>
    </row>
    <row r="737" spans="1:35">
      <c r="A737" s="159">
        <f t="shared" si="58"/>
        <v>89.55</v>
      </c>
      <c r="B737" s="159">
        <v>735</v>
      </c>
      <c r="C737" s="159" t="s">
        <v>1523</v>
      </c>
      <c r="D737" s="159" t="s">
        <v>155</v>
      </c>
      <c r="E737" s="159" t="s">
        <v>632</v>
      </c>
      <c r="F737" s="159" t="s">
        <v>4024</v>
      </c>
      <c r="G737" s="159">
        <v>16</v>
      </c>
      <c r="H737" s="159">
        <f t="shared" si="60"/>
        <v>16</v>
      </c>
      <c r="I737" s="159">
        <v>1</v>
      </c>
      <c r="J737" s="159">
        <v>10</v>
      </c>
      <c r="K737" s="159">
        <v>3</v>
      </c>
      <c r="L737" s="159">
        <v>301</v>
      </c>
      <c r="M737" s="206" t="str">
        <f t="shared" si="59"/>
        <v>16-1-301</v>
      </c>
      <c r="N737" s="159" t="s">
        <v>1525</v>
      </c>
      <c r="O737" s="206" t="str">
        <f>VLOOKUP(M737,'房源信息（实测）'!$C$2:$J$771,7,0)</f>
        <v>16-1-301</v>
      </c>
      <c r="P737" s="206">
        <f>VLOOKUP(M737,'房源信息（实测）'!$C$2:$K$771,8,0)</f>
        <v>89.55</v>
      </c>
      <c r="Q737" s="159">
        <v>89.47</v>
      </c>
      <c r="R737" s="159">
        <v>71.23</v>
      </c>
      <c r="S737" s="159" t="s">
        <v>1526</v>
      </c>
      <c r="T737" s="159" t="s">
        <v>93</v>
      </c>
      <c r="U737" s="159" t="s">
        <v>1527</v>
      </c>
      <c r="V737" s="159" t="s">
        <v>1545</v>
      </c>
      <c r="W737" s="159" t="s">
        <v>4025</v>
      </c>
      <c r="X737" s="163">
        <v>44311</v>
      </c>
      <c r="Y737" s="159" t="s">
        <v>4026</v>
      </c>
      <c r="Z737" s="159" t="s">
        <v>1548</v>
      </c>
      <c r="AA737" s="159" t="s">
        <v>4027</v>
      </c>
      <c r="AB737" s="159" t="s">
        <v>4028</v>
      </c>
      <c r="AC737" s="159" t="s">
        <v>1548</v>
      </c>
      <c r="AD737" s="159" t="s">
        <v>4029</v>
      </c>
      <c r="AE737" s="163">
        <v>45107</v>
      </c>
      <c r="AI737"/>
    </row>
    <row r="738" spans="1:35">
      <c r="A738" s="159">
        <f t="shared" si="58"/>
        <v>78.83</v>
      </c>
      <c r="B738" s="159">
        <v>736</v>
      </c>
      <c r="C738" s="159" t="s">
        <v>1523</v>
      </c>
      <c r="D738" s="159" t="s">
        <v>155</v>
      </c>
      <c r="E738" s="159" t="s">
        <v>632</v>
      </c>
      <c r="F738" s="159" t="s">
        <v>4030</v>
      </c>
      <c r="G738" s="159">
        <v>16</v>
      </c>
      <c r="H738" s="159">
        <f t="shared" si="60"/>
        <v>16</v>
      </c>
      <c r="I738" s="159">
        <v>1</v>
      </c>
      <c r="J738" s="159">
        <v>10</v>
      </c>
      <c r="K738" s="159">
        <v>3</v>
      </c>
      <c r="L738" s="159">
        <v>302</v>
      </c>
      <c r="M738" s="206" t="str">
        <f t="shared" si="59"/>
        <v>16-1-302</v>
      </c>
      <c r="N738" s="159" t="s">
        <v>1525</v>
      </c>
      <c r="O738" s="206" t="str">
        <f>VLOOKUP(M738,'房源信息（实测）'!$C$2:$J$771,7,0)</f>
        <v>16-1-302</v>
      </c>
      <c r="P738" s="206">
        <f>VLOOKUP(M738,'房源信息（实测）'!$C$2:$K$771,8,0)</f>
        <v>78.83</v>
      </c>
      <c r="Q738" s="159">
        <v>78.75</v>
      </c>
      <c r="R738" s="159">
        <v>62.7</v>
      </c>
      <c r="S738" s="159" t="s">
        <v>1909</v>
      </c>
      <c r="T738" s="159" t="s">
        <v>93</v>
      </c>
      <c r="U738" s="159" t="s">
        <v>1910</v>
      </c>
      <c r="V738" s="159" t="s">
        <v>1545</v>
      </c>
      <c r="W738" s="159" t="s">
        <v>4031</v>
      </c>
      <c r="X738" s="163">
        <v>44323</v>
      </c>
      <c r="Y738" s="159" t="s">
        <v>4032</v>
      </c>
      <c r="Z738" s="159" t="s">
        <v>1548</v>
      </c>
      <c r="AA738" s="159" t="s">
        <v>4033</v>
      </c>
      <c r="AB738" s="159" t="s">
        <v>4034</v>
      </c>
      <c r="AC738" s="159" t="s">
        <v>1548</v>
      </c>
      <c r="AD738" s="159" t="s">
        <v>4035</v>
      </c>
      <c r="AE738" s="163">
        <v>45107</v>
      </c>
      <c r="AI738"/>
    </row>
    <row r="739" spans="1:35">
      <c r="A739" s="159">
        <f t="shared" si="58"/>
        <v>89.55</v>
      </c>
      <c r="B739" s="159">
        <v>737</v>
      </c>
      <c r="C739" s="159" t="s">
        <v>1523</v>
      </c>
      <c r="D739" s="159" t="s">
        <v>155</v>
      </c>
      <c r="E739" s="159" t="s">
        <v>632</v>
      </c>
      <c r="F739" s="159" t="s">
        <v>4036</v>
      </c>
      <c r="G739" s="159">
        <v>16</v>
      </c>
      <c r="H739" s="159">
        <f t="shared" si="60"/>
        <v>16</v>
      </c>
      <c r="I739" s="159">
        <v>1</v>
      </c>
      <c r="J739" s="159">
        <v>10</v>
      </c>
      <c r="K739" s="159">
        <v>4</v>
      </c>
      <c r="L739" s="159">
        <v>401</v>
      </c>
      <c r="M739" s="206" t="str">
        <f t="shared" si="59"/>
        <v>16-1-401</v>
      </c>
      <c r="N739" s="159" t="s">
        <v>1525</v>
      </c>
      <c r="O739" s="206" t="str">
        <f>VLOOKUP(M739,'房源信息（实测）'!$C$2:$J$771,7,0)</f>
        <v>16-1-401</v>
      </c>
      <c r="P739" s="206">
        <f>VLOOKUP(M739,'房源信息（实测）'!$C$2:$K$771,8,0)</f>
        <v>89.55</v>
      </c>
      <c r="Q739" s="159">
        <v>89.47</v>
      </c>
      <c r="R739" s="159">
        <v>71.23</v>
      </c>
      <c r="S739" s="159" t="s">
        <v>1526</v>
      </c>
      <c r="T739" s="159" t="s">
        <v>93</v>
      </c>
      <c r="U739" s="159" t="s">
        <v>1527</v>
      </c>
      <c r="V739" s="159" t="s">
        <v>1545</v>
      </c>
      <c r="W739" s="159" t="s">
        <v>4037</v>
      </c>
      <c r="X739" s="163">
        <v>44311</v>
      </c>
      <c r="Y739" s="159" t="s">
        <v>4038</v>
      </c>
      <c r="Z739" s="159" t="s">
        <v>1548</v>
      </c>
      <c r="AA739" s="159" t="s">
        <v>4039</v>
      </c>
      <c r="AE739" s="163">
        <v>45107</v>
      </c>
      <c r="AI739"/>
    </row>
    <row r="740" spans="1:35">
      <c r="A740" s="159">
        <f t="shared" si="58"/>
        <v>78.83</v>
      </c>
      <c r="B740" s="159">
        <v>738</v>
      </c>
      <c r="C740" s="159" t="s">
        <v>1523</v>
      </c>
      <c r="D740" s="159" t="s">
        <v>155</v>
      </c>
      <c r="E740" s="159" t="s">
        <v>632</v>
      </c>
      <c r="F740" s="159" t="s">
        <v>4040</v>
      </c>
      <c r="G740" s="159">
        <v>16</v>
      </c>
      <c r="H740" s="159">
        <f t="shared" si="60"/>
        <v>16</v>
      </c>
      <c r="I740" s="159">
        <v>1</v>
      </c>
      <c r="J740" s="159">
        <v>10</v>
      </c>
      <c r="K740" s="159">
        <v>4</v>
      </c>
      <c r="L740" s="159">
        <v>402</v>
      </c>
      <c r="M740" s="206" t="str">
        <f t="shared" si="59"/>
        <v>16-1-402</v>
      </c>
      <c r="N740" s="159" t="s">
        <v>1525</v>
      </c>
      <c r="O740" s="206" t="str">
        <f>VLOOKUP(M740,'房源信息（实测）'!$C$2:$J$771,7,0)</f>
        <v>16-1-402</v>
      </c>
      <c r="P740" s="206">
        <f>VLOOKUP(M740,'房源信息（实测）'!$C$2:$K$771,8,0)</f>
        <v>78.83</v>
      </c>
      <c r="Q740" s="159">
        <v>78.75</v>
      </c>
      <c r="R740" s="159">
        <v>62.7</v>
      </c>
      <c r="S740" s="159" t="s">
        <v>1909</v>
      </c>
      <c r="T740" s="159" t="s">
        <v>93</v>
      </c>
      <c r="U740" s="159" t="s">
        <v>1910</v>
      </c>
      <c r="V740" s="159" t="s">
        <v>1545</v>
      </c>
      <c r="W740" s="159" t="s">
        <v>4041</v>
      </c>
      <c r="X740" s="163">
        <v>44305</v>
      </c>
      <c r="Y740" s="159" t="s">
        <v>4042</v>
      </c>
      <c r="Z740" s="159" t="s">
        <v>1548</v>
      </c>
      <c r="AA740" s="159" t="s">
        <v>4043</v>
      </c>
      <c r="AE740" s="163">
        <v>45107</v>
      </c>
      <c r="AI740"/>
    </row>
    <row r="741" spans="1:35">
      <c r="A741" s="159">
        <f t="shared" si="58"/>
        <v>89.55</v>
      </c>
      <c r="B741" s="159">
        <v>739</v>
      </c>
      <c r="C741" s="159" t="s">
        <v>1523</v>
      </c>
      <c r="D741" s="159" t="s">
        <v>155</v>
      </c>
      <c r="E741" s="159" t="s">
        <v>632</v>
      </c>
      <c r="F741" s="159" t="s">
        <v>4044</v>
      </c>
      <c r="G741" s="159">
        <v>16</v>
      </c>
      <c r="H741" s="159">
        <f t="shared" si="60"/>
        <v>16</v>
      </c>
      <c r="I741" s="159">
        <v>1</v>
      </c>
      <c r="J741" s="159">
        <v>10</v>
      </c>
      <c r="K741" s="159">
        <v>5</v>
      </c>
      <c r="L741" s="159">
        <v>501</v>
      </c>
      <c r="M741" s="206" t="str">
        <f t="shared" si="59"/>
        <v>16-1-501</v>
      </c>
      <c r="N741" s="159" t="s">
        <v>1525</v>
      </c>
      <c r="O741" s="206" t="str">
        <f>VLOOKUP(M741,'房源信息（实测）'!$C$2:$J$771,7,0)</f>
        <v>16-1-501</v>
      </c>
      <c r="P741" s="206">
        <f>VLOOKUP(M741,'房源信息（实测）'!$C$2:$K$771,8,0)</f>
        <v>89.55</v>
      </c>
      <c r="Q741" s="159">
        <v>89.47</v>
      </c>
      <c r="R741" s="159">
        <v>71.23</v>
      </c>
      <c r="S741" s="159" t="s">
        <v>1526</v>
      </c>
      <c r="T741" s="159" t="s">
        <v>93</v>
      </c>
      <c r="U741" s="159" t="s">
        <v>1527</v>
      </c>
      <c r="V741" s="159" t="s">
        <v>1545</v>
      </c>
      <c r="W741" s="159" t="s">
        <v>4045</v>
      </c>
      <c r="X741" s="163">
        <v>44329</v>
      </c>
      <c r="Y741" s="159" t="s">
        <v>4046</v>
      </c>
      <c r="Z741" s="159" t="s">
        <v>1548</v>
      </c>
      <c r="AA741" s="159" t="s">
        <v>4047</v>
      </c>
      <c r="AE741" s="163">
        <v>45107</v>
      </c>
      <c r="AI741"/>
    </row>
    <row r="742" spans="1:35">
      <c r="A742" s="159">
        <f t="shared" si="58"/>
        <v>78.83</v>
      </c>
      <c r="B742" s="159">
        <v>740</v>
      </c>
      <c r="C742" s="159" t="s">
        <v>1523</v>
      </c>
      <c r="D742" s="159" t="s">
        <v>155</v>
      </c>
      <c r="E742" s="159" t="s">
        <v>632</v>
      </c>
      <c r="F742" s="159" t="s">
        <v>4048</v>
      </c>
      <c r="G742" s="159">
        <v>16</v>
      </c>
      <c r="H742" s="159">
        <f t="shared" si="60"/>
        <v>16</v>
      </c>
      <c r="I742" s="159">
        <v>1</v>
      </c>
      <c r="J742" s="159">
        <v>10</v>
      </c>
      <c r="K742" s="159">
        <v>5</v>
      </c>
      <c r="L742" s="159">
        <v>502</v>
      </c>
      <c r="M742" s="206" t="str">
        <f t="shared" si="59"/>
        <v>16-1-502</v>
      </c>
      <c r="N742" s="159" t="s">
        <v>1525</v>
      </c>
      <c r="O742" s="206" t="str">
        <f>VLOOKUP(M742,'房源信息（实测）'!$C$2:$J$771,7,0)</f>
        <v>16-1-502</v>
      </c>
      <c r="P742" s="206">
        <f>VLOOKUP(M742,'房源信息（实测）'!$C$2:$K$771,8,0)</f>
        <v>78.83</v>
      </c>
      <c r="Q742" s="159">
        <v>78.75</v>
      </c>
      <c r="R742" s="159">
        <v>62.7</v>
      </c>
      <c r="S742" s="159" t="s">
        <v>1909</v>
      </c>
      <c r="T742" s="159" t="s">
        <v>93</v>
      </c>
      <c r="U742" s="159" t="s">
        <v>1910</v>
      </c>
      <c r="V742" s="159" t="s">
        <v>1545</v>
      </c>
      <c r="W742" s="159" t="s">
        <v>4049</v>
      </c>
      <c r="X742" s="163">
        <v>44311</v>
      </c>
      <c r="Y742" s="159" t="s">
        <v>4050</v>
      </c>
      <c r="Z742" s="159" t="s">
        <v>1548</v>
      </c>
      <c r="AA742" s="159" t="s">
        <v>4051</v>
      </c>
      <c r="AB742" s="159" t="s">
        <v>4052</v>
      </c>
      <c r="AC742" s="159" t="s">
        <v>1548</v>
      </c>
      <c r="AD742" s="159" t="s">
        <v>4053</v>
      </c>
      <c r="AE742" s="163">
        <v>45107</v>
      </c>
      <c r="AI742"/>
    </row>
    <row r="743" spans="1:35">
      <c r="A743" s="159">
        <f t="shared" si="58"/>
        <v>89.55</v>
      </c>
      <c r="B743" s="159">
        <v>741</v>
      </c>
      <c r="C743" s="159" t="s">
        <v>1523</v>
      </c>
      <c r="D743" s="159" t="s">
        <v>155</v>
      </c>
      <c r="E743" s="159" t="s">
        <v>632</v>
      </c>
      <c r="F743" s="159" t="s">
        <v>4054</v>
      </c>
      <c r="G743" s="159">
        <v>16</v>
      </c>
      <c r="H743" s="159">
        <f t="shared" si="60"/>
        <v>16</v>
      </c>
      <c r="I743" s="159">
        <v>1</v>
      </c>
      <c r="J743" s="159">
        <v>10</v>
      </c>
      <c r="K743" s="159">
        <v>6</v>
      </c>
      <c r="L743" s="159">
        <v>601</v>
      </c>
      <c r="M743" s="206" t="str">
        <f t="shared" si="59"/>
        <v>16-1-601</v>
      </c>
      <c r="N743" s="159" t="s">
        <v>1525</v>
      </c>
      <c r="O743" s="206" t="str">
        <f>VLOOKUP(M743,'房源信息（实测）'!$C$2:$J$771,7,0)</f>
        <v>16-1-601</v>
      </c>
      <c r="P743" s="206">
        <f>VLOOKUP(M743,'房源信息（实测）'!$C$2:$K$771,8,0)</f>
        <v>89.55</v>
      </c>
      <c r="Q743" s="159">
        <v>89.47</v>
      </c>
      <c r="R743" s="159">
        <v>71.23</v>
      </c>
      <c r="S743" s="159" t="s">
        <v>1526</v>
      </c>
      <c r="T743" s="159" t="s">
        <v>93</v>
      </c>
      <c r="U743" s="159" t="s">
        <v>1527</v>
      </c>
      <c r="V743" s="159" t="s">
        <v>1545</v>
      </c>
      <c r="W743" s="159" t="s">
        <v>4055</v>
      </c>
      <c r="X743" s="163">
        <v>44305</v>
      </c>
      <c r="Y743" s="159" t="s">
        <v>4056</v>
      </c>
      <c r="Z743" s="159" t="s">
        <v>1548</v>
      </c>
      <c r="AA743" s="159" t="s">
        <v>4057</v>
      </c>
      <c r="AB743" s="159" t="s">
        <v>4058</v>
      </c>
      <c r="AC743" s="159" t="s">
        <v>1548</v>
      </c>
      <c r="AD743" s="159" t="s">
        <v>4059</v>
      </c>
      <c r="AE743" s="163">
        <v>45107</v>
      </c>
      <c r="AI743"/>
    </row>
    <row r="744" spans="1:35">
      <c r="A744" s="159">
        <f t="shared" si="58"/>
        <v>78.83</v>
      </c>
      <c r="B744" s="159">
        <v>742</v>
      </c>
      <c r="C744" s="159" t="s">
        <v>1523</v>
      </c>
      <c r="D744" s="159" t="s">
        <v>155</v>
      </c>
      <c r="E744" s="159" t="s">
        <v>632</v>
      </c>
      <c r="F744" s="159" t="s">
        <v>4060</v>
      </c>
      <c r="G744" s="159">
        <v>16</v>
      </c>
      <c r="H744" s="159">
        <f t="shared" si="60"/>
        <v>16</v>
      </c>
      <c r="I744" s="159">
        <v>1</v>
      </c>
      <c r="J744" s="159">
        <v>10</v>
      </c>
      <c r="K744" s="159">
        <v>6</v>
      </c>
      <c r="L744" s="159">
        <v>602</v>
      </c>
      <c r="M744" s="206" t="str">
        <f t="shared" si="59"/>
        <v>16-1-602</v>
      </c>
      <c r="N744" s="159" t="s">
        <v>1525</v>
      </c>
      <c r="O744" s="206" t="str">
        <f>VLOOKUP(M744,'房源信息（实测）'!$C$2:$J$771,7,0)</f>
        <v>16-1-602</v>
      </c>
      <c r="P744" s="206">
        <f>VLOOKUP(M744,'房源信息（实测）'!$C$2:$K$771,8,0)</f>
        <v>78.83</v>
      </c>
      <c r="Q744" s="159">
        <v>78.75</v>
      </c>
      <c r="R744" s="159">
        <v>62.7</v>
      </c>
      <c r="S744" s="159" t="s">
        <v>1909</v>
      </c>
      <c r="T744" s="159" t="s">
        <v>93</v>
      </c>
      <c r="U744" s="159" t="s">
        <v>1910</v>
      </c>
      <c r="V744" s="159" t="s">
        <v>1545</v>
      </c>
      <c r="W744" s="159" t="s">
        <v>4061</v>
      </c>
      <c r="X744" s="163">
        <v>44305</v>
      </c>
      <c r="Y744" s="159" t="s">
        <v>4062</v>
      </c>
      <c r="Z744" s="159" t="s">
        <v>1548</v>
      </c>
      <c r="AA744" s="159" t="s">
        <v>4063</v>
      </c>
      <c r="AB744" s="159" t="s">
        <v>4064</v>
      </c>
      <c r="AC744" s="159" t="s">
        <v>1548</v>
      </c>
      <c r="AD744" s="159" t="s">
        <v>4065</v>
      </c>
      <c r="AE744" s="163">
        <v>45107</v>
      </c>
      <c r="AI744"/>
    </row>
    <row r="745" spans="1:35">
      <c r="A745" s="159">
        <f t="shared" si="58"/>
        <v>89.55</v>
      </c>
      <c r="B745" s="159">
        <v>743</v>
      </c>
      <c r="C745" s="159" t="s">
        <v>1523</v>
      </c>
      <c r="D745" s="159" t="s">
        <v>155</v>
      </c>
      <c r="E745" s="159" t="s">
        <v>632</v>
      </c>
      <c r="F745" s="159" t="s">
        <v>4066</v>
      </c>
      <c r="G745" s="159">
        <v>16</v>
      </c>
      <c r="H745" s="159">
        <f t="shared" si="60"/>
        <v>16</v>
      </c>
      <c r="I745" s="159">
        <v>1</v>
      </c>
      <c r="J745" s="159">
        <v>10</v>
      </c>
      <c r="K745" s="159">
        <v>7</v>
      </c>
      <c r="L745" s="159">
        <v>701</v>
      </c>
      <c r="M745" s="206" t="str">
        <f t="shared" si="59"/>
        <v>16-1-701</v>
      </c>
      <c r="N745" s="159" t="s">
        <v>1525</v>
      </c>
      <c r="O745" s="206" t="str">
        <f>VLOOKUP(M745,'房源信息（实测）'!$C$2:$J$771,7,0)</f>
        <v>16-1-701</v>
      </c>
      <c r="P745" s="206">
        <f>VLOOKUP(M745,'房源信息（实测）'!$C$2:$K$771,8,0)</f>
        <v>89.55</v>
      </c>
      <c r="Q745" s="159">
        <v>89.47</v>
      </c>
      <c r="R745" s="159">
        <v>71.23</v>
      </c>
      <c r="S745" s="159" t="s">
        <v>1526</v>
      </c>
      <c r="T745" s="159" t="s">
        <v>93</v>
      </c>
      <c r="U745" s="159" t="s">
        <v>1527</v>
      </c>
      <c r="V745" s="159" t="s">
        <v>1545</v>
      </c>
      <c r="W745" s="159" t="s">
        <v>4067</v>
      </c>
      <c r="X745" s="163">
        <v>44304</v>
      </c>
      <c r="Y745" s="159" t="s">
        <v>4068</v>
      </c>
      <c r="Z745" s="159" t="s">
        <v>1548</v>
      </c>
      <c r="AA745" s="159" t="s">
        <v>4069</v>
      </c>
      <c r="AE745" s="163">
        <v>45107</v>
      </c>
      <c r="AI745"/>
    </row>
    <row r="746" spans="1:35">
      <c r="A746" s="159">
        <f t="shared" si="58"/>
        <v>78.83</v>
      </c>
      <c r="B746" s="159">
        <v>744</v>
      </c>
      <c r="C746" s="159" t="s">
        <v>1523</v>
      </c>
      <c r="D746" s="159" t="s">
        <v>155</v>
      </c>
      <c r="E746" s="159" t="s">
        <v>632</v>
      </c>
      <c r="F746" s="159" t="s">
        <v>4070</v>
      </c>
      <c r="G746" s="159">
        <v>16</v>
      </c>
      <c r="H746" s="159">
        <f t="shared" si="60"/>
        <v>16</v>
      </c>
      <c r="I746" s="159">
        <v>1</v>
      </c>
      <c r="J746" s="159">
        <v>10</v>
      </c>
      <c r="K746" s="159">
        <v>7</v>
      </c>
      <c r="L746" s="159">
        <v>702</v>
      </c>
      <c r="M746" s="206" t="str">
        <f t="shared" si="59"/>
        <v>16-1-702</v>
      </c>
      <c r="N746" s="159" t="s">
        <v>1525</v>
      </c>
      <c r="O746" s="206" t="str">
        <f>VLOOKUP(M746,'房源信息（实测）'!$C$2:$J$771,7,0)</f>
        <v>16-1-702</v>
      </c>
      <c r="P746" s="206">
        <f>VLOOKUP(M746,'房源信息（实测）'!$C$2:$K$771,8,0)</f>
        <v>78.83</v>
      </c>
      <c r="Q746" s="159">
        <v>78.75</v>
      </c>
      <c r="R746" s="159">
        <v>62.7</v>
      </c>
      <c r="S746" s="159" t="s">
        <v>1909</v>
      </c>
      <c r="T746" s="159" t="s">
        <v>93</v>
      </c>
      <c r="U746" s="159" t="s">
        <v>1910</v>
      </c>
      <c r="V746" s="159" t="s">
        <v>1545</v>
      </c>
      <c r="W746" s="159" t="s">
        <v>4071</v>
      </c>
      <c r="X746" s="163">
        <v>44312</v>
      </c>
      <c r="Y746" s="159" t="s">
        <v>4072</v>
      </c>
      <c r="Z746" s="159" t="s">
        <v>1548</v>
      </c>
      <c r="AA746" s="159" t="s">
        <v>4073</v>
      </c>
      <c r="AE746" s="163">
        <v>45107</v>
      </c>
      <c r="AI746"/>
    </row>
    <row r="747" spans="1:35">
      <c r="A747" s="159">
        <f t="shared" si="58"/>
        <v>89.55</v>
      </c>
      <c r="B747" s="159">
        <v>745</v>
      </c>
      <c r="C747" s="159" t="s">
        <v>1523</v>
      </c>
      <c r="D747" s="159" t="s">
        <v>155</v>
      </c>
      <c r="E747" s="159" t="s">
        <v>632</v>
      </c>
      <c r="F747" s="159" t="s">
        <v>4074</v>
      </c>
      <c r="G747" s="159">
        <v>16</v>
      </c>
      <c r="H747" s="159">
        <f t="shared" si="60"/>
        <v>16</v>
      </c>
      <c r="I747" s="159">
        <v>1</v>
      </c>
      <c r="J747" s="159">
        <v>10</v>
      </c>
      <c r="K747" s="159">
        <v>8</v>
      </c>
      <c r="L747" s="159">
        <v>801</v>
      </c>
      <c r="M747" s="206" t="str">
        <f t="shared" si="59"/>
        <v>16-1-801</v>
      </c>
      <c r="N747" s="159" t="s">
        <v>1525</v>
      </c>
      <c r="O747" s="206" t="str">
        <f>VLOOKUP(M747,'房源信息（实测）'!$C$2:$J$771,7,0)</f>
        <v>16-1-801</v>
      </c>
      <c r="P747" s="206">
        <f>VLOOKUP(M747,'房源信息（实测）'!$C$2:$K$771,8,0)</f>
        <v>89.55</v>
      </c>
      <c r="Q747" s="159">
        <v>89.47</v>
      </c>
      <c r="R747" s="159">
        <v>71.23</v>
      </c>
      <c r="S747" s="159" t="s">
        <v>1526</v>
      </c>
      <c r="T747" s="159" t="s">
        <v>93</v>
      </c>
      <c r="U747" s="159" t="s">
        <v>1527</v>
      </c>
      <c r="V747" s="159" t="s">
        <v>1545</v>
      </c>
      <c r="W747" s="159" t="s">
        <v>4075</v>
      </c>
      <c r="X747" s="163">
        <v>44310</v>
      </c>
      <c r="Y747" s="159" t="s">
        <v>4076</v>
      </c>
      <c r="Z747" s="159" t="s">
        <v>1548</v>
      </c>
      <c r="AA747" s="159" t="s">
        <v>4077</v>
      </c>
      <c r="AB747" s="159" t="s">
        <v>4078</v>
      </c>
      <c r="AC747" s="159" t="s">
        <v>1548</v>
      </c>
      <c r="AD747" s="159" t="s">
        <v>4079</v>
      </c>
      <c r="AE747" s="163">
        <v>45107</v>
      </c>
      <c r="AI747"/>
    </row>
    <row r="748" spans="1:35">
      <c r="A748" s="159">
        <f t="shared" si="58"/>
        <v>78.83</v>
      </c>
      <c r="B748" s="159">
        <v>746</v>
      </c>
      <c r="C748" s="159" t="s">
        <v>1523</v>
      </c>
      <c r="D748" s="159" t="s">
        <v>155</v>
      </c>
      <c r="E748" s="159" t="s">
        <v>632</v>
      </c>
      <c r="F748" s="159" t="s">
        <v>4080</v>
      </c>
      <c r="G748" s="159">
        <v>16</v>
      </c>
      <c r="H748" s="159">
        <f t="shared" si="60"/>
        <v>16</v>
      </c>
      <c r="I748" s="159">
        <v>1</v>
      </c>
      <c r="J748" s="159">
        <v>10</v>
      </c>
      <c r="K748" s="159">
        <v>8</v>
      </c>
      <c r="L748" s="159">
        <v>802</v>
      </c>
      <c r="M748" s="206" t="str">
        <f t="shared" si="59"/>
        <v>16-1-802</v>
      </c>
      <c r="N748" s="159" t="s">
        <v>1525</v>
      </c>
      <c r="O748" s="206" t="str">
        <f>VLOOKUP(M748,'房源信息（实测）'!$C$2:$J$771,7,0)</f>
        <v>16-1-802</v>
      </c>
      <c r="P748" s="206">
        <f>VLOOKUP(M748,'房源信息（实测）'!$C$2:$K$771,8,0)</f>
        <v>78.83</v>
      </c>
      <c r="Q748" s="159">
        <v>78.75</v>
      </c>
      <c r="R748" s="159">
        <v>62.7</v>
      </c>
      <c r="S748" s="159" t="s">
        <v>1909</v>
      </c>
      <c r="T748" s="159" t="s">
        <v>93</v>
      </c>
      <c r="U748" s="159" t="s">
        <v>1910</v>
      </c>
      <c r="V748" s="159" t="s">
        <v>1545</v>
      </c>
      <c r="W748" s="159" t="s">
        <v>4081</v>
      </c>
      <c r="X748" s="163">
        <v>44313</v>
      </c>
      <c r="Y748" s="159" t="s">
        <v>4082</v>
      </c>
      <c r="Z748" s="159" t="s">
        <v>1548</v>
      </c>
      <c r="AA748" s="159" t="s">
        <v>4083</v>
      </c>
      <c r="AE748" s="163">
        <v>45107</v>
      </c>
      <c r="AI748"/>
    </row>
    <row r="749" spans="1:35">
      <c r="A749" s="159">
        <f t="shared" si="58"/>
        <v>89.55</v>
      </c>
      <c r="B749" s="159">
        <v>747</v>
      </c>
      <c r="C749" s="159" t="s">
        <v>1523</v>
      </c>
      <c r="D749" s="159" t="s">
        <v>155</v>
      </c>
      <c r="E749" s="159" t="s">
        <v>632</v>
      </c>
      <c r="F749" s="159" t="s">
        <v>4084</v>
      </c>
      <c r="G749" s="159">
        <v>16</v>
      </c>
      <c r="H749" s="159">
        <f t="shared" si="60"/>
        <v>16</v>
      </c>
      <c r="I749" s="159">
        <v>1</v>
      </c>
      <c r="J749" s="159">
        <v>10</v>
      </c>
      <c r="K749" s="159">
        <v>9</v>
      </c>
      <c r="L749" s="159">
        <v>901</v>
      </c>
      <c r="M749" s="206" t="str">
        <f t="shared" si="59"/>
        <v>16-1-901</v>
      </c>
      <c r="N749" s="159" t="s">
        <v>1525</v>
      </c>
      <c r="O749" s="206" t="str">
        <f>VLOOKUP(M749,'房源信息（实测）'!$C$2:$J$771,7,0)</f>
        <v>16-1-901</v>
      </c>
      <c r="P749" s="206">
        <f>VLOOKUP(M749,'房源信息（实测）'!$C$2:$K$771,8,0)</f>
        <v>89.55</v>
      </c>
      <c r="Q749" s="159">
        <v>89.47</v>
      </c>
      <c r="R749" s="159">
        <v>71.23</v>
      </c>
      <c r="S749" s="159" t="s">
        <v>1526</v>
      </c>
      <c r="T749" s="159" t="s">
        <v>93</v>
      </c>
      <c r="U749" s="159" t="s">
        <v>1527</v>
      </c>
      <c r="V749" s="159" t="s">
        <v>1545</v>
      </c>
      <c r="W749" s="159" t="s">
        <v>4085</v>
      </c>
      <c r="X749" s="163">
        <v>44314</v>
      </c>
      <c r="Y749" s="159" t="s">
        <v>4086</v>
      </c>
      <c r="Z749" s="159" t="s">
        <v>1548</v>
      </c>
      <c r="AA749" s="159" t="s">
        <v>4087</v>
      </c>
      <c r="AE749" s="163">
        <v>45107</v>
      </c>
      <c r="AI749"/>
    </row>
    <row r="750" spans="1:35">
      <c r="A750" s="159">
        <f t="shared" si="58"/>
        <v>78.83</v>
      </c>
      <c r="B750" s="159">
        <v>748</v>
      </c>
      <c r="C750" s="159" t="s">
        <v>1523</v>
      </c>
      <c r="D750" s="159" t="s">
        <v>155</v>
      </c>
      <c r="E750" s="159" t="s">
        <v>632</v>
      </c>
      <c r="F750" s="159" t="s">
        <v>4088</v>
      </c>
      <c r="G750" s="159">
        <v>16</v>
      </c>
      <c r="H750" s="159">
        <f t="shared" si="60"/>
        <v>16</v>
      </c>
      <c r="I750" s="159">
        <v>1</v>
      </c>
      <c r="J750" s="159">
        <v>10</v>
      </c>
      <c r="K750" s="159">
        <v>9</v>
      </c>
      <c r="L750" s="159">
        <v>902</v>
      </c>
      <c r="M750" s="206" t="str">
        <f t="shared" si="59"/>
        <v>16-1-902</v>
      </c>
      <c r="N750" s="159" t="s">
        <v>1525</v>
      </c>
      <c r="O750" s="206" t="str">
        <f>VLOOKUP(M750,'房源信息（实测）'!$C$2:$J$771,7,0)</f>
        <v>16-1-902</v>
      </c>
      <c r="P750" s="206">
        <f>VLOOKUP(M750,'房源信息（实测）'!$C$2:$K$771,8,0)</f>
        <v>78.83</v>
      </c>
      <c r="Q750" s="159">
        <v>78.75</v>
      </c>
      <c r="R750" s="159">
        <v>62.7</v>
      </c>
      <c r="S750" s="159" t="s">
        <v>1909</v>
      </c>
      <c r="T750" s="159" t="s">
        <v>93</v>
      </c>
      <c r="U750" s="159" t="s">
        <v>1910</v>
      </c>
      <c r="V750" s="159" t="s">
        <v>1545</v>
      </c>
      <c r="W750" s="159" t="s">
        <v>4089</v>
      </c>
      <c r="X750" s="163">
        <v>44320</v>
      </c>
      <c r="Y750" s="159" t="s">
        <v>4090</v>
      </c>
      <c r="Z750" s="159" t="s">
        <v>1548</v>
      </c>
      <c r="AA750" s="159" t="s">
        <v>4091</v>
      </c>
      <c r="AE750" s="163">
        <v>45107</v>
      </c>
      <c r="AI750"/>
    </row>
    <row r="751" spans="1:35">
      <c r="A751" s="159">
        <f t="shared" si="58"/>
        <v>89.55</v>
      </c>
      <c r="B751" s="159">
        <v>749</v>
      </c>
      <c r="C751" s="159" t="s">
        <v>1523</v>
      </c>
      <c r="D751" s="159" t="s">
        <v>155</v>
      </c>
      <c r="E751" s="159" t="s">
        <v>632</v>
      </c>
      <c r="F751" s="159" t="s">
        <v>4092</v>
      </c>
      <c r="G751" s="159">
        <v>16</v>
      </c>
      <c r="H751" s="159">
        <f t="shared" si="60"/>
        <v>16</v>
      </c>
      <c r="I751" s="159">
        <v>1</v>
      </c>
      <c r="J751" s="159">
        <v>10</v>
      </c>
      <c r="K751" s="159">
        <v>10</v>
      </c>
      <c r="L751" s="159">
        <v>1001</v>
      </c>
      <c r="M751" s="206" t="str">
        <f t="shared" si="59"/>
        <v>16-1-1001</v>
      </c>
      <c r="N751" s="159" t="s">
        <v>1525</v>
      </c>
      <c r="O751" s="206" t="str">
        <f>VLOOKUP(M751,'房源信息（实测）'!$C$2:$J$771,7,0)</f>
        <v>16-1-1001</v>
      </c>
      <c r="P751" s="206">
        <f>VLOOKUP(M751,'房源信息（实测）'!$C$2:$K$771,8,0)</f>
        <v>89.55</v>
      </c>
      <c r="Q751" s="159">
        <v>89.47</v>
      </c>
      <c r="R751" s="159">
        <v>71.23</v>
      </c>
      <c r="S751" s="159" t="s">
        <v>1526</v>
      </c>
      <c r="T751" s="159" t="s">
        <v>93</v>
      </c>
      <c r="U751" s="159" t="s">
        <v>1527</v>
      </c>
      <c r="V751" s="159" t="s">
        <v>1528</v>
      </c>
      <c r="AE751" s="163">
        <v>45107</v>
      </c>
      <c r="AI751"/>
    </row>
    <row r="752" spans="1:35">
      <c r="A752" s="159">
        <f t="shared" si="58"/>
        <v>78.83</v>
      </c>
      <c r="B752" s="159">
        <v>750</v>
      </c>
      <c r="C752" s="159" t="s">
        <v>1523</v>
      </c>
      <c r="D752" s="159" t="s">
        <v>155</v>
      </c>
      <c r="E752" s="159" t="s">
        <v>632</v>
      </c>
      <c r="F752" s="159" t="s">
        <v>4093</v>
      </c>
      <c r="G752" s="159">
        <v>16</v>
      </c>
      <c r="H752" s="159">
        <f t="shared" si="60"/>
        <v>16</v>
      </c>
      <c r="I752" s="159">
        <v>1</v>
      </c>
      <c r="J752" s="159">
        <v>10</v>
      </c>
      <c r="K752" s="159">
        <v>10</v>
      </c>
      <c r="L752" s="159">
        <v>1002</v>
      </c>
      <c r="M752" s="206" t="str">
        <f t="shared" si="59"/>
        <v>16-1-1002</v>
      </c>
      <c r="N752" s="159" t="s">
        <v>1525</v>
      </c>
      <c r="O752" s="206" t="str">
        <f>VLOOKUP(M752,'房源信息（实测）'!$C$2:$J$771,7,0)</f>
        <v>16-1-1002</v>
      </c>
      <c r="P752" s="206">
        <f>VLOOKUP(M752,'房源信息（实测）'!$C$2:$K$771,8,0)</f>
        <v>78.83</v>
      </c>
      <c r="Q752" s="159">
        <v>78.75</v>
      </c>
      <c r="R752" s="159">
        <v>62.7</v>
      </c>
      <c r="S752" s="159" t="s">
        <v>1909</v>
      </c>
      <c r="T752" s="159" t="s">
        <v>93</v>
      </c>
      <c r="U752" s="159" t="s">
        <v>1910</v>
      </c>
      <c r="V752" s="159" t="s">
        <v>1545</v>
      </c>
      <c r="W752" s="159" t="s">
        <v>4094</v>
      </c>
      <c r="X752" s="163">
        <v>44309</v>
      </c>
      <c r="Y752" s="159" t="s">
        <v>4095</v>
      </c>
      <c r="Z752" s="159" t="s">
        <v>1548</v>
      </c>
      <c r="AA752" s="159" t="s">
        <v>4096</v>
      </c>
      <c r="AB752" s="159" t="s">
        <v>4097</v>
      </c>
      <c r="AC752" s="159" t="s">
        <v>1548</v>
      </c>
      <c r="AD752" s="159" t="s">
        <v>4098</v>
      </c>
      <c r="AE752" s="163">
        <v>45107</v>
      </c>
      <c r="AI752"/>
    </row>
    <row r="753" spans="1:35">
      <c r="A753" s="159">
        <f t="shared" si="58"/>
        <v>78.83</v>
      </c>
      <c r="B753" s="159">
        <v>751</v>
      </c>
      <c r="C753" s="159" t="s">
        <v>1523</v>
      </c>
      <c r="D753" s="159" t="s">
        <v>155</v>
      </c>
      <c r="E753" s="159" t="s">
        <v>632</v>
      </c>
      <c r="F753" s="159" t="s">
        <v>4099</v>
      </c>
      <c r="G753" s="159">
        <v>16</v>
      </c>
      <c r="H753" s="159">
        <f t="shared" si="60"/>
        <v>16</v>
      </c>
      <c r="I753" s="159">
        <v>2</v>
      </c>
      <c r="J753" s="159">
        <v>10</v>
      </c>
      <c r="K753" s="159">
        <v>1</v>
      </c>
      <c r="L753" s="159">
        <v>101</v>
      </c>
      <c r="M753" s="206" t="str">
        <f t="shared" si="59"/>
        <v>16-2-101</v>
      </c>
      <c r="N753" s="159" t="s">
        <v>1525</v>
      </c>
      <c r="O753" s="206" t="str">
        <f>VLOOKUP(M753,'房源信息（实测）'!$C$2:$J$771,7,0)</f>
        <v>16-2-101</v>
      </c>
      <c r="P753" s="206">
        <f>VLOOKUP(M753,'房源信息（实测）'!$C$2:$K$771,8,0)</f>
        <v>78.83</v>
      </c>
      <c r="Q753" s="159">
        <v>78.75</v>
      </c>
      <c r="R753" s="159">
        <v>62.7</v>
      </c>
      <c r="S753" s="159" t="s">
        <v>1909</v>
      </c>
      <c r="T753" s="159" t="s">
        <v>93</v>
      </c>
      <c r="U753" s="159" t="s">
        <v>1910</v>
      </c>
      <c r="V753" s="159" t="s">
        <v>1545</v>
      </c>
      <c r="W753" s="159" t="s">
        <v>4100</v>
      </c>
      <c r="X753" s="163">
        <v>44338</v>
      </c>
      <c r="Y753" s="159" t="s">
        <v>4101</v>
      </c>
      <c r="Z753" s="159" t="s">
        <v>1548</v>
      </c>
      <c r="AA753" s="159" t="s">
        <v>4102</v>
      </c>
      <c r="AE753" s="163">
        <v>45107</v>
      </c>
      <c r="AI753"/>
    </row>
    <row r="754" spans="1:35">
      <c r="A754" s="159">
        <f t="shared" si="58"/>
        <v>89.55</v>
      </c>
      <c r="B754" s="159">
        <v>752</v>
      </c>
      <c r="C754" s="159" t="s">
        <v>1523</v>
      </c>
      <c r="D754" s="159" t="s">
        <v>155</v>
      </c>
      <c r="E754" s="159" t="s">
        <v>632</v>
      </c>
      <c r="F754" s="159" t="s">
        <v>4103</v>
      </c>
      <c r="G754" s="159">
        <v>16</v>
      </c>
      <c r="H754" s="159">
        <f t="shared" si="60"/>
        <v>16</v>
      </c>
      <c r="I754" s="159">
        <v>2</v>
      </c>
      <c r="J754" s="159">
        <v>10</v>
      </c>
      <c r="K754" s="159">
        <v>1</v>
      </c>
      <c r="L754" s="159">
        <v>102</v>
      </c>
      <c r="M754" s="206" t="str">
        <f t="shared" si="59"/>
        <v>16-2-102</v>
      </c>
      <c r="N754" s="159" t="s">
        <v>1525</v>
      </c>
      <c r="O754" s="206" t="str">
        <f>VLOOKUP(M754,'房源信息（实测）'!$C$2:$J$771,7,0)</f>
        <v>16-2-102</v>
      </c>
      <c r="P754" s="206">
        <f>VLOOKUP(M754,'房源信息（实测）'!$C$2:$K$771,8,0)</f>
        <v>89.55</v>
      </c>
      <c r="Q754" s="159">
        <v>89.47</v>
      </c>
      <c r="R754" s="159">
        <v>71.23</v>
      </c>
      <c r="S754" s="159" t="s">
        <v>1526</v>
      </c>
      <c r="T754" s="159" t="s">
        <v>93</v>
      </c>
      <c r="U754" s="159" t="s">
        <v>1527</v>
      </c>
      <c r="V754" s="159" t="s">
        <v>1528</v>
      </c>
      <c r="AE754" s="163">
        <v>45107</v>
      </c>
      <c r="AI754"/>
    </row>
    <row r="755" spans="1:35">
      <c r="A755" s="159">
        <f t="shared" si="58"/>
        <v>78.83</v>
      </c>
      <c r="B755" s="159">
        <v>753</v>
      </c>
      <c r="C755" s="159" t="s">
        <v>1523</v>
      </c>
      <c r="D755" s="159" t="s">
        <v>155</v>
      </c>
      <c r="E755" s="159" t="s">
        <v>632</v>
      </c>
      <c r="F755" s="159" t="s">
        <v>4104</v>
      </c>
      <c r="G755" s="159">
        <v>16</v>
      </c>
      <c r="H755" s="159">
        <f t="shared" si="60"/>
        <v>16</v>
      </c>
      <c r="I755" s="159">
        <v>2</v>
      </c>
      <c r="J755" s="159">
        <v>10</v>
      </c>
      <c r="K755" s="159">
        <v>2</v>
      </c>
      <c r="L755" s="159">
        <v>201</v>
      </c>
      <c r="M755" s="206" t="str">
        <f t="shared" si="59"/>
        <v>16-2-201</v>
      </c>
      <c r="N755" s="159" t="s">
        <v>1525</v>
      </c>
      <c r="O755" s="206" t="str">
        <f>VLOOKUP(M755,'房源信息（实测）'!$C$2:$J$771,7,0)</f>
        <v>16-2-201</v>
      </c>
      <c r="P755" s="206">
        <f>VLOOKUP(M755,'房源信息（实测）'!$C$2:$K$771,8,0)</f>
        <v>78.83</v>
      </c>
      <c r="Q755" s="159">
        <v>78.75</v>
      </c>
      <c r="R755" s="159">
        <v>62.7</v>
      </c>
      <c r="S755" s="159" t="s">
        <v>1909</v>
      </c>
      <c r="T755" s="159" t="s">
        <v>93</v>
      </c>
      <c r="U755" s="159" t="s">
        <v>1910</v>
      </c>
      <c r="V755" s="159" t="s">
        <v>1545</v>
      </c>
      <c r="W755" s="159" t="s">
        <v>4105</v>
      </c>
      <c r="X755" s="163">
        <v>44309</v>
      </c>
      <c r="Y755" s="159" t="s">
        <v>4106</v>
      </c>
      <c r="Z755" s="159" t="s">
        <v>1548</v>
      </c>
      <c r="AA755" s="159" t="s">
        <v>4107</v>
      </c>
      <c r="AE755" s="163">
        <v>45107</v>
      </c>
      <c r="AI755"/>
    </row>
    <row r="756" spans="1:35">
      <c r="A756" s="159">
        <f t="shared" si="58"/>
        <v>89.55</v>
      </c>
      <c r="B756" s="159">
        <v>754</v>
      </c>
      <c r="C756" s="159" t="s">
        <v>1523</v>
      </c>
      <c r="D756" s="159" t="s">
        <v>155</v>
      </c>
      <c r="E756" s="159" t="s">
        <v>632</v>
      </c>
      <c r="F756" s="159" t="s">
        <v>4108</v>
      </c>
      <c r="G756" s="159">
        <v>16</v>
      </c>
      <c r="H756" s="159">
        <f t="shared" si="60"/>
        <v>16</v>
      </c>
      <c r="I756" s="159">
        <v>2</v>
      </c>
      <c r="J756" s="159">
        <v>10</v>
      </c>
      <c r="K756" s="159">
        <v>2</v>
      </c>
      <c r="L756" s="159">
        <v>202</v>
      </c>
      <c r="M756" s="206" t="str">
        <f t="shared" si="59"/>
        <v>16-2-202</v>
      </c>
      <c r="N756" s="159" t="s">
        <v>1525</v>
      </c>
      <c r="O756" s="206" t="str">
        <f>VLOOKUP(M756,'房源信息（实测）'!$C$2:$J$771,7,0)</f>
        <v>16-2-202</v>
      </c>
      <c r="P756" s="206">
        <f>VLOOKUP(M756,'房源信息（实测）'!$C$2:$K$771,8,0)</f>
        <v>89.55</v>
      </c>
      <c r="Q756" s="159">
        <v>89.47</v>
      </c>
      <c r="R756" s="159">
        <v>71.23</v>
      </c>
      <c r="S756" s="159" t="s">
        <v>1526</v>
      </c>
      <c r="T756" s="159" t="s">
        <v>93</v>
      </c>
      <c r="U756" s="159" t="s">
        <v>1527</v>
      </c>
      <c r="V756" s="159" t="s">
        <v>1528</v>
      </c>
      <c r="AE756" s="163">
        <v>45107</v>
      </c>
      <c r="AI756"/>
    </row>
    <row r="757" spans="1:35">
      <c r="A757" s="159">
        <f t="shared" si="58"/>
        <v>78.83</v>
      </c>
      <c r="B757" s="159">
        <v>755</v>
      </c>
      <c r="C757" s="159" t="s">
        <v>1523</v>
      </c>
      <c r="D757" s="159" t="s">
        <v>155</v>
      </c>
      <c r="E757" s="159" t="s">
        <v>632</v>
      </c>
      <c r="F757" s="159" t="s">
        <v>4109</v>
      </c>
      <c r="G757" s="159">
        <v>16</v>
      </c>
      <c r="H757" s="159">
        <f t="shared" si="60"/>
        <v>16</v>
      </c>
      <c r="I757" s="159">
        <v>2</v>
      </c>
      <c r="J757" s="159">
        <v>10</v>
      </c>
      <c r="K757" s="159">
        <v>3</v>
      </c>
      <c r="L757" s="159">
        <v>301</v>
      </c>
      <c r="M757" s="206" t="str">
        <f t="shared" si="59"/>
        <v>16-2-301</v>
      </c>
      <c r="N757" s="159" t="s">
        <v>1525</v>
      </c>
      <c r="O757" s="206" t="str">
        <f>VLOOKUP(M757,'房源信息（实测）'!$C$2:$J$771,7,0)</f>
        <v>16-2-301</v>
      </c>
      <c r="P757" s="206">
        <f>VLOOKUP(M757,'房源信息（实测）'!$C$2:$K$771,8,0)</f>
        <v>78.83</v>
      </c>
      <c r="Q757" s="159">
        <v>78.75</v>
      </c>
      <c r="R757" s="159">
        <v>62.7</v>
      </c>
      <c r="S757" s="159" t="s">
        <v>1909</v>
      </c>
      <c r="T757" s="159" t="s">
        <v>93</v>
      </c>
      <c r="U757" s="159" t="s">
        <v>1910</v>
      </c>
      <c r="V757" s="159" t="s">
        <v>1545</v>
      </c>
      <c r="W757" s="159" t="s">
        <v>4110</v>
      </c>
      <c r="X757" s="163">
        <v>44305</v>
      </c>
      <c r="Y757" s="159" t="s">
        <v>4111</v>
      </c>
      <c r="Z757" s="159" t="s">
        <v>1548</v>
      </c>
      <c r="AA757" s="159" t="s">
        <v>4112</v>
      </c>
      <c r="AB757" s="159" t="s">
        <v>4113</v>
      </c>
      <c r="AC757" s="159" t="s">
        <v>1548</v>
      </c>
      <c r="AD757" s="159" t="s">
        <v>4114</v>
      </c>
      <c r="AE757" s="163">
        <v>45107</v>
      </c>
      <c r="AI757"/>
    </row>
    <row r="758" spans="1:35">
      <c r="A758" s="159">
        <f t="shared" si="58"/>
        <v>89.55</v>
      </c>
      <c r="B758" s="159">
        <v>756</v>
      </c>
      <c r="C758" s="159" t="s">
        <v>1523</v>
      </c>
      <c r="D758" s="159" t="s">
        <v>155</v>
      </c>
      <c r="E758" s="159" t="s">
        <v>632</v>
      </c>
      <c r="F758" s="159" t="s">
        <v>4115</v>
      </c>
      <c r="G758" s="159">
        <v>16</v>
      </c>
      <c r="H758" s="159">
        <f t="shared" si="60"/>
        <v>16</v>
      </c>
      <c r="I758" s="159">
        <v>2</v>
      </c>
      <c r="J758" s="159">
        <v>10</v>
      </c>
      <c r="K758" s="159">
        <v>3</v>
      </c>
      <c r="L758" s="159">
        <v>302</v>
      </c>
      <c r="M758" s="206" t="str">
        <f t="shared" si="59"/>
        <v>16-2-302</v>
      </c>
      <c r="N758" s="159" t="s">
        <v>1525</v>
      </c>
      <c r="O758" s="206" t="str">
        <f>VLOOKUP(M758,'房源信息（实测）'!$C$2:$J$771,7,0)</f>
        <v>16-2-302</v>
      </c>
      <c r="P758" s="206">
        <f>VLOOKUP(M758,'房源信息（实测）'!$C$2:$K$771,8,0)</f>
        <v>89.55</v>
      </c>
      <c r="Q758" s="159">
        <v>89.47</v>
      </c>
      <c r="R758" s="159">
        <v>71.23</v>
      </c>
      <c r="S758" s="159" t="s">
        <v>1526</v>
      </c>
      <c r="T758" s="159" t="s">
        <v>93</v>
      </c>
      <c r="U758" s="159" t="s">
        <v>1527</v>
      </c>
      <c r="V758" s="159" t="s">
        <v>1545</v>
      </c>
      <c r="W758" s="159" t="s">
        <v>4116</v>
      </c>
      <c r="X758" s="163">
        <v>44310</v>
      </c>
      <c r="Y758" s="159" t="s">
        <v>4117</v>
      </c>
      <c r="Z758" s="159" t="s">
        <v>1548</v>
      </c>
      <c r="AA758" s="159" t="s">
        <v>4118</v>
      </c>
      <c r="AE758" s="163">
        <v>45107</v>
      </c>
      <c r="AI758"/>
    </row>
    <row r="759" spans="1:35">
      <c r="A759" s="159">
        <f t="shared" si="58"/>
        <v>78.83</v>
      </c>
      <c r="B759" s="159">
        <v>757</v>
      </c>
      <c r="C759" s="159" t="s">
        <v>1523</v>
      </c>
      <c r="D759" s="159" t="s">
        <v>155</v>
      </c>
      <c r="E759" s="159" t="s">
        <v>632</v>
      </c>
      <c r="F759" s="159" t="s">
        <v>4119</v>
      </c>
      <c r="G759" s="159">
        <v>16</v>
      </c>
      <c r="H759" s="159">
        <f t="shared" si="60"/>
        <v>16</v>
      </c>
      <c r="I759" s="159">
        <v>2</v>
      </c>
      <c r="J759" s="159">
        <v>10</v>
      </c>
      <c r="K759" s="159">
        <v>4</v>
      </c>
      <c r="L759" s="159">
        <v>401</v>
      </c>
      <c r="M759" s="206" t="str">
        <f t="shared" si="59"/>
        <v>16-2-401</v>
      </c>
      <c r="N759" s="159" t="s">
        <v>1525</v>
      </c>
      <c r="O759" s="206" t="str">
        <f>VLOOKUP(M759,'房源信息（实测）'!$C$2:$J$771,7,0)</f>
        <v>16-2-401</v>
      </c>
      <c r="P759" s="206">
        <f>VLOOKUP(M759,'房源信息（实测）'!$C$2:$K$771,8,0)</f>
        <v>78.83</v>
      </c>
      <c r="Q759" s="159">
        <v>78.75</v>
      </c>
      <c r="R759" s="159">
        <v>62.7</v>
      </c>
      <c r="S759" s="159" t="s">
        <v>1909</v>
      </c>
      <c r="T759" s="159" t="s">
        <v>93</v>
      </c>
      <c r="U759" s="159" t="s">
        <v>1910</v>
      </c>
      <c r="V759" s="159" t="s">
        <v>1545</v>
      </c>
      <c r="W759" s="159" t="s">
        <v>4120</v>
      </c>
      <c r="X759" s="163">
        <v>44310</v>
      </c>
      <c r="Y759" s="159" t="s">
        <v>4121</v>
      </c>
      <c r="Z759" s="159" t="s">
        <v>1548</v>
      </c>
      <c r="AA759" s="159" t="s">
        <v>4122</v>
      </c>
      <c r="AB759" s="159" t="s">
        <v>4123</v>
      </c>
      <c r="AC759" s="159" t="s">
        <v>1548</v>
      </c>
      <c r="AD759" s="159" t="s">
        <v>4124</v>
      </c>
      <c r="AE759" s="163">
        <v>45107</v>
      </c>
      <c r="AI759"/>
    </row>
    <row r="760" spans="1:35">
      <c r="A760" s="159">
        <f t="shared" si="58"/>
        <v>89.55</v>
      </c>
      <c r="B760" s="159">
        <v>758</v>
      </c>
      <c r="C760" s="159" t="s">
        <v>1523</v>
      </c>
      <c r="D760" s="159" t="s">
        <v>155</v>
      </c>
      <c r="E760" s="159" t="s">
        <v>632</v>
      </c>
      <c r="F760" s="159" t="s">
        <v>4125</v>
      </c>
      <c r="G760" s="159">
        <v>16</v>
      </c>
      <c r="H760" s="159">
        <f t="shared" si="60"/>
        <v>16</v>
      </c>
      <c r="I760" s="159">
        <v>2</v>
      </c>
      <c r="J760" s="159">
        <v>10</v>
      </c>
      <c r="K760" s="159">
        <v>4</v>
      </c>
      <c r="L760" s="159">
        <v>402</v>
      </c>
      <c r="M760" s="206" t="str">
        <f t="shared" si="59"/>
        <v>16-2-402</v>
      </c>
      <c r="N760" s="159" t="s">
        <v>1525</v>
      </c>
      <c r="O760" s="206" t="str">
        <f>VLOOKUP(M760,'房源信息（实测）'!$C$2:$J$771,7,0)</f>
        <v>16-2-402</v>
      </c>
      <c r="P760" s="206">
        <f>VLOOKUP(M760,'房源信息（实测）'!$C$2:$K$771,8,0)</f>
        <v>89.55</v>
      </c>
      <c r="Q760" s="159">
        <v>89.47</v>
      </c>
      <c r="R760" s="159">
        <v>71.23</v>
      </c>
      <c r="S760" s="159" t="s">
        <v>1526</v>
      </c>
      <c r="T760" s="159" t="s">
        <v>93</v>
      </c>
      <c r="U760" s="159" t="s">
        <v>1527</v>
      </c>
      <c r="V760" s="159" t="s">
        <v>1545</v>
      </c>
      <c r="W760" s="159" t="s">
        <v>4126</v>
      </c>
      <c r="X760" s="163">
        <v>44306</v>
      </c>
      <c r="Y760" s="159" t="s">
        <v>4127</v>
      </c>
      <c r="Z760" s="159" t="s">
        <v>1548</v>
      </c>
      <c r="AA760" s="159" t="s">
        <v>4128</v>
      </c>
      <c r="AB760" s="159" t="s">
        <v>4129</v>
      </c>
      <c r="AC760" s="159" t="s">
        <v>1548</v>
      </c>
      <c r="AD760" s="159" t="s">
        <v>4130</v>
      </c>
      <c r="AE760" s="163">
        <v>45107</v>
      </c>
      <c r="AI760"/>
    </row>
    <row r="761" spans="1:35">
      <c r="A761" s="159">
        <f t="shared" si="58"/>
        <v>78.83</v>
      </c>
      <c r="B761" s="159">
        <v>759</v>
      </c>
      <c r="C761" s="159" t="s">
        <v>1523</v>
      </c>
      <c r="D761" s="159" t="s">
        <v>155</v>
      </c>
      <c r="E761" s="159" t="s">
        <v>632</v>
      </c>
      <c r="F761" s="159" t="s">
        <v>4131</v>
      </c>
      <c r="G761" s="159">
        <v>16</v>
      </c>
      <c r="H761" s="159">
        <f t="shared" si="60"/>
        <v>16</v>
      </c>
      <c r="I761" s="159">
        <v>2</v>
      </c>
      <c r="J761" s="159">
        <v>10</v>
      </c>
      <c r="K761" s="159">
        <v>5</v>
      </c>
      <c r="L761" s="159">
        <v>501</v>
      </c>
      <c r="M761" s="206" t="str">
        <f t="shared" si="59"/>
        <v>16-2-501</v>
      </c>
      <c r="N761" s="159" t="s">
        <v>1525</v>
      </c>
      <c r="O761" s="206" t="str">
        <f>VLOOKUP(M761,'房源信息（实测）'!$C$2:$J$771,7,0)</f>
        <v>16-2-501</v>
      </c>
      <c r="P761" s="206">
        <f>VLOOKUP(M761,'房源信息（实测）'!$C$2:$K$771,8,0)</f>
        <v>78.83</v>
      </c>
      <c r="Q761" s="159">
        <v>78.75</v>
      </c>
      <c r="R761" s="159">
        <v>62.7</v>
      </c>
      <c r="S761" s="159" t="s">
        <v>1909</v>
      </c>
      <c r="T761" s="159" t="s">
        <v>93</v>
      </c>
      <c r="U761" s="159" t="s">
        <v>1910</v>
      </c>
      <c r="V761" s="159" t="s">
        <v>1545</v>
      </c>
      <c r="W761" s="159" t="s">
        <v>4132</v>
      </c>
      <c r="X761" s="163">
        <v>44303</v>
      </c>
      <c r="Y761" s="159" t="s">
        <v>4133</v>
      </c>
      <c r="Z761" s="159" t="s">
        <v>1548</v>
      </c>
      <c r="AA761" s="159" t="s">
        <v>4134</v>
      </c>
      <c r="AB761" s="159" t="s">
        <v>4135</v>
      </c>
      <c r="AC761" s="159" t="s">
        <v>1548</v>
      </c>
      <c r="AD761" s="159" t="s">
        <v>4136</v>
      </c>
      <c r="AE761" s="163">
        <v>45107</v>
      </c>
      <c r="AI761"/>
    </row>
    <row r="762" spans="1:35">
      <c r="A762" s="159">
        <f t="shared" si="58"/>
        <v>89.55</v>
      </c>
      <c r="B762" s="159">
        <v>760</v>
      </c>
      <c r="C762" s="159" t="s">
        <v>1523</v>
      </c>
      <c r="D762" s="159" t="s">
        <v>155</v>
      </c>
      <c r="E762" s="159" t="s">
        <v>632</v>
      </c>
      <c r="F762" s="159" t="s">
        <v>4137</v>
      </c>
      <c r="G762" s="159">
        <v>16</v>
      </c>
      <c r="H762" s="159">
        <f t="shared" si="60"/>
        <v>16</v>
      </c>
      <c r="I762" s="159">
        <v>2</v>
      </c>
      <c r="J762" s="159">
        <v>10</v>
      </c>
      <c r="K762" s="159">
        <v>5</v>
      </c>
      <c r="L762" s="159">
        <v>502</v>
      </c>
      <c r="M762" s="206" t="str">
        <f t="shared" si="59"/>
        <v>16-2-502</v>
      </c>
      <c r="N762" s="159" t="s">
        <v>1525</v>
      </c>
      <c r="O762" s="206" t="str">
        <f>VLOOKUP(M762,'房源信息（实测）'!$C$2:$J$771,7,0)</f>
        <v>16-2-502</v>
      </c>
      <c r="P762" s="206">
        <f>VLOOKUP(M762,'房源信息（实测）'!$C$2:$K$771,8,0)</f>
        <v>89.55</v>
      </c>
      <c r="Q762" s="159">
        <v>89.47</v>
      </c>
      <c r="R762" s="159">
        <v>71.23</v>
      </c>
      <c r="S762" s="159" t="s">
        <v>1526</v>
      </c>
      <c r="T762" s="159" t="s">
        <v>93</v>
      </c>
      <c r="U762" s="159" t="s">
        <v>1527</v>
      </c>
      <c r="V762" s="159" t="s">
        <v>1545</v>
      </c>
      <c r="W762" s="159" t="s">
        <v>4138</v>
      </c>
      <c r="X762" s="163">
        <v>44304</v>
      </c>
      <c r="Y762" s="159" t="s">
        <v>4139</v>
      </c>
      <c r="Z762" s="159" t="s">
        <v>1548</v>
      </c>
      <c r="AA762" s="159" t="s">
        <v>4140</v>
      </c>
      <c r="AE762" s="163">
        <v>45107</v>
      </c>
      <c r="AI762"/>
    </row>
    <row r="763" spans="1:35">
      <c r="A763" s="159">
        <f t="shared" si="58"/>
        <v>78.83</v>
      </c>
      <c r="B763" s="159">
        <v>761</v>
      </c>
      <c r="C763" s="159" t="s">
        <v>1523</v>
      </c>
      <c r="D763" s="159" t="s">
        <v>155</v>
      </c>
      <c r="E763" s="159" t="s">
        <v>632</v>
      </c>
      <c r="F763" s="159" t="s">
        <v>4141</v>
      </c>
      <c r="G763" s="159">
        <v>16</v>
      </c>
      <c r="H763" s="159">
        <f t="shared" si="60"/>
        <v>16</v>
      </c>
      <c r="I763" s="159">
        <v>2</v>
      </c>
      <c r="J763" s="159">
        <v>10</v>
      </c>
      <c r="K763" s="159">
        <v>6</v>
      </c>
      <c r="L763" s="159">
        <v>601</v>
      </c>
      <c r="M763" s="206" t="str">
        <f t="shared" si="59"/>
        <v>16-2-601</v>
      </c>
      <c r="N763" s="159" t="s">
        <v>1525</v>
      </c>
      <c r="O763" s="206" t="str">
        <f>VLOOKUP(M763,'房源信息（实测）'!$C$2:$J$771,7,0)</f>
        <v>16-2-601</v>
      </c>
      <c r="P763" s="206">
        <f>VLOOKUP(M763,'房源信息（实测）'!$C$2:$K$771,8,0)</f>
        <v>78.83</v>
      </c>
      <c r="Q763" s="159">
        <v>78.75</v>
      </c>
      <c r="R763" s="159">
        <v>62.7</v>
      </c>
      <c r="S763" s="159" t="s">
        <v>1909</v>
      </c>
      <c r="T763" s="159" t="s">
        <v>93</v>
      </c>
      <c r="U763" s="159" t="s">
        <v>1910</v>
      </c>
      <c r="V763" s="159" t="s">
        <v>1545</v>
      </c>
      <c r="W763" s="159" t="s">
        <v>4142</v>
      </c>
      <c r="X763" s="163">
        <v>44323</v>
      </c>
      <c r="Y763" s="159" t="s">
        <v>4143</v>
      </c>
      <c r="Z763" s="159" t="s">
        <v>1548</v>
      </c>
      <c r="AA763" s="159" t="s">
        <v>4144</v>
      </c>
      <c r="AE763" s="163">
        <v>45107</v>
      </c>
      <c r="AI763"/>
    </row>
    <row r="764" spans="1:35">
      <c r="A764" s="159">
        <f t="shared" si="58"/>
        <v>89.55</v>
      </c>
      <c r="B764" s="159">
        <v>762</v>
      </c>
      <c r="C764" s="159" t="s">
        <v>1523</v>
      </c>
      <c r="D764" s="159" t="s">
        <v>155</v>
      </c>
      <c r="E764" s="159" t="s">
        <v>632</v>
      </c>
      <c r="F764" s="159" t="s">
        <v>4145</v>
      </c>
      <c r="G764" s="159">
        <v>16</v>
      </c>
      <c r="H764" s="159">
        <f t="shared" si="60"/>
        <v>16</v>
      </c>
      <c r="I764" s="159">
        <v>2</v>
      </c>
      <c r="J764" s="159">
        <v>10</v>
      </c>
      <c r="K764" s="159">
        <v>6</v>
      </c>
      <c r="L764" s="159">
        <v>602</v>
      </c>
      <c r="M764" s="206" t="str">
        <f t="shared" si="59"/>
        <v>16-2-602</v>
      </c>
      <c r="N764" s="159" t="s">
        <v>1525</v>
      </c>
      <c r="O764" s="206" t="str">
        <f>VLOOKUP(M764,'房源信息（实测）'!$C$2:$J$771,7,0)</f>
        <v>16-2-602</v>
      </c>
      <c r="P764" s="206">
        <f>VLOOKUP(M764,'房源信息（实测）'!$C$2:$K$771,8,0)</f>
        <v>89.55</v>
      </c>
      <c r="Q764" s="159">
        <v>89.47</v>
      </c>
      <c r="R764" s="159">
        <v>71.23</v>
      </c>
      <c r="S764" s="159" t="s">
        <v>1526</v>
      </c>
      <c r="T764" s="159" t="s">
        <v>93</v>
      </c>
      <c r="U764" s="159" t="s">
        <v>1527</v>
      </c>
      <c r="V764" s="159" t="s">
        <v>1545</v>
      </c>
      <c r="W764" s="159" t="s">
        <v>4146</v>
      </c>
      <c r="X764" s="163">
        <v>44303</v>
      </c>
      <c r="Y764" s="159" t="s">
        <v>4147</v>
      </c>
      <c r="Z764" s="159" t="s">
        <v>1548</v>
      </c>
      <c r="AA764" s="159" t="s">
        <v>4148</v>
      </c>
      <c r="AB764" s="159" t="s">
        <v>4149</v>
      </c>
      <c r="AC764" s="159" t="s">
        <v>1548</v>
      </c>
      <c r="AD764" s="159" t="s">
        <v>4150</v>
      </c>
      <c r="AE764" s="163">
        <v>45107</v>
      </c>
      <c r="AI764"/>
    </row>
    <row r="765" spans="1:35">
      <c r="A765" s="159">
        <f t="shared" si="58"/>
        <v>78.83</v>
      </c>
      <c r="B765" s="159">
        <v>763</v>
      </c>
      <c r="C765" s="159" t="s">
        <v>1523</v>
      </c>
      <c r="D765" s="159" t="s">
        <v>155</v>
      </c>
      <c r="E765" s="159" t="s">
        <v>632</v>
      </c>
      <c r="F765" s="159" t="s">
        <v>4151</v>
      </c>
      <c r="G765" s="159">
        <v>16</v>
      </c>
      <c r="H765" s="159">
        <f t="shared" si="60"/>
        <v>16</v>
      </c>
      <c r="I765" s="159">
        <v>2</v>
      </c>
      <c r="J765" s="159">
        <v>10</v>
      </c>
      <c r="K765" s="159">
        <v>7</v>
      </c>
      <c r="L765" s="159">
        <v>701</v>
      </c>
      <c r="M765" s="206" t="str">
        <f t="shared" si="59"/>
        <v>16-2-701</v>
      </c>
      <c r="N765" s="159" t="s">
        <v>1525</v>
      </c>
      <c r="O765" s="206" t="str">
        <f>VLOOKUP(M765,'房源信息（实测）'!$C$2:$J$771,7,0)</f>
        <v>16-2-701</v>
      </c>
      <c r="P765" s="206">
        <f>VLOOKUP(M765,'房源信息（实测）'!$C$2:$K$771,8,0)</f>
        <v>78.83</v>
      </c>
      <c r="Q765" s="159">
        <v>78.75</v>
      </c>
      <c r="R765" s="159">
        <v>62.7</v>
      </c>
      <c r="S765" s="159" t="s">
        <v>1909</v>
      </c>
      <c r="T765" s="159" t="s">
        <v>93</v>
      </c>
      <c r="U765" s="159" t="s">
        <v>1910</v>
      </c>
      <c r="V765" s="159" t="s">
        <v>1545</v>
      </c>
      <c r="W765" s="159" t="s">
        <v>4152</v>
      </c>
      <c r="X765" s="163">
        <v>44304</v>
      </c>
      <c r="Y765" s="159" t="s">
        <v>4153</v>
      </c>
      <c r="Z765" s="159" t="s">
        <v>1548</v>
      </c>
      <c r="AA765" s="159" t="s">
        <v>4154</v>
      </c>
      <c r="AE765" s="163">
        <v>45107</v>
      </c>
      <c r="AI765"/>
    </row>
    <row r="766" spans="1:35">
      <c r="A766" s="159">
        <f t="shared" si="58"/>
        <v>89.55</v>
      </c>
      <c r="B766" s="159">
        <v>764</v>
      </c>
      <c r="C766" s="159" t="s">
        <v>1523</v>
      </c>
      <c r="D766" s="159" t="s">
        <v>155</v>
      </c>
      <c r="E766" s="159" t="s">
        <v>632</v>
      </c>
      <c r="F766" s="159" t="s">
        <v>4155</v>
      </c>
      <c r="G766" s="159">
        <v>16</v>
      </c>
      <c r="H766" s="159">
        <f t="shared" si="60"/>
        <v>16</v>
      </c>
      <c r="I766" s="159">
        <v>2</v>
      </c>
      <c r="J766" s="159">
        <v>10</v>
      </c>
      <c r="K766" s="159">
        <v>7</v>
      </c>
      <c r="L766" s="159">
        <v>702</v>
      </c>
      <c r="M766" s="206" t="str">
        <f t="shared" si="59"/>
        <v>16-2-702</v>
      </c>
      <c r="N766" s="159" t="s">
        <v>1525</v>
      </c>
      <c r="O766" s="206" t="str">
        <f>VLOOKUP(M766,'房源信息（实测）'!$C$2:$J$771,7,0)</f>
        <v>16-2-702</v>
      </c>
      <c r="P766" s="206">
        <f>VLOOKUP(M766,'房源信息（实测）'!$C$2:$K$771,8,0)</f>
        <v>89.55</v>
      </c>
      <c r="Q766" s="159">
        <v>89.47</v>
      </c>
      <c r="R766" s="159">
        <v>71.23</v>
      </c>
      <c r="S766" s="159" t="s">
        <v>1526</v>
      </c>
      <c r="T766" s="159" t="s">
        <v>93</v>
      </c>
      <c r="U766" s="159" t="s">
        <v>1527</v>
      </c>
      <c r="V766" s="159" t="s">
        <v>1545</v>
      </c>
      <c r="W766" s="159" t="s">
        <v>4156</v>
      </c>
      <c r="X766" s="163">
        <v>44312</v>
      </c>
      <c r="Y766" s="159" t="s">
        <v>4157</v>
      </c>
      <c r="Z766" s="159" t="s">
        <v>1548</v>
      </c>
      <c r="AA766" s="159" t="s">
        <v>4158</v>
      </c>
      <c r="AE766" s="163">
        <v>45107</v>
      </c>
      <c r="AI766"/>
    </row>
    <row r="767" spans="1:35">
      <c r="A767" s="159">
        <f t="shared" si="58"/>
        <v>78.83</v>
      </c>
      <c r="B767" s="159">
        <v>765</v>
      </c>
      <c r="C767" s="159" t="s">
        <v>1523</v>
      </c>
      <c r="D767" s="159" t="s">
        <v>155</v>
      </c>
      <c r="E767" s="159" t="s">
        <v>632</v>
      </c>
      <c r="F767" s="159" t="s">
        <v>4159</v>
      </c>
      <c r="G767" s="159">
        <v>16</v>
      </c>
      <c r="H767" s="159">
        <f t="shared" si="60"/>
        <v>16</v>
      </c>
      <c r="I767" s="159">
        <v>2</v>
      </c>
      <c r="J767" s="159">
        <v>10</v>
      </c>
      <c r="K767" s="159">
        <v>8</v>
      </c>
      <c r="L767" s="159">
        <v>801</v>
      </c>
      <c r="M767" s="206" t="str">
        <f t="shared" si="59"/>
        <v>16-2-801</v>
      </c>
      <c r="N767" s="159" t="s">
        <v>1525</v>
      </c>
      <c r="O767" s="206" t="str">
        <f>VLOOKUP(M767,'房源信息（实测）'!$C$2:$J$771,7,0)</f>
        <v>16-2-801</v>
      </c>
      <c r="P767" s="206">
        <f>VLOOKUP(M767,'房源信息（实测）'!$C$2:$K$771,8,0)</f>
        <v>78.83</v>
      </c>
      <c r="Q767" s="159">
        <v>78.75</v>
      </c>
      <c r="R767" s="159">
        <v>62.7</v>
      </c>
      <c r="S767" s="159" t="s">
        <v>1909</v>
      </c>
      <c r="T767" s="159" t="s">
        <v>93</v>
      </c>
      <c r="U767" s="159" t="s">
        <v>1910</v>
      </c>
      <c r="V767" s="159" t="s">
        <v>1545</v>
      </c>
      <c r="W767" s="159" t="s">
        <v>4160</v>
      </c>
      <c r="X767" s="163">
        <v>44309</v>
      </c>
      <c r="Y767" s="159" t="s">
        <v>4161</v>
      </c>
      <c r="Z767" s="159" t="s">
        <v>1548</v>
      </c>
      <c r="AA767" s="159" t="s">
        <v>4162</v>
      </c>
      <c r="AE767" s="163">
        <v>45107</v>
      </c>
      <c r="AI767"/>
    </row>
    <row r="768" spans="1:35">
      <c r="A768" s="159">
        <f t="shared" si="58"/>
        <v>89.55</v>
      </c>
      <c r="B768" s="159">
        <v>766</v>
      </c>
      <c r="C768" s="159" t="s">
        <v>1523</v>
      </c>
      <c r="D768" s="159" t="s">
        <v>155</v>
      </c>
      <c r="E768" s="159" t="s">
        <v>632</v>
      </c>
      <c r="F768" s="159" t="s">
        <v>4163</v>
      </c>
      <c r="G768" s="159">
        <v>16</v>
      </c>
      <c r="H768" s="159">
        <f t="shared" si="60"/>
        <v>16</v>
      </c>
      <c r="I768" s="159">
        <v>2</v>
      </c>
      <c r="J768" s="159">
        <v>10</v>
      </c>
      <c r="K768" s="159">
        <v>8</v>
      </c>
      <c r="L768" s="159">
        <v>802</v>
      </c>
      <c r="M768" s="206" t="str">
        <f t="shared" si="59"/>
        <v>16-2-802</v>
      </c>
      <c r="N768" s="159" t="s">
        <v>1525</v>
      </c>
      <c r="O768" s="206" t="str">
        <f>VLOOKUP(M768,'房源信息（实测）'!$C$2:$J$771,7,0)</f>
        <v>16-2-802</v>
      </c>
      <c r="P768" s="206">
        <f>VLOOKUP(M768,'房源信息（实测）'!$C$2:$K$771,8,0)</f>
        <v>89.55</v>
      </c>
      <c r="Q768" s="159">
        <v>89.47</v>
      </c>
      <c r="R768" s="159">
        <v>71.23</v>
      </c>
      <c r="S768" s="159" t="s">
        <v>1526</v>
      </c>
      <c r="T768" s="159" t="s">
        <v>93</v>
      </c>
      <c r="U768" s="159" t="s">
        <v>1527</v>
      </c>
      <c r="V768" s="159" t="s">
        <v>1545</v>
      </c>
      <c r="W768" s="159" t="s">
        <v>4164</v>
      </c>
      <c r="X768" s="163">
        <v>44305</v>
      </c>
      <c r="Y768" s="159" t="s">
        <v>4165</v>
      </c>
      <c r="Z768" s="159" t="s">
        <v>1548</v>
      </c>
      <c r="AA768" s="159" t="s">
        <v>4166</v>
      </c>
      <c r="AE768" s="163">
        <v>45107</v>
      </c>
      <c r="AI768"/>
    </row>
    <row r="769" spans="1:35">
      <c r="A769" s="159">
        <f t="shared" si="58"/>
        <v>78.83</v>
      </c>
      <c r="B769" s="159">
        <v>767</v>
      </c>
      <c r="C769" s="159" t="s">
        <v>1523</v>
      </c>
      <c r="D769" s="159" t="s">
        <v>155</v>
      </c>
      <c r="E769" s="159" t="s">
        <v>632</v>
      </c>
      <c r="F769" s="159" t="s">
        <v>4167</v>
      </c>
      <c r="G769" s="159">
        <v>16</v>
      </c>
      <c r="H769" s="159">
        <f t="shared" si="60"/>
        <v>16</v>
      </c>
      <c r="I769" s="159">
        <v>2</v>
      </c>
      <c r="J769" s="159">
        <v>10</v>
      </c>
      <c r="K769" s="159">
        <v>9</v>
      </c>
      <c r="L769" s="159">
        <v>901</v>
      </c>
      <c r="M769" s="206" t="str">
        <f t="shared" si="59"/>
        <v>16-2-901</v>
      </c>
      <c r="N769" s="159" t="s">
        <v>1525</v>
      </c>
      <c r="O769" s="206" t="str">
        <f>VLOOKUP(M769,'房源信息（实测）'!$C$2:$J$771,7,0)</f>
        <v>16-2-901</v>
      </c>
      <c r="P769" s="206">
        <f>VLOOKUP(M769,'房源信息（实测）'!$C$2:$K$771,8,0)</f>
        <v>78.83</v>
      </c>
      <c r="Q769" s="159">
        <v>78.75</v>
      </c>
      <c r="R769" s="159">
        <v>62.7</v>
      </c>
      <c r="S769" s="159" t="s">
        <v>1909</v>
      </c>
      <c r="T769" s="159" t="s">
        <v>93</v>
      </c>
      <c r="U769" s="159" t="s">
        <v>1910</v>
      </c>
      <c r="V769" s="159" t="s">
        <v>1545</v>
      </c>
      <c r="W769" s="159" t="s">
        <v>4168</v>
      </c>
      <c r="X769" s="163">
        <v>44315</v>
      </c>
      <c r="Y769" s="159" t="s">
        <v>4169</v>
      </c>
      <c r="Z769" s="159" t="s">
        <v>1548</v>
      </c>
      <c r="AA769" s="159" t="s">
        <v>4170</v>
      </c>
      <c r="AE769" s="163">
        <v>45107</v>
      </c>
      <c r="AI769"/>
    </row>
    <row r="770" spans="1:35">
      <c r="A770" s="159">
        <f t="shared" si="58"/>
        <v>89.55</v>
      </c>
      <c r="B770" s="159">
        <v>768</v>
      </c>
      <c r="C770" s="159" t="s">
        <v>1523</v>
      </c>
      <c r="D770" s="159" t="s">
        <v>155</v>
      </c>
      <c r="E770" s="159" t="s">
        <v>632</v>
      </c>
      <c r="F770" s="159" t="s">
        <v>4171</v>
      </c>
      <c r="G770" s="159">
        <v>16</v>
      </c>
      <c r="H770" s="159">
        <f t="shared" si="60"/>
        <v>16</v>
      </c>
      <c r="I770" s="159">
        <v>2</v>
      </c>
      <c r="J770" s="159">
        <v>10</v>
      </c>
      <c r="K770" s="159">
        <v>9</v>
      </c>
      <c r="L770" s="159">
        <v>902</v>
      </c>
      <c r="M770" s="206" t="str">
        <f t="shared" si="59"/>
        <v>16-2-902</v>
      </c>
      <c r="N770" s="159" t="s">
        <v>1525</v>
      </c>
      <c r="O770" s="206" t="str">
        <f>VLOOKUP(M770,'房源信息（实测）'!$C$2:$J$771,7,0)</f>
        <v>16-2-902</v>
      </c>
      <c r="P770" s="206">
        <f>VLOOKUP(M770,'房源信息（实测）'!$C$2:$K$771,8,0)</f>
        <v>89.55</v>
      </c>
      <c r="Q770" s="159">
        <v>89.47</v>
      </c>
      <c r="R770" s="159">
        <v>71.23</v>
      </c>
      <c r="S770" s="159" t="s">
        <v>1526</v>
      </c>
      <c r="T770" s="159" t="s">
        <v>93</v>
      </c>
      <c r="U770" s="159" t="s">
        <v>1527</v>
      </c>
      <c r="V770" s="159" t="s">
        <v>1545</v>
      </c>
      <c r="W770" s="159" t="s">
        <v>4172</v>
      </c>
      <c r="X770" s="163">
        <v>44314</v>
      </c>
      <c r="Y770" s="159" t="s">
        <v>4173</v>
      </c>
      <c r="Z770" s="159" t="s">
        <v>1548</v>
      </c>
      <c r="AA770" s="159" t="s">
        <v>4174</v>
      </c>
      <c r="AB770" s="159" t="s">
        <v>4175</v>
      </c>
      <c r="AC770" s="159" t="s">
        <v>1548</v>
      </c>
      <c r="AD770" s="159" t="s">
        <v>4176</v>
      </c>
      <c r="AE770" s="163">
        <v>45107</v>
      </c>
      <c r="AI770"/>
    </row>
    <row r="771" spans="1:35">
      <c r="A771" s="159">
        <f t="shared" si="58"/>
        <v>78.83</v>
      </c>
      <c r="B771" s="159">
        <v>769</v>
      </c>
      <c r="C771" s="159" t="s">
        <v>1523</v>
      </c>
      <c r="D771" s="159" t="s">
        <v>155</v>
      </c>
      <c r="E771" s="159" t="s">
        <v>632</v>
      </c>
      <c r="F771" s="159" t="s">
        <v>4177</v>
      </c>
      <c r="G771" s="159">
        <v>16</v>
      </c>
      <c r="H771" s="159">
        <f t="shared" si="60"/>
        <v>16</v>
      </c>
      <c r="I771" s="159">
        <v>2</v>
      </c>
      <c r="J771" s="159">
        <v>10</v>
      </c>
      <c r="K771" s="159">
        <v>10</v>
      </c>
      <c r="L771" s="159">
        <v>1001</v>
      </c>
      <c r="M771" s="206" t="str">
        <f t="shared" si="59"/>
        <v>16-2-1001</v>
      </c>
      <c r="N771" s="159" t="s">
        <v>1525</v>
      </c>
      <c r="O771" s="206" t="str">
        <f>VLOOKUP(M771,'房源信息（实测）'!$C$2:$J$771,7,0)</f>
        <v>16-2-1001</v>
      </c>
      <c r="P771" s="206">
        <f>VLOOKUP(M771,'房源信息（实测）'!$C$2:$K$771,8,0)</f>
        <v>78.83</v>
      </c>
      <c r="Q771" s="159">
        <v>78.75</v>
      </c>
      <c r="R771" s="159">
        <v>62.7</v>
      </c>
      <c r="S771" s="159" t="s">
        <v>1909</v>
      </c>
      <c r="T771" s="159" t="s">
        <v>93</v>
      </c>
      <c r="U771" s="159" t="s">
        <v>1910</v>
      </c>
      <c r="V771" s="159" t="s">
        <v>1545</v>
      </c>
      <c r="W771" s="159" t="s">
        <v>4178</v>
      </c>
      <c r="X771" s="163">
        <v>44303</v>
      </c>
      <c r="Y771" s="159" t="s">
        <v>4179</v>
      </c>
      <c r="Z771" s="159" t="s">
        <v>1548</v>
      </c>
      <c r="AA771" s="159" t="s">
        <v>4180</v>
      </c>
      <c r="AB771" s="159" t="s">
        <v>4181</v>
      </c>
      <c r="AC771" s="159" t="s">
        <v>1548</v>
      </c>
      <c r="AD771" s="159" t="s">
        <v>4182</v>
      </c>
      <c r="AE771" s="163">
        <v>45107</v>
      </c>
      <c r="AI771"/>
    </row>
    <row r="772" spans="1:35">
      <c r="A772" s="159">
        <f t="shared" ref="A772" si="61">P772</f>
        <v>89.55</v>
      </c>
      <c r="B772" s="159">
        <v>770</v>
      </c>
      <c r="C772" s="159" t="s">
        <v>1523</v>
      </c>
      <c r="D772" s="159" t="s">
        <v>155</v>
      </c>
      <c r="E772" s="159" t="s">
        <v>632</v>
      </c>
      <c r="F772" s="159" t="s">
        <v>4183</v>
      </c>
      <c r="G772" s="159">
        <v>16</v>
      </c>
      <c r="H772" s="159">
        <f t="shared" si="60"/>
        <v>16</v>
      </c>
      <c r="I772" s="159">
        <v>2</v>
      </c>
      <c r="J772" s="159">
        <v>10</v>
      </c>
      <c r="K772" s="159">
        <v>10</v>
      </c>
      <c r="L772" s="159">
        <v>1002</v>
      </c>
      <c r="M772" s="206" t="str">
        <f t="shared" ref="M772" si="62">G772&amp;$M$2&amp;I772&amp;$M$2&amp;L772</f>
        <v>16-2-1002</v>
      </c>
      <c r="N772" s="159" t="s">
        <v>1525</v>
      </c>
      <c r="O772" s="206" t="str">
        <f>VLOOKUP(M772,'房源信息（实测）'!$C$2:$J$771,7,0)</f>
        <v>16-2-1002</v>
      </c>
      <c r="P772" s="206">
        <f>VLOOKUP(M772,'房源信息（实测）'!$C$2:$K$771,8,0)</f>
        <v>89.55</v>
      </c>
      <c r="Q772" s="159">
        <v>89.47</v>
      </c>
      <c r="R772" s="159">
        <v>71.23</v>
      </c>
      <c r="S772" s="159" t="s">
        <v>1526</v>
      </c>
      <c r="T772" s="159" t="s">
        <v>93</v>
      </c>
      <c r="U772" s="159" t="s">
        <v>1527</v>
      </c>
      <c r="V772" s="159" t="s">
        <v>1545</v>
      </c>
      <c r="W772" s="159" t="s">
        <v>4184</v>
      </c>
      <c r="X772" s="163">
        <v>44306</v>
      </c>
      <c r="Y772" s="159" t="s">
        <v>4185</v>
      </c>
      <c r="Z772" s="159" t="s">
        <v>1548</v>
      </c>
      <c r="AA772" s="159" t="s">
        <v>4186</v>
      </c>
      <c r="AB772" s="159" t="s">
        <v>4187</v>
      </c>
      <c r="AC772" s="159" t="s">
        <v>1548</v>
      </c>
      <c r="AD772" s="159" t="s">
        <v>4188</v>
      </c>
      <c r="AE772" s="163">
        <v>45107</v>
      </c>
      <c r="AI772"/>
    </row>
    <row r="773" spans="1:35">
      <c r="AI773"/>
    </row>
    <row r="774" spans="1:35">
      <c r="AI774"/>
    </row>
    <row r="775" spans="1:35">
      <c r="AI775"/>
    </row>
    <row r="776" spans="1:35">
      <c r="AI776"/>
    </row>
    <row r="777" spans="1:35">
      <c r="AI777"/>
    </row>
    <row r="778" spans="1:35">
      <c r="AI778"/>
    </row>
    <row r="779" spans="1:35">
      <c r="AI779"/>
    </row>
    <row r="780" spans="1:35">
      <c r="AI780"/>
    </row>
    <row r="781" spans="1:35">
      <c r="AI781"/>
    </row>
    <row r="782" spans="1:35">
      <c r="AI782"/>
    </row>
    <row r="783" spans="1:35">
      <c r="AI783"/>
    </row>
    <row r="784" spans="1:35">
      <c r="AI784"/>
    </row>
    <row r="785" spans="22:35">
      <c r="AI785"/>
    </row>
    <row r="786" spans="22:35">
      <c r="V786" s="164"/>
      <c r="AI786"/>
    </row>
    <row r="787" spans="22:35">
      <c r="AI787"/>
    </row>
    <row r="788" spans="22:35">
      <c r="AI788"/>
    </row>
    <row r="789" spans="22:35">
      <c r="AI789"/>
    </row>
    <row r="790" spans="22:35">
      <c r="AI790"/>
    </row>
    <row r="791" spans="22:35">
      <c r="AI791"/>
    </row>
    <row r="792" spans="22:35">
      <c r="AI792"/>
    </row>
    <row r="793" spans="22:35">
      <c r="AI793"/>
    </row>
    <row r="794" spans="22:35">
      <c r="AI794"/>
    </row>
    <row r="795" spans="22:35">
      <c r="AI795"/>
    </row>
    <row r="796" spans="22:35">
      <c r="AI796"/>
    </row>
    <row r="797" spans="22:35">
      <c r="AI797"/>
    </row>
    <row r="798" spans="22:35">
      <c r="AI798"/>
    </row>
    <row r="799" spans="22:35">
      <c r="AI799"/>
    </row>
    <row r="800" spans="22:35">
      <c r="AI800"/>
    </row>
    <row r="801" spans="35:35">
      <c r="AI801"/>
    </row>
    <row r="802" spans="35:35">
      <c r="AI802"/>
    </row>
    <row r="803" spans="35:35">
      <c r="AI803"/>
    </row>
    <row r="804" spans="35:35">
      <c r="AI804"/>
    </row>
    <row r="805" spans="35:35">
      <c r="AI805"/>
    </row>
    <row r="806" spans="35:35">
      <c r="AI806"/>
    </row>
    <row r="807" spans="35:35">
      <c r="AI807"/>
    </row>
    <row r="808" spans="35:35">
      <c r="AI808"/>
    </row>
    <row r="809" spans="35:35">
      <c r="AI809"/>
    </row>
    <row r="810" spans="35:35">
      <c r="AI810"/>
    </row>
    <row r="811" spans="35:35">
      <c r="AI811"/>
    </row>
    <row r="812" spans="35:35">
      <c r="AI812"/>
    </row>
    <row r="813" spans="35:35">
      <c r="AI813"/>
    </row>
    <row r="814" spans="35:35">
      <c r="AI814"/>
    </row>
    <row r="815" spans="35:35">
      <c r="AI815"/>
    </row>
    <row r="816" spans="35:35">
      <c r="AI816"/>
    </row>
    <row r="817" spans="1:35">
      <c r="A817"/>
      <c r="P817" s="1"/>
      <c r="Q817"/>
      <c r="AI817"/>
    </row>
    <row r="818" spans="1:35">
      <c r="A818"/>
      <c r="P818" s="1"/>
      <c r="Q818"/>
      <c r="AI818"/>
    </row>
    <row r="819" spans="1:35">
      <c r="A819"/>
      <c r="P819" s="1"/>
      <c r="Q819"/>
      <c r="AI819"/>
    </row>
    <row r="820" spans="1:35">
      <c r="A820"/>
      <c r="P820" s="1"/>
      <c r="Q820"/>
      <c r="AI820"/>
    </row>
    <row r="821" spans="1:35">
      <c r="A821"/>
      <c r="P821" s="1"/>
      <c r="Q821"/>
      <c r="AI821"/>
    </row>
    <row r="822" spans="1:35">
      <c r="A822"/>
      <c r="P822" s="1"/>
      <c r="Q822"/>
      <c r="AI822"/>
    </row>
    <row r="823" spans="1:35">
      <c r="A823"/>
      <c r="P823" s="1"/>
      <c r="Q823"/>
      <c r="AI823"/>
    </row>
    <row r="824" spans="1:35">
      <c r="A824"/>
      <c r="P824" s="1"/>
      <c r="Q824"/>
    </row>
    <row r="825" spans="1:35">
      <c r="A825"/>
      <c r="P825" s="1"/>
      <c r="Q825"/>
    </row>
    <row r="826" spans="1:35">
      <c r="A826"/>
      <c r="P826" s="1"/>
      <c r="Q826"/>
    </row>
    <row r="827" spans="1:35">
      <c r="A827"/>
      <c r="P827" s="1"/>
      <c r="Q827"/>
    </row>
    <row r="828" spans="1:35">
      <c r="A828"/>
      <c r="P828" s="1"/>
      <c r="Q828"/>
    </row>
    <row r="829" spans="1:35">
      <c r="A829"/>
      <c r="P829" s="1"/>
      <c r="Q829"/>
    </row>
    <row r="830" spans="1:35">
      <c r="A830"/>
      <c r="P830" s="1"/>
      <c r="Q830"/>
    </row>
    <row r="831" spans="1:35">
      <c r="A831"/>
      <c r="P831" s="1"/>
      <c r="Q831"/>
    </row>
    <row r="832" spans="1:35">
      <c r="A832"/>
      <c r="P832" s="1"/>
      <c r="Q832"/>
    </row>
    <row r="833" spans="1:17">
      <c r="A833"/>
      <c r="P833" s="1"/>
      <c r="Q833"/>
    </row>
    <row r="834" spans="1:17">
      <c r="A834"/>
      <c r="P834" s="1"/>
      <c r="Q834"/>
    </row>
    <row r="835" spans="1:17">
      <c r="A835"/>
      <c r="P835" s="1"/>
      <c r="Q835"/>
    </row>
    <row r="836" spans="1:17">
      <c r="A836"/>
      <c r="P836" s="1"/>
      <c r="Q836"/>
    </row>
    <row r="837" spans="1:17">
      <c r="A837"/>
      <c r="P837" s="1"/>
      <c r="Q837"/>
    </row>
    <row r="838" spans="1:17">
      <c r="A838"/>
      <c r="P838" s="1"/>
      <c r="Q838"/>
    </row>
    <row r="839" spans="1:17">
      <c r="A839"/>
      <c r="P839" s="1"/>
      <c r="Q839"/>
    </row>
    <row r="840" spans="1:17">
      <c r="A840"/>
      <c r="P840" s="1"/>
      <c r="Q840"/>
    </row>
    <row r="841" spans="1:17">
      <c r="A841"/>
      <c r="P841" s="1"/>
      <c r="Q841"/>
    </row>
    <row r="842" spans="1:17">
      <c r="A842"/>
      <c r="P842" s="1"/>
      <c r="Q842"/>
    </row>
    <row r="843" spans="1:17">
      <c r="A843"/>
      <c r="P843" s="1"/>
      <c r="Q843"/>
    </row>
    <row r="844" spans="1:17">
      <c r="A844"/>
      <c r="P844" s="1"/>
      <c r="Q844"/>
    </row>
    <row r="845" spans="1:17">
      <c r="A845"/>
      <c r="P845" s="1"/>
      <c r="Q845"/>
    </row>
    <row r="846" spans="1:17">
      <c r="A846"/>
      <c r="P846" s="1"/>
      <c r="Q846"/>
    </row>
    <row r="847" spans="1:17">
      <c r="A847"/>
      <c r="P847" s="1"/>
      <c r="Q847"/>
    </row>
    <row r="848" spans="1:17">
      <c r="A848"/>
      <c r="P848" s="1"/>
      <c r="Q848"/>
    </row>
    <row r="849" spans="1:17">
      <c r="A849"/>
      <c r="P849" s="1"/>
      <c r="Q849"/>
    </row>
    <row r="850" spans="1:17">
      <c r="A850"/>
      <c r="P850" s="1"/>
      <c r="Q850"/>
    </row>
    <row r="851" spans="1:17">
      <c r="A851"/>
      <c r="P851" s="1"/>
      <c r="Q851"/>
    </row>
    <row r="852" spans="1:17">
      <c r="A852"/>
      <c r="P852" s="1"/>
      <c r="Q852"/>
    </row>
    <row r="853" spans="1:17">
      <c r="A853"/>
      <c r="P853" s="1"/>
      <c r="Q853"/>
    </row>
    <row r="854" spans="1:17">
      <c r="A854"/>
      <c r="P854" s="1"/>
      <c r="Q854"/>
    </row>
    <row r="855" spans="1:17">
      <c r="A855"/>
      <c r="P855" s="1"/>
      <c r="Q855"/>
    </row>
    <row r="856" spans="1:17">
      <c r="A856"/>
      <c r="P856" s="1"/>
      <c r="Q856"/>
    </row>
    <row r="857" spans="1:17">
      <c r="A857"/>
      <c r="P857" s="1"/>
      <c r="Q857"/>
    </row>
    <row r="858" spans="1:17">
      <c r="A858"/>
      <c r="P858" s="1"/>
      <c r="Q858"/>
    </row>
    <row r="859" spans="1:17">
      <c r="A859"/>
      <c r="P859" s="1"/>
      <c r="Q859"/>
    </row>
    <row r="860" spans="1:17">
      <c r="A860"/>
      <c r="P860" s="1"/>
      <c r="Q860"/>
    </row>
    <row r="861" spans="1:17">
      <c r="A861"/>
      <c r="P861" s="1"/>
      <c r="Q861"/>
    </row>
    <row r="862" spans="1:17">
      <c r="A862"/>
      <c r="P862" s="1"/>
      <c r="Q862"/>
    </row>
    <row r="863" spans="1:17">
      <c r="A863"/>
      <c r="P863" s="1"/>
      <c r="Q863"/>
    </row>
    <row r="864" spans="1:17">
      <c r="A864"/>
      <c r="P864" s="1"/>
      <c r="Q864"/>
    </row>
    <row r="865" spans="1:17">
      <c r="A865"/>
      <c r="P865" s="1"/>
      <c r="Q865"/>
    </row>
    <row r="866" spans="1:17">
      <c r="A866"/>
      <c r="P866" s="1"/>
      <c r="Q866"/>
    </row>
    <row r="867" spans="1:17">
      <c r="A867"/>
      <c r="P867" s="1"/>
      <c r="Q867"/>
    </row>
    <row r="868" spans="1:17">
      <c r="A868"/>
      <c r="P868" s="1"/>
      <c r="Q868"/>
    </row>
    <row r="869" spans="1:17">
      <c r="A869"/>
      <c r="P869" s="1"/>
      <c r="Q869"/>
    </row>
    <row r="870" spans="1:17">
      <c r="A870"/>
      <c r="P870" s="1"/>
      <c r="Q870"/>
    </row>
    <row r="871" spans="1:17">
      <c r="A871"/>
      <c r="P871" s="1"/>
      <c r="Q871"/>
    </row>
    <row r="872" spans="1:17">
      <c r="A872"/>
      <c r="P872" s="1"/>
      <c r="Q872"/>
    </row>
    <row r="873" spans="1:17">
      <c r="A873"/>
      <c r="P873" s="1"/>
      <c r="Q873"/>
    </row>
    <row r="874" spans="1:17">
      <c r="A874"/>
      <c r="P874" s="1"/>
      <c r="Q874"/>
    </row>
    <row r="875" spans="1:17">
      <c r="A875"/>
      <c r="P875" s="1"/>
      <c r="Q875"/>
    </row>
    <row r="876" spans="1:17">
      <c r="A876"/>
      <c r="P876" s="1"/>
      <c r="Q876"/>
    </row>
    <row r="877" spans="1:17">
      <c r="A877"/>
      <c r="P877" s="1"/>
      <c r="Q877"/>
    </row>
    <row r="878" spans="1:17">
      <c r="A878"/>
      <c r="P878" s="1"/>
      <c r="Q878"/>
    </row>
    <row r="879" spans="1:17">
      <c r="A879"/>
      <c r="P879" s="1"/>
      <c r="Q879"/>
    </row>
    <row r="880" spans="1:17">
      <c r="A880"/>
      <c r="P880" s="1"/>
      <c r="Q880"/>
    </row>
    <row r="881" spans="1:17">
      <c r="A881"/>
      <c r="P881" s="1"/>
      <c r="Q881"/>
    </row>
    <row r="882" spans="1:17">
      <c r="A882"/>
      <c r="P882" s="1"/>
      <c r="Q882"/>
    </row>
    <row r="883" spans="1:17">
      <c r="A883"/>
      <c r="P883" s="1"/>
      <c r="Q883"/>
    </row>
    <row r="884" spans="1:17">
      <c r="A884"/>
      <c r="P884" s="1"/>
      <c r="Q884"/>
    </row>
    <row r="885" spans="1:17">
      <c r="A885"/>
      <c r="P885" s="1"/>
      <c r="Q885"/>
    </row>
    <row r="886" spans="1:17">
      <c r="A886"/>
      <c r="P886" s="1"/>
      <c r="Q886"/>
    </row>
    <row r="887" spans="1:17">
      <c r="A887"/>
      <c r="P887" s="1"/>
      <c r="Q887"/>
    </row>
    <row r="888" spans="1:17">
      <c r="A888"/>
      <c r="P888" s="1"/>
      <c r="Q888"/>
    </row>
    <row r="889" spans="1:17">
      <c r="A889"/>
      <c r="P889" s="1"/>
      <c r="Q889"/>
    </row>
    <row r="890" spans="1:17">
      <c r="A890"/>
      <c r="P890" s="1"/>
      <c r="Q890"/>
    </row>
    <row r="891" spans="1:17">
      <c r="A891"/>
      <c r="P891" s="1"/>
      <c r="Q891"/>
    </row>
    <row r="892" spans="1:17">
      <c r="A892"/>
      <c r="P892" s="1"/>
      <c r="Q892"/>
    </row>
    <row r="893" spans="1:17">
      <c r="A893"/>
      <c r="P893" s="1"/>
      <c r="Q893"/>
    </row>
    <row r="894" spans="1:17">
      <c r="A894"/>
      <c r="P894" s="1"/>
      <c r="Q894"/>
    </row>
    <row r="895" spans="1:17">
      <c r="A895"/>
      <c r="P895" s="1"/>
      <c r="Q895"/>
    </row>
    <row r="896" spans="1:17">
      <c r="A896"/>
      <c r="P896" s="1"/>
      <c r="Q896"/>
    </row>
    <row r="897" spans="1:17">
      <c r="A897"/>
      <c r="P897" s="1"/>
      <c r="Q897"/>
    </row>
    <row r="898" spans="1:17">
      <c r="A898"/>
      <c r="P898" s="1"/>
      <c r="Q898"/>
    </row>
    <row r="899" spans="1:17">
      <c r="A899"/>
      <c r="P899" s="1"/>
      <c r="Q899"/>
    </row>
    <row r="900" spans="1:17">
      <c r="A900"/>
      <c r="P900" s="1"/>
      <c r="Q900"/>
    </row>
    <row r="901" spans="1:17">
      <c r="A901"/>
      <c r="P901" s="1"/>
      <c r="Q901"/>
    </row>
    <row r="902" spans="1:17">
      <c r="A902"/>
      <c r="P902" s="1"/>
      <c r="Q902"/>
    </row>
    <row r="903" spans="1:17">
      <c r="A903"/>
      <c r="P903" s="1"/>
      <c r="Q903"/>
    </row>
    <row r="904" spans="1:17">
      <c r="A904"/>
      <c r="P904" s="1"/>
      <c r="Q904"/>
    </row>
    <row r="905" spans="1:17">
      <c r="A905"/>
      <c r="P905" s="1"/>
      <c r="Q905"/>
    </row>
    <row r="906" spans="1:17">
      <c r="A906"/>
      <c r="P906" s="1"/>
      <c r="Q906"/>
    </row>
    <row r="907" spans="1:17">
      <c r="A907"/>
      <c r="P907" s="1"/>
      <c r="Q907"/>
    </row>
    <row r="908" spans="1:17">
      <c r="A908"/>
      <c r="P908" s="1"/>
      <c r="Q908"/>
    </row>
    <row r="909" spans="1:17">
      <c r="A909"/>
      <c r="P909" s="1"/>
      <c r="Q909"/>
    </row>
    <row r="910" spans="1:17">
      <c r="A910"/>
      <c r="P910" s="1"/>
      <c r="Q910"/>
    </row>
    <row r="911" spans="1:17">
      <c r="A911"/>
      <c r="P911" s="1"/>
      <c r="Q911"/>
    </row>
    <row r="912" spans="1:17">
      <c r="A912"/>
      <c r="P912" s="1"/>
      <c r="Q912"/>
    </row>
    <row r="913" spans="1:17">
      <c r="A913"/>
      <c r="P913" s="1"/>
      <c r="Q913"/>
    </row>
    <row r="914" spans="1:17">
      <c r="A914"/>
      <c r="P914" s="1"/>
      <c r="Q914"/>
    </row>
    <row r="915" spans="1:17">
      <c r="A915"/>
      <c r="P915" s="1"/>
      <c r="Q915"/>
    </row>
    <row r="916" spans="1:17">
      <c r="A916"/>
      <c r="P916" s="1"/>
      <c r="Q916"/>
    </row>
    <row r="917" spans="1:17">
      <c r="A917"/>
      <c r="P917" s="1"/>
      <c r="Q917"/>
    </row>
    <row r="918" spans="1:17">
      <c r="A918"/>
      <c r="P918" s="1"/>
      <c r="Q918"/>
    </row>
    <row r="919" spans="1:17">
      <c r="A919"/>
      <c r="P919" s="1"/>
      <c r="Q919"/>
    </row>
    <row r="920" spans="1:17">
      <c r="A920"/>
      <c r="P920" s="1"/>
      <c r="Q920"/>
    </row>
    <row r="921" spans="1:17">
      <c r="A921"/>
      <c r="P921" s="1"/>
      <c r="Q921"/>
    </row>
    <row r="922" spans="1:17">
      <c r="A922"/>
      <c r="P922" s="1"/>
      <c r="Q922"/>
    </row>
    <row r="923" spans="1:17">
      <c r="A923"/>
      <c r="P923" s="1"/>
      <c r="Q923"/>
    </row>
    <row r="924" spans="1:17">
      <c r="A924"/>
      <c r="P924" s="1"/>
      <c r="Q924"/>
    </row>
    <row r="925" spans="1:17">
      <c r="A925"/>
      <c r="P925" s="1"/>
      <c r="Q925"/>
    </row>
    <row r="926" spans="1:17">
      <c r="A926"/>
      <c r="P926" s="1"/>
      <c r="Q926"/>
    </row>
    <row r="927" spans="1:17">
      <c r="A927"/>
      <c r="P927" s="1"/>
      <c r="Q927"/>
    </row>
    <row r="928" spans="1:17">
      <c r="A928"/>
      <c r="P928" s="1"/>
      <c r="Q928"/>
    </row>
    <row r="929" spans="1:17">
      <c r="A929"/>
      <c r="P929" s="1"/>
      <c r="Q929"/>
    </row>
    <row r="930" spans="1:17">
      <c r="A930"/>
      <c r="P930" s="1"/>
      <c r="Q930"/>
    </row>
    <row r="931" spans="1:17">
      <c r="A931"/>
      <c r="P931" s="1"/>
      <c r="Q931"/>
    </row>
    <row r="932" spans="1:17">
      <c r="A932"/>
      <c r="P932" s="1"/>
      <c r="Q932"/>
    </row>
    <row r="933" spans="1:17">
      <c r="A933"/>
      <c r="P933" s="1"/>
      <c r="Q933"/>
    </row>
    <row r="934" spans="1:17">
      <c r="A934"/>
      <c r="P934" s="1"/>
      <c r="Q934"/>
    </row>
    <row r="935" spans="1:17">
      <c r="A935"/>
      <c r="P935" s="1"/>
      <c r="Q935"/>
    </row>
    <row r="936" spans="1:17">
      <c r="A936"/>
      <c r="P936" s="1"/>
      <c r="Q936"/>
    </row>
    <row r="937" spans="1:17">
      <c r="A937"/>
      <c r="P937" s="1"/>
      <c r="Q937"/>
    </row>
    <row r="938" spans="1:17">
      <c r="A938"/>
      <c r="P938" s="1"/>
      <c r="Q938"/>
    </row>
    <row r="939" spans="1:17">
      <c r="A939"/>
      <c r="P939" s="1"/>
      <c r="Q939"/>
    </row>
    <row r="940" spans="1:17">
      <c r="A940"/>
      <c r="P940" s="1"/>
      <c r="Q940"/>
    </row>
    <row r="941" spans="1:17">
      <c r="A941"/>
      <c r="P941" s="1"/>
      <c r="Q941"/>
    </row>
    <row r="942" spans="1:17">
      <c r="A942"/>
      <c r="P942" s="1"/>
      <c r="Q942"/>
    </row>
    <row r="943" spans="1:17">
      <c r="A943"/>
      <c r="P943" s="1"/>
      <c r="Q943"/>
    </row>
    <row r="944" spans="1:17">
      <c r="A944"/>
      <c r="P944" s="1"/>
      <c r="Q944"/>
    </row>
    <row r="945" spans="1:17">
      <c r="A945"/>
      <c r="P945" s="1"/>
      <c r="Q945"/>
    </row>
    <row r="946" spans="1:17">
      <c r="A946"/>
      <c r="P946" s="1"/>
      <c r="Q946"/>
    </row>
    <row r="947" spans="1:17">
      <c r="A947"/>
      <c r="P947" s="1"/>
      <c r="Q947"/>
    </row>
    <row r="948" spans="1:17">
      <c r="A948"/>
      <c r="P948" s="1"/>
      <c r="Q948"/>
    </row>
    <row r="949" spans="1:17">
      <c r="A949"/>
      <c r="P949" s="1"/>
      <c r="Q949"/>
    </row>
    <row r="950" spans="1:17">
      <c r="A950"/>
      <c r="P950" s="1"/>
      <c r="Q950"/>
    </row>
    <row r="951" spans="1:17">
      <c r="A951"/>
      <c r="P951" s="1"/>
      <c r="Q951"/>
    </row>
    <row r="952" spans="1:17">
      <c r="A952"/>
      <c r="P952" s="1"/>
      <c r="Q952"/>
    </row>
    <row r="953" spans="1:17">
      <c r="A953"/>
      <c r="P953" s="1"/>
      <c r="Q953"/>
    </row>
    <row r="954" spans="1:17">
      <c r="A954"/>
      <c r="P954" s="1"/>
      <c r="Q954"/>
    </row>
    <row r="955" spans="1:17">
      <c r="A955"/>
      <c r="P955" s="1"/>
      <c r="Q955"/>
    </row>
    <row r="956" spans="1:17">
      <c r="A956"/>
      <c r="P956" s="1"/>
      <c r="Q956"/>
    </row>
    <row r="957" spans="1:17">
      <c r="A957"/>
      <c r="P957" s="1"/>
      <c r="Q957"/>
    </row>
    <row r="958" spans="1:17">
      <c r="A958"/>
      <c r="P958" s="1"/>
      <c r="Q958"/>
    </row>
    <row r="959" spans="1:17">
      <c r="A959"/>
      <c r="P959" s="1"/>
      <c r="Q959"/>
    </row>
    <row r="960" spans="1:17">
      <c r="A960"/>
      <c r="P960" s="1"/>
      <c r="Q960"/>
    </row>
    <row r="961" spans="1:17">
      <c r="A961"/>
      <c r="P961" s="1"/>
      <c r="Q961"/>
    </row>
    <row r="962" spans="1:17">
      <c r="A962"/>
      <c r="P962" s="1"/>
      <c r="Q962"/>
    </row>
    <row r="963" spans="1:17">
      <c r="A963"/>
      <c r="P963" s="1"/>
      <c r="Q963"/>
    </row>
    <row r="964" spans="1:17">
      <c r="A964"/>
      <c r="P964" s="1"/>
      <c r="Q964"/>
    </row>
    <row r="965" spans="1:17">
      <c r="A965"/>
      <c r="P965" s="1"/>
      <c r="Q965"/>
    </row>
    <row r="966" spans="1:17">
      <c r="A966"/>
      <c r="P966" s="1"/>
      <c r="Q966"/>
    </row>
    <row r="967" spans="1:17">
      <c r="A967"/>
      <c r="P967" s="1"/>
      <c r="Q967"/>
    </row>
    <row r="968" spans="1:17">
      <c r="A968"/>
      <c r="P968" s="1"/>
      <c r="Q968"/>
    </row>
    <row r="969" spans="1:17">
      <c r="A969"/>
      <c r="P969" s="1"/>
      <c r="Q969"/>
    </row>
    <row r="970" spans="1:17">
      <c r="A970"/>
      <c r="P970" s="1"/>
      <c r="Q970"/>
    </row>
    <row r="971" spans="1:17">
      <c r="A971"/>
      <c r="P971" s="1"/>
      <c r="Q971"/>
    </row>
    <row r="972" spans="1:17">
      <c r="A972"/>
      <c r="P972" s="1"/>
      <c r="Q972"/>
    </row>
    <row r="973" spans="1:17">
      <c r="A973"/>
      <c r="P973" s="1"/>
      <c r="Q973"/>
    </row>
    <row r="974" spans="1:17">
      <c r="A974"/>
      <c r="P974" s="1"/>
      <c r="Q974"/>
    </row>
    <row r="975" spans="1:17">
      <c r="A975"/>
      <c r="P975" s="1"/>
      <c r="Q975"/>
    </row>
    <row r="976" spans="1:17">
      <c r="A976"/>
      <c r="P976" s="1"/>
      <c r="Q976"/>
    </row>
    <row r="977" spans="1:17">
      <c r="A977"/>
      <c r="P977" s="1"/>
      <c r="Q977"/>
    </row>
    <row r="978" spans="1:17">
      <c r="A978"/>
      <c r="P978" s="1"/>
      <c r="Q978"/>
    </row>
    <row r="979" spans="1:17">
      <c r="A979"/>
      <c r="P979" s="1"/>
      <c r="Q979"/>
    </row>
    <row r="980" spans="1:17">
      <c r="A980"/>
      <c r="P980" s="1"/>
      <c r="Q980"/>
    </row>
    <row r="981" spans="1:17">
      <c r="A981"/>
      <c r="P981" s="1"/>
      <c r="Q981"/>
    </row>
    <row r="982" spans="1:17">
      <c r="A982"/>
      <c r="P982" s="1"/>
      <c r="Q982"/>
    </row>
    <row r="983" spans="1:17">
      <c r="A983"/>
      <c r="P983" s="1"/>
      <c r="Q983"/>
    </row>
    <row r="984" spans="1:17">
      <c r="A984"/>
      <c r="P984" s="1"/>
      <c r="Q984"/>
    </row>
    <row r="985" spans="1:17">
      <c r="A985"/>
      <c r="P985" s="1"/>
      <c r="Q985"/>
    </row>
    <row r="986" spans="1:17">
      <c r="A986"/>
      <c r="P986" s="1"/>
      <c r="Q986"/>
    </row>
    <row r="987" spans="1:17">
      <c r="A987"/>
      <c r="P987" s="1"/>
      <c r="Q987"/>
    </row>
    <row r="988" spans="1:17">
      <c r="A988"/>
      <c r="P988" s="1"/>
      <c r="Q988"/>
    </row>
    <row r="989" spans="1:17">
      <c r="A989"/>
      <c r="P989" s="1"/>
      <c r="Q989"/>
    </row>
    <row r="990" spans="1:17">
      <c r="A990"/>
      <c r="P990" s="1"/>
      <c r="Q990"/>
    </row>
    <row r="991" spans="1:17">
      <c r="A991"/>
      <c r="P991" s="1"/>
      <c r="Q991"/>
    </row>
    <row r="992" spans="1:17">
      <c r="A992"/>
      <c r="P992" s="1"/>
      <c r="Q992"/>
    </row>
    <row r="993" spans="1:17">
      <c r="A993"/>
      <c r="P993" s="1"/>
      <c r="Q993"/>
    </row>
    <row r="994" spans="1:17">
      <c r="A994"/>
      <c r="P994" s="1"/>
      <c r="Q994"/>
    </row>
    <row r="995" spans="1:17">
      <c r="A995"/>
      <c r="P995" s="1"/>
      <c r="Q995"/>
    </row>
    <row r="996" spans="1:17">
      <c r="A996"/>
      <c r="P996" s="1"/>
      <c r="Q996"/>
    </row>
    <row r="997" spans="1:17">
      <c r="A997"/>
      <c r="P997" s="1"/>
      <c r="Q997"/>
    </row>
    <row r="998" spans="1:17">
      <c r="A998"/>
      <c r="P998" s="1"/>
      <c r="Q998"/>
    </row>
    <row r="999" spans="1:17">
      <c r="A999"/>
      <c r="P999" s="1"/>
      <c r="Q999"/>
    </row>
    <row r="1000" spans="1:17">
      <c r="A1000"/>
      <c r="P1000" s="1"/>
      <c r="Q1000"/>
    </row>
    <row r="1001" spans="1:17">
      <c r="A1001"/>
      <c r="P1001" s="1"/>
      <c r="Q1001"/>
    </row>
    <row r="1002" spans="1:17">
      <c r="A1002"/>
      <c r="P1002" s="1"/>
      <c r="Q1002"/>
    </row>
    <row r="1003" spans="1:17">
      <c r="A1003"/>
      <c r="P1003" s="1"/>
      <c r="Q1003"/>
    </row>
    <row r="1004" spans="1:17">
      <c r="A1004"/>
      <c r="P1004" s="1"/>
      <c r="Q1004"/>
    </row>
    <row r="1005" spans="1:17">
      <c r="A1005"/>
      <c r="P1005" s="1"/>
      <c r="Q1005"/>
    </row>
    <row r="1006" spans="1:17">
      <c r="A1006"/>
      <c r="P1006" s="1"/>
      <c r="Q1006"/>
    </row>
    <row r="1007" spans="1:17">
      <c r="A1007"/>
      <c r="P1007" s="1"/>
      <c r="Q1007"/>
    </row>
    <row r="1008" spans="1:17">
      <c r="A1008"/>
      <c r="P1008" s="1"/>
      <c r="Q1008"/>
    </row>
    <row r="1009" spans="1:17">
      <c r="A1009"/>
      <c r="P1009" s="1"/>
      <c r="Q1009"/>
    </row>
    <row r="1010" spans="1:17">
      <c r="A1010"/>
      <c r="P1010" s="1"/>
      <c r="Q1010"/>
    </row>
    <row r="1011" spans="1:17">
      <c r="A1011"/>
      <c r="P1011" s="1"/>
      <c r="Q1011"/>
    </row>
    <row r="1012" spans="1:17">
      <c r="A1012"/>
      <c r="P1012" s="1"/>
      <c r="Q1012"/>
    </row>
    <row r="1013" spans="1:17">
      <c r="A1013"/>
      <c r="P1013" s="1"/>
      <c r="Q1013"/>
    </row>
    <row r="1014" spans="1:17">
      <c r="A1014"/>
      <c r="P1014" s="1"/>
      <c r="Q1014"/>
    </row>
    <row r="1015" spans="1:17">
      <c r="A1015"/>
      <c r="P1015" s="1"/>
      <c r="Q1015"/>
    </row>
    <row r="1016" spans="1:17">
      <c r="A1016"/>
      <c r="P1016" s="1"/>
      <c r="Q1016"/>
    </row>
    <row r="1017" spans="1:17">
      <c r="A1017"/>
      <c r="P1017" s="1"/>
      <c r="Q1017"/>
    </row>
    <row r="1018" spans="1:17">
      <c r="A1018"/>
      <c r="P1018" s="1"/>
      <c r="Q1018"/>
    </row>
    <row r="1019" spans="1:17">
      <c r="A1019"/>
      <c r="P1019" s="1"/>
      <c r="Q1019"/>
    </row>
    <row r="1020" spans="1:17">
      <c r="A1020"/>
      <c r="P1020" s="1"/>
      <c r="Q1020"/>
    </row>
    <row r="1021" spans="1:17">
      <c r="A1021"/>
      <c r="P1021" s="1"/>
      <c r="Q1021"/>
    </row>
    <row r="1022" spans="1:17">
      <c r="A1022"/>
      <c r="P1022" s="1"/>
      <c r="Q1022"/>
    </row>
    <row r="1023" spans="1:17">
      <c r="A1023"/>
      <c r="P1023" s="1"/>
      <c r="Q1023"/>
    </row>
    <row r="1024" spans="1:17">
      <c r="A1024"/>
      <c r="P1024" s="1"/>
      <c r="Q1024"/>
    </row>
    <row r="1025" spans="1:17">
      <c r="A1025"/>
      <c r="P1025" s="1"/>
      <c r="Q1025"/>
    </row>
    <row r="1026" spans="1:17">
      <c r="A1026"/>
      <c r="P1026" s="1"/>
      <c r="Q1026"/>
    </row>
    <row r="1027" spans="1:17">
      <c r="A1027"/>
      <c r="P1027" s="1"/>
      <c r="Q1027"/>
    </row>
    <row r="1028" spans="1:17">
      <c r="A1028"/>
      <c r="P1028" s="1"/>
      <c r="Q1028"/>
    </row>
    <row r="1029" spans="1:17">
      <c r="A1029"/>
      <c r="P1029" s="1"/>
      <c r="Q1029"/>
    </row>
    <row r="1030" spans="1:17">
      <c r="A1030"/>
      <c r="P1030" s="1"/>
      <c r="Q1030"/>
    </row>
    <row r="1031" spans="1:17">
      <c r="A1031"/>
      <c r="P1031" s="1"/>
      <c r="Q1031"/>
    </row>
    <row r="1032" spans="1:17">
      <c r="A1032"/>
      <c r="P1032" s="1"/>
      <c r="Q1032"/>
    </row>
    <row r="1033" spans="1:17">
      <c r="A1033"/>
      <c r="P1033" s="1"/>
      <c r="Q1033"/>
    </row>
    <row r="1034" spans="1:17">
      <c r="A1034"/>
      <c r="P1034" s="1"/>
      <c r="Q1034"/>
    </row>
    <row r="1035" spans="1:17">
      <c r="A1035"/>
      <c r="P1035" s="1"/>
      <c r="Q1035"/>
    </row>
    <row r="1036" spans="1:17">
      <c r="A1036"/>
      <c r="P1036" s="1"/>
      <c r="Q1036"/>
    </row>
    <row r="1037" spans="1:17">
      <c r="A1037"/>
      <c r="P1037" s="1"/>
      <c r="Q1037"/>
    </row>
    <row r="1038" spans="1:17">
      <c r="A1038"/>
      <c r="P1038" s="1"/>
      <c r="Q1038"/>
    </row>
    <row r="1039" spans="1:17">
      <c r="A1039"/>
      <c r="P1039" s="1"/>
      <c r="Q1039"/>
    </row>
    <row r="1040" spans="1:17">
      <c r="A1040"/>
      <c r="P1040" s="1"/>
      <c r="Q1040"/>
    </row>
    <row r="1041" spans="1:17">
      <c r="A1041"/>
      <c r="P1041" s="1"/>
      <c r="Q1041"/>
    </row>
    <row r="1042" spans="1:17">
      <c r="A1042"/>
      <c r="P1042" s="1"/>
      <c r="Q1042"/>
    </row>
    <row r="1043" spans="1:17">
      <c r="A1043"/>
      <c r="P1043" s="1"/>
      <c r="Q1043"/>
    </row>
    <row r="1044" spans="1:17">
      <c r="A1044"/>
      <c r="P1044" s="1"/>
      <c r="Q1044"/>
    </row>
    <row r="1045" spans="1:17">
      <c r="A1045"/>
      <c r="P1045" s="1"/>
      <c r="Q1045"/>
    </row>
    <row r="1046" spans="1:17">
      <c r="A1046"/>
      <c r="P1046" s="1"/>
      <c r="Q1046"/>
    </row>
    <row r="1047" spans="1:17">
      <c r="A1047"/>
      <c r="P1047" s="1"/>
      <c r="Q1047"/>
    </row>
    <row r="1048" spans="1:17">
      <c r="A1048"/>
      <c r="P1048" s="1"/>
      <c r="Q1048"/>
    </row>
    <row r="1049" spans="1:17">
      <c r="A1049"/>
      <c r="P1049" s="1"/>
      <c r="Q1049"/>
    </row>
    <row r="1050" spans="1:17">
      <c r="A1050"/>
      <c r="P1050" s="1"/>
      <c r="Q1050"/>
    </row>
    <row r="1051" spans="1:17">
      <c r="A1051"/>
      <c r="P1051" s="1"/>
      <c r="Q1051"/>
    </row>
    <row r="1052" spans="1:17">
      <c r="A1052"/>
      <c r="P1052" s="1"/>
      <c r="Q1052"/>
    </row>
    <row r="1053" spans="1:17">
      <c r="A1053"/>
      <c r="P1053" s="1"/>
      <c r="Q1053"/>
    </row>
    <row r="1054" spans="1:17">
      <c r="A1054"/>
      <c r="P1054" s="1"/>
      <c r="Q1054"/>
    </row>
    <row r="1055" spans="1:17">
      <c r="A1055"/>
      <c r="P1055" s="1"/>
      <c r="Q1055"/>
    </row>
    <row r="1056" spans="1:17">
      <c r="A1056"/>
      <c r="P1056" s="1"/>
      <c r="Q1056"/>
    </row>
    <row r="1057" spans="1:17">
      <c r="A1057"/>
      <c r="P1057" s="1"/>
      <c r="Q1057"/>
    </row>
    <row r="1058" spans="1:17">
      <c r="A1058"/>
      <c r="P1058" s="1"/>
      <c r="Q1058"/>
    </row>
    <row r="1059" spans="1:17">
      <c r="A1059"/>
      <c r="P1059" s="1"/>
      <c r="Q1059"/>
    </row>
    <row r="1060" spans="1:17">
      <c r="A1060"/>
      <c r="P1060" s="1"/>
      <c r="Q1060"/>
    </row>
    <row r="1061" spans="1:17">
      <c r="A1061"/>
      <c r="P1061" s="1"/>
      <c r="Q1061"/>
    </row>
    <row r="1062" spans="1:17">
      <c r="A1062"/>
      <c r="P1062" s="1"/>
      <c r="Q1062"/>
    </row>
    <row r="1063" spans="1:17">
      <c r="A1063"/>
      <c r="P1063" s="1"/>
      <c r="Q1063"/>
    </row>
    <row r="1064" spans="1:17">
      <c r="A1064"/>
      <c r="P1064" s="1"/>
      <c r="Q1064"/>
    </row>
    <row r="1065" spans="1:17">
      <c r="A1065"/>
      <c r="P1065" s="1"/>
      <c r="Q1065"/>
    </row>
    <row r="1066" spans="1:17">
      <c r="A1066"/>
      <c r="P1066" s="1"/>
      <c r="Q1066"/>
    </row>
    <row r="1067" spans="1:17">
      <c r="A1067"/>
      <c r="P1067" s="1"/>
      <c r="Q1067"/>
    </row>
    <row r="1068" spans="1:17">
      <c r="A1068"/>
      <c r="P1068" s="1"/>
      <c r="Q1068"/>
    </row>
    <row r="1069" spans="1:17">
      <c r="A1069"/>
      <c r="P1069" s="1"/>
      <c r="Q1069"/>
    </row>
    <row r="1070" spans="1:17">
      <c r="A1070"/>
      <c r="P1070" s="1"/>
      <c r="Q1070"/>
    </row>
    <row r="1071" spans="1:17">
      <c r="A1071"/>
      <c r="P1071" s="1"/>
      <c r="Q1071"/>
    </row>
    <row r="1072" spans="1:17">
      <c r="A1072"/>
      <c r="P1072" s="1"/>
      <c r="Q1072"/>
    </row>
    <row r="1073" spans="1:17">
      <c r="A1073"/>
      <c r="P1073" s="1"/>
      <c r="Q1073"/>
    </row>
    <row r="1074" spans="1:17">
      <c r="A1074"/>
      <c r="P1074" s="1"/>
      <c r="Q1074"/>
    </row>
    <row r="1075" spans="1:17">
      <c r="A1075"/>
      <c r="P1075" s="1"/>
      <c r="Q1075"/>
    </row>
    <row r="1076" spans="1:17">
      <c r="A1076"/>
      <c r="P1076" s="1"/>
      <c r="Q1076"/>
    </row>
    <row r="1077" spans="1:17">
      <c r="A1077"/>
      <c r="P1077" s="1"/>
      <c r="Q1077"/>
    </row>
    <row r="1078" spans="1:17">
      <c r="A1078"/>
      <c r="P1078" s="1"/>
      <c r="Q1078"/>
    </row>
    <row r="1079" spans="1:17">
      <c r="A1079"/>
      <c r="P1079" s="1"/>
      <c r="Q1079"/>
    </row>
    <row r="1080" spans="1:17">
      <c r="A1080"/>
      <c r="P1080" s="1"/>
      <c r="Q1080"/>
    </row>
    <row r="1081" spans="1:17">
      <c r="A1081"/>
      <c r="P1081" s="1"/>
      <c r="Q1081"/>
    </row>
    <row r="1082" spans="1:17">
      <c r="A1082"/>
      <c r="P1082" s="1"/>
      <c r="Q1082"/>
    </row>
    <row r="1083" spans="1:17">
      <c r="A1083"/>
      <c r="P1083" s="1"/>
      <c r="Q1083"/>
    </row>
    <row r="1084" spans="1:17">
      <c r="A1084"/>
      <c r="P1084" s="1"/>
      <c r="Q1084"/>
    </row>
    <row r="1085" spans="1:17">
      <c r="A1085"/>
      <c r="P1085" s="1"/>
      <c r="Q1085"/>
    </row>
    <row r="1086" spans="1:17">
      <c r="A1086"/>
      <c r="P1086" s="1"/>
      <c r="Q1086"/>
    </row>
    <row r="1087" spans="1:17">
      <c r="A1087"/>
      <c r="P1087" s="1"/>
      <c r="Q1087"/>
    </row>
    <row r="1088" spans="1:17">
      <c r="A1088"/>
      <c r="P1088" s="1"/>
      <c r="Q1088"/>
    </row>
    <row r="1089" spans="1:17">
      <c r="A1089"/>
      <c r="P1089" s="1"/>
      <c r="Q1089"/>
    </row>
    <row r="1090" spans="1:17">
      <c r="A1090"/>
      <c r="P1090" s="1"/>
      <c r="Q1090"/>
    </row>
    <row r="1091" spans="1:17">
      <c r="A1091"/>
      <c r="P1091" s="1"/>
      <c r="Q1091"/>
    </row>
    <row r="1092" spans="1:17">
      <c r="A1092"/>
      <c r="P1092" s="1"/>
      <c r="Q1092"/>
    </row>
    <row r="1093" spans="1:17">
      <c r="A1093"/>
      <c r="P1093" s="1"/>
      <c r="Q1093"/>
    </row>
    <row r="1094" spans="1:17">
      <c r="A1094"/>
      <c r="P1094" s="1"/>
      <c r="Q1094"/>
    </row>
    <row r="1095" spans="1:17">
      <c r="A1095"/>
      <c r="P1095" s="1"/>
      <c r="Q1095"/>
    </row>
    <row r="1096" spans="1:17">
      <c r="A1096"/>
      <c r="P1096" s="1"/>
      <c r="Q1096"/>
    </row>
    <row r="1097" spans="1:17">
      <c r="A1097"/>
      <c r="P1097" s="1"/>
      <c r="Q1097"/>
    </row>
    <row r="1098" spans="1:17">
      <c r="A1098"/>
      <c r="P1098" s="1"/>
      <c r="Q1098"/>
    </row>
    <row r="1099" spans="1:17">
      <c r="A1099"/>
      <c r="P1099" s="1"/>
      <c r="Q1099"/>
    </row>
    <row r="1100" spans="1:17">
      <c r="A1100"/>
      <c r="P1100" s="1"/>
      <c r="Q1100"/>
    </row>
    <row r="1101" spans="1:17">
      <c r="A1101"/>
      <c r="P1101" s="1"/>
      <c r="Q1101"/>
    </row>
    <row r="1102" spans="1:17">
      <c r="A1102"/>
      <c r="P1102" s="1"/>
      <c r="Q1102"/>
    </row>
    <row r="1103" spans="1:17">
      <c r="A1103"/>
      <c r="P1103" s="1"/>
      <c r="Q1103"/>
    </row>
    <row r="1104" spans="1:17">
      <c r="A1104"/>
      <c r="P1104" s="1"/>
      <c r="Q1104"/>
    </row>
    <row r="1105" spans="1:17">
      <c r="A1105"/>
      <c r="P1105" s="1"/>
      <c r="Q1105"/>
    </row>
    <row r="1106" spans="1:17">
      <c r="A1106"/>
      <c r="P1106" s="1"/>
      <c r="Q1106"/>
    </row>
    <row r="1107" spans="1:17">
      <c r="A1107"/>
      <c r="P1107" s="1"/>
      <c r="Q1107"/>
    </row>
    <row r="1108" spans="1:17">
      <c r="A1108"/>
      <c r="P1108" s="1"/>
      <c r="Q1108"/>
    </row>
    <row r="1109" spans="1:17">
      <c r="A1109"/>
      <c r="P1109" s="1"/>
      <c r="Q1109"/>
    </row>
    <row r="1110" spans="1:17">
      <c r="A1110"/>
      <c r="P1110" s="1"/>
      <c r="Q1110"/>
    </row>
    <row r="1111" spans="1:17">
      <c r="A1111"/>
      <c r="P1111" s="1"/>
      <c r="Q1111"/>
    </row>
    <row r="1112" spans="1:17">
      <c r="A1112"/>
      <c r="P1112" s="1"/>
      <c r="Q1112"/>
    </row>
    <row r="1113" spans="1:17">
      <c r="A1113"/>
      <c r="P1113" s="1"/>
      <c r="Q1113"/>
    </row>
    <row r="1114" spans="1:17">
      <c r="A1114"/>
      <c r="P1114" s="1"/>
      <c r="Q1114"/>
    </row>
    <row r="1115" spans="1:17">
      <c r="A1115"/>
      <c r="P1115" s="1"/>
      <c r="Q1115"/>
    </row>
    <row r="1116" spans="1:17">
      <c r="A1116"/>
      <c r="P1116" s="1"/>
      <c r="Q1116"/>
    </row>
    <row r="1117" spans="1:17">
      <c r="A1117"/>
      <c r="P1117" s="1"/>
      <c r="Q1117"/>
    </row>
    <row r="1118" spans="1:17">
      <c r="A1118"/>
      <c r="P1118" s="1"/>
      <c r="Q1118"/>
    </row>
    <row r="1119" spans="1:17">
      <c r="A1119"/>
      <c r="P1119" s="1"/>
      <c r="Q1119"/>
    </row>
    <row r="1120" spans="1:17">
      <c r="A1120"/>
      <c r="P1120" s="1"/>
      <c r="Q1120"/>
    </row>
    <row r="1121" spans="1:17">
      <c r="A1121"/>
      <c r="P1121" s="1"/>
      <c r="Q1121"/>
    </row>
    <row r="1122" spans="1:17">
      <c r="A1122"/>
      <c r="P1122" s="1"/>
      <c r="Q1122"/>
    </row>
    <row r="1123" spans="1:17">
      <c r="A1123"/>
      <c r="P1123" s="1"/>
      <c r="Q1123"/>
    </row>
    <row r="1124" spans="1:17">
      <c r="A1124"/>
      <c r="P1124" s="1"/>
      <c r="Q1124"/>
    </row>
    <row r="1125" spans="1:17">
      <c r="A1125"/>
      <c r="P1125" s="1"/>
      <c r="Q1125"/>
    </row>
    <row r="1126" spans="1:17">
      <c r="A1126"/>
      <c r="P1126" s="1"/>
      <c r="Q1126"/>
    </row>
    <row r="1127" spans="1:17">
      <c r="A1127"/>
      <c r="P1127" s="1"/>
      <c r="Q1127"/>
    </row>
    <row r="1128" spans="1:17">
      <c r="A1128"/>
      <c r="P1128" s="1"/>
      <c r="Q1128"/>
    </row>
    <row r="1129" spans="1:17">
      <c r="A1129"/>
      <c r="P1129" s="1"/>
      <c r="Q1129"/>
    </row>
    <row r="1130" spans="1:17">
      <c r="A1130"/>
      <c r="P1130" s="1"/>
      <c r="Q1130"/>
    </row>
    <row r="1131" spans="1:17">
      <c r="A1131"/>
      <c r="P1131" s="1"/>
      <c r="Q1131"/>
    </row>
    <row r="1132" spans="1:17">
      <c r="A1132"/>
      <c r="P1132" s="1"/>
      <c r="Q1132"/>
    </row>
    <row r="1133" spans="1:17">
      <c r="A1133"/>
      <c r="P1133" s="1"/>
      <c r="Q1133"/>
    </row>
    <row r="1134" spans="1:17">
      <c r="A1134"/>
      <c r="P1134" s="1"/>
      <c r="Q1134"/>
    </row>
    <row r="1135" spans="1:17">
      <c r="A1135"/>
      <c r="P1135" s="1"/>
      <c r="Q1135"/>
    </row>
    <row r="1136" spans="1:17">
      <c r="A1136"/>
      <c r="P1136" s="1"/>
      <c r="Q1136"/>
    </row>
    <row r="1137" spans="1:17">
      <c r="A1137"/>
      <c r="P1137" s="1"/>
      <c r="Q1137"/>
    </row>
    <row r="1138" spans="1:17">
      <c r="A1138"/>
      <c r="P1138" s="1"/>
      <c r="Q1138"/>
    </row>
    <row r="1139" spans="1:17">
      <c r="A1139"/>
      <c r="P1139" s="1"/>
      <c r="Q1139"/>
    </row>
    <row r="1140" spans="1:17">
      <c r="A1140"/>
      <c r="P1140" s="1"/>
      <c r="Q1140"/>
    </row>
    <row r="1141" spans="1:17">
      <c r="A1141"/>
      <c r="P1141" s="1"/>
      <c r="Q1141"/>
    </row>
    <row r="1142" spans="1:17">
      <c r="A1142"/>
      <c r="P1142" s="1"/>
      <c r="Q1142"/>
    </row>
    <row r="1143" spans="1:17">
      <c r="A1143"/>
      <c r="P1143" s="1"/>
      <c r="Q1143"/>
    </row>
    <row r="1144" spans="1:17">
      <c r="A1144"/>
      <c r="P1144" s="1"/>
      <c r="Q1144"/>
    </row>
    <row r="1145" spans="1:17">
      <c r="A1145"/>
      <c r="P1145" s="1"/>
      <c r="Q1145"/>
    </row>
    <row r="1146" spans="1:17">
      <c r="A1146"/>
      <c r="P1146" s="1"/>
      <c r="Q1146"/>
    </row>
    <row r="1147" spans="1:17">
      <c r="A1147"/>
      <c r="P1147" s="1"/>
      <c r="Q1147"/>
    </row>
    <row r="1148" spans="1:17">
      <c r="A1148"/>
      <c r="P1148" s="1"/>
      <c r="Q1148"/>
    </row>
    <row r="1149" spans="1:17">
      <c r="A1149"/>
      <c r="P1149" s="1"/>
      <c r="Q1149"/>
    </row>
    <row r="1150" spans="1:17">
      <c r="A1150"/>
      <c r="P1150" s="1"/>
      <c r="Q1150"/>
    </row>
    <row r="1151" spans="1:17">
      <c r="A1151"/>
      <c r="P1151" s="1"/>
      <c r="Q1151"/>
    </row>
    <row r="1152" spans="1:17">
      <c r="A1152"/>
      <c r="P1152" s="1"/>
      <c r="Q1152"/>
    </row>
    <row r="1153" spans="1:17">
      <c r="A1153"/>
      <c r="P1153" s="1"/>
      <c r="Q1153"/>
    </row>
    <row r="1154" spans="1:17">
      <c r="A1154"/>
      <c r="P1154" s="1"/>
      <c r="Q1154"/>
    </row>
    <row r="1155" spans="1:17">
      <c r="A1155"/>
      <c r="P1155" s="1"/>
      <c r="Q1155"/>
    </row>
    <row r="1156" spans="1:17">
      <c r="A1156"/>
      <c r="P1156" s="1"/>
      <c r="Q1156"/>
    </row>
    <row r="1157" spans="1:17">
      <c r="A1157"/>
      <c r="P1157" s="1"/>
      <c r="Q1157"/>
    </row>
    <row r="1158" spans="1:17">
      <c r="A1158"/>
      <c r="P1158" s="1"/>
      <c r="Q1158"/>
    </row>
    <row r="1159" spans="1:17">
      <c r="A1159"/>
      <c r="P1159" s="1"/>
      <c r="Q1159"/>
    </row>
    <row r="1160" spans="1:17">
      <c r="A1160"/>
      <c r="P1160" s="1"/>
      <c r="Q1160"/>
    </row>
    <row r="1161" spans="1:17">
      <c r="A1161"/>
      <c r="P1161" s="1"/>
      <c r="Q1161"/>
    </row>
    <row r="1162" spans="1:17">
      <c r="A1162"/>
      <c r="P1162" s="1"/>
      <c r="Q1162"/>
    </row>
    <row r="1163" spans="1:17">
      <c r="A1163"/>
      <c r="P1163" s="1"/>
      <c r="Q1163"/>
    </row>
    <row r="1164" spans="1:17">
      <c r="A1164"/>
      <c r="P1164" s="1"/>
      <c r="Q1164"/>
    </row>
    <row r="1165" spans="1:17">
      <c r="A1165"/>
      <c r="P1165" s="1"/>
      <c r="Q1165"/>
    </row>
    <row r="1166" spans="1:17">
      <c r="A1166"/>
      <c r="P1166" s="1"/>
      <c r="Q1166"/>
    </row>
    <row r="1167" spans="1:17">
      <c r="A1167"/>
      <c r="P1167" s="1"/>
      <c r="Q1167"/>
    </row>
    <row r="1168" spans="1:17">
      <c r="A1168"/>
      <c r="P1168" s="1"/>
      <c r="Q1168"/>
    </row>
    <row r="1169" spans="1:17">
      <c r="A1169"/>
      <c r="P1169" s="1"/>
      <c r="Q1169"/>
    </row>
    <row r="1170" spans="1:17">
      <c r="A1170"/>
      <c r="P1170" s="1"/>
      <c r="Q1170"/>
    </row>
    <row r="1171" spans="1:17">
      <c r="A1171"/>
      <c r="P1171" s="1"/>
      <c r="Q1171"/>
    </row>
    <row r="1172" spans="1:17">
      <c r="A1172"/>
      <c r="P1172" s="1"/>
      <c r="Q1172"/>
    </row>
    <row r="1173" spans="1:17">
      <c r="A1173"/>
      <c r="P1173" s="1"/>
      <c r="Q1173"/>
    </row>
    <row r="1174" spans="1:17">
      <c r="A1174"/>
      <c r="P1174" s="1"/>
      <c r="Q1174"/>
    </row>
    <row r="1175" spans="1:17">
      <c r="A1175"/>
      <c r="P1175" s="1"/>
      <c r="Q1175"/>
    </row>
    <row r="1176" spans="1:17">
      <c r="A1176"/>
      <c r="P1176" s="1"/>
      <c r="Q1176"/>
    </row>
    <row r="1177" spans="1:17">
      <c r="A1177"/>
      <c r="P1177" s="1"/>
      <c r="Q1177"/>
    </row>
    <row r="1178" spans="1:17">
      <c r="A1178"/>
      <c r="P1178" s="1"/>
      <c r="Q1178"/>
    </row>
    <row r="1179" spans="1:17">
      <c r="A1179"/>
      <c r="P1179" s="1"/>
      <c r="Q1179"/>
    </row>
    <row r="1180" spans="1:17">
      <c r="A1180"/>
      <c r="P1180" s="1"/>
      <c r="Q1180"/>
    </row>
    <row r="1181" spans="1:17">
      <c r="A1181"/>
      <c r="P1181" s="1"/>
      <c r="Q1181"/>
    </row>
    <row r="1182" spans="1:17">
      <c r="A1182"/>
      <c r="P1182" s="1"/>
      <c r="Q1182"/>
    </row>
    <row r="1183" spans="1:17">
      <c r="A1183"/>
      <c r="P1183" s="1"/>
      <c r="Q1183"/>
    </row>
    <row r="1184" spans="1:17">
      <c r="A1184"/>
      <c r="P1184" s="1"/>
      <c r="Q1184"/>
    </row>
    <row r="1185" spans="1:17">
      <c r="A1185"/>
      <c r="P1185" s="1"/>
      <c r="Q1185"/>
    </row>
    <row r="1186" spans="1:17">
      <c r="A1186"/>
      <c r="P1186" s="1"/>
      <c r="Q1186"/>
    </row>
    <row r="1187" spans="1:17">
      <c r="A1187"/>
      <c r="P1187" s="1"/>
      <c r="Q1187"/>
    </row>
    <row r="1188" spans="1:17">
      <c r="A1188"/>
      <c r="P1188" s="1"/>
      <c r="Q1188"/>
    </row>
    <row r="1189" spans="1:17">
      <c r="A1189"/>
      <c r="P1189" s="1"/>
      <c r="Q1189"/>
    </row>
    <row r="1190" spans="1:17">
      <c r="A1190"/>
      <c r="P1190" s="1"/>
      <c r="Q1190"/>
    </row>
    <row r="1191" spans="1:17">
      <c r="A1191"/>
      <c r="P1191" s="1"/>
      <c r="Q1191"/>
    </row>
    <row r="1192" spans="1:17">
      <c r="A1192"/>
      <c r="P1192" s="1"/>
      <c r="Q1192"/>
    </row>
    <row r="1193" spans="1:17">
      <c r="A1193"/>
      <c r="P1193" s="1"/>
      <c r="Q1193"/>
    </row>
    <row r="1194" spans="1:17">
      <c r="A1194"/>
      <c r="P1194" s="1"/>
      <c r="Q1194"/>
    </row>
    <row r="1195" spans="1:17">
      <c r="A1195"/>
      <c r="P1195" s="1"/>
      <c r="Q1195"/>
    </row>
    <row r="1196" spans="1:17">
      <c r="A1196"/>
      <c r="P1196" s="1"/>
      <c r="Q1196"/>
    </row>
    <row r="1197" spans="1:17">
      <c r="A1197"/>
      <c r="P1197" s="1"/>
      <c r="Q1197"/>
    </row>
    <row r="1198" spans="1:17">
      <c r="A1198"/>
      <c r="P1198" s="1"/>
      <c r="Q1198"/>
    </row>
    <row r="1199" spans="1:17">
      <c r="A1199"/>
      <c r="P1199" s="1"/>
      <c r="Q1199"/>
    </row>
    <row r="1200" spans="1:17">
      <c r="A1200"/>
      <c r="P1200" s="1"/>
      <c r="Q1200"/>
    </row>
    <row r="1201" spans="1:17">
      <c r="A1201"/>
      <c r="P1201" s="1"/>
      <c r="Q1201"/>
    </row>
    <row r="1202" spans="1:17">
      <c r="A1202"/>
      <c r="P1202" s="1"/>
      <c r="Q1202"/>
    </row>
    <row r="1203" spans="1:17">
      <c r="A1203"/>
      <c r="P1203" s="1"/>
      <c r="Q1203"/>
    </row>
    <row r="1204" spans="1:17">
      <c r="A1204"/>
      <c r="P1204" s="1"/>
      <c r="Q1204"/>
    </row>
    <row r="1205" spans="1:17">
      <c r="A1205"/>
      <c r="P1205" s="1"/>
      <c r="Q1205"/>
    </row>
    <row r="1206" spans="1:17">
      <c r="A1206"/>
      <c r="P1206" s="1"/>
      <c r="Q1206"/>
    </row>
    <row r="1207" spans="1:17">
      <c r="A1207"/>
      <c r="P1207" s="1"/>
      <c r="Q1207"/>
    </row>
    <row r="1208" spans="1:17">
      <c r="A1208"/>
      <c r="P1208" s="1"/>
      <c r="Q1208"/>
    </row>
    <row r="1209" spans="1:17">
      <c r="A1209"/>
      <c r="P1209" s="1"/>
      <c r="Q1209"/>
    </row>
    <row r="1210" spans="1:17">
      <c r="A1210"/>
      <c r="P1210" s="1"/>
      <c r="Q1210"/>
    </row>
    <row r="1211" spans="1:17">
      <c r="A1211"/>
      <c r="P1211" s="1"/>
      <c r="Q1211"/>
    </row>
    <row r="1212" spans="1:17">
      <c r="A1212"/>
      <c r="P1212" s="1"/>
      <c r="Q1212"/>
    </row>
    <row r="1213" spans="1:17">
      <c r="A1213"/>
      <c r="P1213" s="1"/>
      <c r="Q1213"/>
    </row>
    <row r="1214" spans="1:17">
      <c r="A1214"/>
      <c r="P1214" s="1"/>
      <c r="Q1214"/>
    </row>
    <row r="1215" spans="1:17">
      <c r="A1215"/>
      <c r="P1215" s="1"/>
      <c r="Q1215"/>
    </row>
    <row r="1216" spans="1:17">
      <c r="A1216"/>
      <c r="P1216" s="1"/>
      <c r="Q1216"/>
    </row>
    <row r="1217" spans="1:17">
      <c r="A1217"/>
      <c r="P1217" s="1"/>
      <c r="Q1217"/>
    </row>
    <row r="1218" spans="1:17">
      <c r="A1218"/>
      <c r="P1218" s="1"/>
      <c r="Q1218"/>
    </row>
    <row r="1219" spans="1:17">
      <c r="A1219"/>
      <c r="P1219" s="1"/>
      <c r="Q1219"/>
    </row>
    <row r="1220" spans="1:17">
      <c r="A1220"/>
      <c r="P1220" s="1"/>
      <c r="Q1220"/>
    </row>
    <row r="1221" spans="1:17">
      <c r="A1221"/>
      <c r="P1221" s="1"/>
      <c r="Q1221"/>
    </row>
    <row r="1222" spans="1:17">
      <c r="A1222"/>
      <c r="P1222" s="1"/>
      <c r="Q1222"/>
    </row>
    <row r="1223" spans="1:17">
      <c r="A1223"/>
      <c r="P1223" s="1"/>
      <c r="Q1223"/>
    </row>
    <row r="1224" spans="1:17">
      <c r="A1224"/>
      <c r="P1224" s="1"/>
      <c r="Q1224"/>
    </row>
    <row r="1225" spans="1:17">
      <c r="A1225"/>
      <c r="P1225" s="1"/>
      <c r="Q1225"/>
    </row>
    <row r="1226" spans="1:17">
      <c r="A1226"/>
      <c r="P1226" s="1"/>
      <c r="Q1226"/>
    </row>
    <row r="1227" spans="1:17">
      <c r="A1227"/>
      <c r="P1227" s="1"/>
      <c r="Q1227"/>
    </row>
    <row r="1228" spans="1:17">
      <c r="A1228"/>
      <c r="P1228" s="1"/>
      <c r="Q1228"/>
    </row>
    <row r="1229" spans="1:17">
      <c r="A1229"/>
      <c r="P1229" s="1"/>
      <c r="Q1229"/>
    </row>
    <row r="1230" spans="1:17">
      <c r="A1230"/>
      <c r="P1230" s="1"/>
      <c r="Q1230"/>
    </row>
    <row r="1231" spans="1:17">
      <c r="A1231"/>
      <c r="P1231" s="1"/>
      <c r="Q1231"/>
    </row>
    <row r="1232" spans="1:17">
      <c r="A1232"/>
      <c r="P1232" s="1"/>
      <c r="Q1232"/>
    </row>
    <row r="1233" spans="1:17">
      <c r="A1233"/>
      <c r="P1233" s="1"/>
      <c r="Q1233"/>
    </row>
    <row r="1234" spans="1:17">
      <c r="A1234"/>
      <c r="P1234" s="1"/>
      <c r="Q1234"/>
    </row>
    <row r="1235" spans="1:17">
      <c r="A1235"/>
      <c r="P1235" s="1"/>
      <c r="Q1235"/>
    </row>
    <row r="1236" spans="1:17">
      <c r="A1236"/>
      <c r="P1236" s="1"/>
      <c r="Q1236"/>
    </row>
    <row r="1237" spans="1:17">
      <c r="A1237"/>
      <c r="P1237" s="1"/>
      <c r="Q1237"/>
    </row>
    <row r="1238" spans="1:17">
      <c r="A1238"/>
      <c r="P1238" s="1"/>
      <c r="Q1238"/>
    </row>
    <row r="1239" spans="1:17">
      <c r="A1239"/>
      <c r="P1239" s="1"/>
      <c r="Q1239"/>
    </row>
    <row r="1240" spans="1:17">
      <c r="A1240"/>
      <c r="P1240" s="1"/>
      <c r="Q1240"/>
    </row>
    <row r="1241" spans="1:17">
      <c r="A1241"/>
      <c r="P1241" s="1"/>
      <c r="Q1241"/>
    </row>
    <row r="1242" spans="1:17">
      <c r="A1242"/>
      <c r="P1242" s="1"/>
      <c r="Q1242"/>
    </row>
    <row r="1243" spans="1:17">
      <c r="A1243"/>
      <c r="P1243" s="1"/>
      <c r="Q1243"/>
    </row>
    <row r="1244" spans="1:17">
      <c r="A1244"/>
      <c r="P1244" s="1"/>
      <c r="Q1244"/>
    </row>
    <row r="1245" spans="1:17">
      <c r="A1245"/>
      <c r="P1245" s="1"/>
      <c r="Q1245"/>
    </row>
    <row r="1246" spans="1:17">
      <c r="A1246"/>
      <c r="P1246" s="1"/>
      <c r="Q1246"/>
    </row>
    <row r="1247" spans="1:17">
      <c r="A1247"/>
      <c r="P1247" s="1"/>
      <c r="Q1247"/>
    </row>
    <row r="1248" spans="1:17">
      <c r="A1248"/>
      <c r="P1248" s="1"/>
      <c r="Q1248"/>
    </row>
    <row r="1249" spans="1:17">
      <c r="A1249"/>
      <c r="P1249" s="1"/>
      <c r="Q1249"/>
    </row>
    <row r="1250" spans="1:17">
      <c r="A1250"/>
      <c r="P1250" s="1"/>
      <c r="Q1250"/>
    </row>
    <row r="1251" spans="1:17">
      <c r="A1251"/>
      <c r="P1251" s="1"/>
      <c r="Q1251"/>
    </row>
    <row r="1252" spans="1:17">
      <c r="A1252"/>
      <c r="P1252" s="1"/>
      <c r="Q1252"/>
    </row>
    <row r="1253" spans="1:17">
      <c r="A1253"/>
      <c r="P1253" s="1"/>
      <c r="Q1253"/>
    </row>
    <row r="1254" spans="1:17">
      <c r="A1254"/>
      <c r="P1254" s="1"/>
      <c r="Q1254"/>
    </row>
    <row r="1255" spans="1:17">
      <c r="A1255"/>
      <c r="P1255" s="1"/>
      <c r="Q1255"/>
    </row>
    <row r="1256" spans="1:17">
      <c r="A1256"/>
      <c r="P1256" s="1"/>
      <c r="Q1256"/>
    </row>
    <row r="1257" spans="1:17">
      <c r="A1257"/>
      <c r="P1257" s="1"/>
      <c r="Q1257"/>
    </row>
    <row r="1258" spans="1:17">
      <c r="A1258"/>
      <c r="P1258" s="1"/>
      <c r="Q1258"/>
    </row>
    <row r="1259" spans="1:17">
      <c r="A1259"/>
      <c r="P1259" s="1"/>
      <c r="Q1259"/>
    </row>
    <row r="1260" spans="1:17">
      <c r="A1260"/>
      <c r="P1260" s="1"/>
      <c r="Q1260"/>
    </row>
    <row r="1261" spans="1:17">
      <c r="A1261"/>
      <c r="P1261" s="1"/>
      <c r="Q1261"/>
    </row>
    <row r="1262" spans="1:17">
      <c r="A1262"/>
      <c r="P1262" s="1"/>
      <c r="Q1262"/>
    </row>
    <row r="1263" spans="1:17">
      <c r="A1263"/>
      <c r="P1263" s="1"/>
      <c r="Q1263"/>
    </row>
    <row r="1264" spans="1:17">
      <c r="A1264"/>
      <c r="P1264" s="1"/>
      <c r="Q1264"/>
    </row>
    <row r="1265" spans="1:17">
      <c r="A1265"/>
      <c r="P1265" s="1"/>
      <c r="Q1265"/>
    </row>
    <row r="1266" spans="1:17">
      <c r="A1266"/>
      <c r="P1266" s="1"/>
      <c r="Q1266"/>
    </row>
    <row r="1267" spans="1:17">
      <c r="A1267"/>
      <c r="P1267" s="1"/>
      <c r="Q1267"/>
    </row>
    <row r="1268" spans="1:17">
      <c r="A1268"/>
      <c r="P1268" s="1"/>
      <c r="Q1268"/>
    </row>
    <row r="1269" spans="1:17">
      <c r="A1269"/>
      <c r="P1269" s="1"/>
      <c r="Q1269"/>
    </row>
    <row r="1270" spans="1:17">
      <c r="A1270"/>
      <c r="P1270" s="1"/>
      <c r="Q1270"/>
    </row>
    <row r="1271" spans="1:17">
      <c r="A1271"/>
      <c r="P1271" s="1"/>
      <c r="Q1271"/>
    </row>
    <row r="1272" spans="1:17">
      <c r="A1272"/>
      <c r="P1272" s="1"/>
      <c r="Q1272"/>
    </row>
    <row r="1273" spans="1:17">
      <c r="A1273"/>
      <c r="P1273" s="1"/>
      <c r="Q1273"/>
    </row>
    <row r="1274" spans="1:17">
      <c r="A1274"/>
      <c r="P1274" s="1"/>
      <c r="Q1274"/>
    </row>
    <row r="1275" spans="1:17">
      <c r="A1275"/>
      <c r="P1275" s="1"/>
      <c r="Q1275"/>
    </row>
    <row r="1276" spans="1:17">
      <c r="A1276"/>
      <c r="P1276" s="1"/>
      <c r="Q1276"/>
    </row>
    <row r="1277" spans="1:17">
      <c r="A1277"/>
      <c r="P1277" s="1"/>
      <c r="Q1277"/>
    </row>
    <row r="1278" spans="1:17">
      <c r="A1278"/>
      <c r="P1278" s="1"/>
      <c r="Q1278"/>
    </row>
    <row r="1279" spans="1:17">
      <c r="A1279"/>
      <c r="P1279" s="1"/>
      <c r="Q1279"/>
    </row>
    <row r="1280" spans="1:17">
      <c r="A1280"/>
      <c r="P1280" s="1"/>
      <c r="Q1280"/>
    </row>
    <row r="1281" spans="1:17">
      <c r="A1281"/>
      <c r="P1281" s="1"/>
      <c r="Q1281"/>
    </row>
    <row r="1282" spans="1:17">
      <c r="A1282"/>
      <c r="P1282" s="1"/>
      <c r="Q1282"/>
    </row>
    <row r="1283" spans="1:17">
      <c r="A1283"/>
      <c r="P1283" s="1"/>
      <c r="Q1283"/>
    </row>
    <row r="1284" spans="1:17">
      <c r="A1284"/>
      <c r="P1284" s="1"/>
      <c r="Q1284"/>
    </row>
    <row r="1285" spans="1:17">
      <c r="A1285"/>
      <c r="P1285" s="1"/>
      <c r="Q1285"/>
    </row>
    <row r="1286" spans="1:17">
      <c r="A1286"/>
      <c r="P1286" s="1"/>
      <c r="Q1286"/>
    </row>
    <row r="1287" spans="1:17">
      <c r="A1287"/>
      <c r="P1287" s="1"/>
      <c r="Q1287"/>
    </row>
    <row r="1288" spans="1:17">
      <c r="A1288"/>
      <c r="P1288" s="1"/>
      <c r="Q1288"/>
    </row>
    <row r="1289" spans="1:17">
      <c r="A1289"/>
      <c r="P1289" s="1"/>
      <c r="Q1289"/>
    </row>
    <row r="1290" spans="1:17">
      <c r="A1290"/>
      <c r="P1290" s="1"/>
      <c r="Q1290"/>
    </row>
    <row r="1291" spans="1:17">
      <c r="A1291"/>
      <c r="P1291" s="1"/>
      <c r="Q1291"/>
    </row>
    <row r="1292" spans="1:17">
      <c r="A1292"/>
      <c r="P1292" s="1"/>
      <c r="Q1292"/>
    </row>
    <row r="1293" spans="1:17">
      <c r="A1293"/>
      <c r="P1293" s="1"/>
      <c r="Q1293"/>
    </row>
    <row r="1294" spans="1:17">
      <c r="A1294"/>
      <c r="P1294" s="1"/>
      <c r="Q1294"/>
    </row>
    <row r="1295" spans="1:17">
      <c r="A1295"/>
      <c r="P1295" s="1"/>
      <c r="Q1295"/>
    </row>
    <row r="1296" spans="1:17">
      <c r="A1296"/>
      <c r="P1296" s="1"/>
      <c r="Q1296"/>
    </row>
    <row r="1297" spans="1:17">
      <c r="A1297"/>
      <c r="P1297" s="1"/>
      <c r="Q1297"/>
    </row>
    <row r="1298" spans="1:17">
      <c r="A1298"/>
      <c r="P1298" s="1"/>
      <c r="Q1298"/>
    </row>
    <row r="1299" spans="1:17">
      <c r="A1299"/>
      <c r="P1299" s="1"/>
      <c r="Q1299"/>
    </row>
    <row r="1300" spans="1:17">
      <c r="A1300"/>
      <c r="P1300" s="1"/>
      <c r="Q1300"/>
    </row>
    <row r="1301" spans="1:17">
      <c r="A1301"/>
      <c r="P1301" s="1"/>
      <c r="Q1301"/>
    </row>
    <row r="1302" spans="1:17">
      <c r="A1302"/>
      <c r="P1302" s="1"/>
      <c r="Q1302"/>
    </row>
    <row r="1303" spans="1:17">
      <c r="A1303"/>
      <c r="P1303" s="1"/>
      <c r="Q1303"/>
    </row>
    <row r="1304" spans="1:17">
      <c r="A1304"/>
      <c r="P1304" s="1"/>
      <c r="Q1304"/>
    </row>
    <row r="1305" spans="1:17">
      <c r="A1305"/>
      <c r="P1305" s="1"/>
      <c r="Q1305"/>
    </row>
    <row r="1306" spans="1:17">
      <c r="A1306"/>
      <c r="P1306" s="1"/>
      <c r="Q1306"/>
    </row>
    <row r="1307" spans="1:17">
      <c r="A1307"/>
      <c r="P1307" s="1"/>
      <c r="Q1307"/>
    </row>
    <row r="1308" spans="1:17">
      <c r="A1308"/>
      <c r="P1308" s="1"/>
      <c r="Q1308"/>
    </row>
    <row r="1309" spans="1:17">
      <c r="A1309"/>
      <c r="P1309" s="1"/>
      <c r="Q1309"/>
    </row>
    <row r="1310" spans="1:17">
      <c r="A1310"/>
      <c r="P1310" s="1"/>
      <c r="Q1310"/>
    </row>
    <row r="1311" spans="1:17">
      <c r="A1311"/>
      <c r="P1311" s="1"/>
      <c r="Q1311"/>
    </row>
    <row r="1312" spans="1:17">
      <c r="A1312"/>
      <c r="P1312" s="1"/>
      <c r="Q1312"/>
    </row>
    <row r="1313" spans="1:17">
      <c r="A1313"/>
      <c r="P1313" s="1"/>
      <c r="Q1313"/>
    </row>
    <row r="1314" spans="1:17">
      <c r="A1314"/>
      <c r="P1314" s="1"/>
      <c r="Q1314"/>
    </row>
    <row r="1315" spans="1:17">
      <c r="A1315"/>
      <c r="P1315" s="1"/>
      <c r="Q1315"/>
    </row>
    <row r="1316" spans="1:17">
      <c r="A1316"/>
      <c r="P1316" s="1"/>
      <c r="Q1316"/>
    </row>
    <row r="1317" spans="1:17">
      <c r="A1317"/>
      <c r="P1317" s="1"/>
      <c r="Q1317"/>
    </row>
    <row r="1318" spans="1:17">
      <c r="A1318"/>
      <c r="P1318" s="1"/>
      <c r="Q1318"/>
    </row>
    <row r="1319" spans="1:17">
      <c r="A1319"/>
      <c r="P1319" s="1"/>
      <c r="Q1319"/>
    </row>
    <row r="1320" spans="1:17">
      <c r="A1320"/>
      <c r="P1320" s="1"/>
      <c r="Q1320"/>
    </row>
    <row r="1321" spans="1:17">
      <c r="A1321"/>
      <c r="P1321" s="1"/>
      <c r="Q1321"/>
    </row>
    <row r="1322" spans="1:17">
      <c r="A1322"/>
      <c r="P1322" s="1"/>
      <c r="Q1322"/>
    </row>
    <row r="1323" spans="1:17">
      <c r="A1323"/>
      <c r="P1323" s="1"/>
      <c r="Q1323"/>
    </row>
    <row r="1324" spans="1:17">
      <c r="A1324"/>
      <c r="P1324" s="1"/>
      <c r="Q1324"/>
    </row>
    <row r="1325" spans="1:17">
      <c r="A1325"/>
      <c r="P1325" s="1"/>
      <c r="Q1325"/>
    </row>
    <row r="1326" spans="1:17">
      <c r="A1326"/>
      <c r="P1326" s="1"/>
      <c r="Q1326"/>
    </row>
    <row r="1327" spans="1:17">
      <c r="A1327"/>
      <c r="P1327" s="1"/>
      <c r="Q1327"/>
    </row>
    <row r="1328" spans="1:17">
      <c r="A1328"/>
      <c r="P1328" s="1"/>
      <c r="Q1328"/>
    </row>
    <row r="1329" spans="1:17">
      <c r="A1329"/>
      <c r="P1329" s="1"/>
      <c r="Q1329"/>
    </row>
    <row r="1330" spans="1:17">
      <c r="A1330"/>
      <c r="P1330" s="1"/>
      <c r="Q1330"/>
    </row>
    <row r="1331" spans="1:17">
      <c r="A1331"/>
      <c r="P1331" s="1"/>
      <c r="Q1331"/>
    </row>
    <row r="1332" spans="1:17">
      <c r="A1332"/>
      <c r="P1332" s="1"/>
      <c r="Q1332"/>
    </row>
    <row r="1333" spans="1:17">
      <c r="A1333"/>
      <c r="P1333" s="1"/>
      <c r="Q1333"/>
    </row>
    <row r="1334" spans="1:17">
      <c r="A1334"/>
      <c r="P1334" s="1"/>
      <c r="Q1334"/>
    </row>
    <row r="1335" spans="1:17">
      <c r="A1335"/>
      <c r="P1335" s="1"/>
      <c r="Q1335"/>
    </row>
    <row r="1336" spans="1:17">
      <c r="A1336"/>
      <c r="P1336" s="1"/>
      <c r="Q1336"/>
    </row>
    <row r="1337" spans="1:17">
      <c r="A1337"/>
      <c r="P1337" s="1"/>
      <c r="Q1337"/>
    </row>
    <row r="1338" spans="1:17">
      <c r="A1338"/>
      <c r="P1338" s="1"/>
      <c r="Q1338"/>
    </row>
    <row r="1339" spans="1:17">
      <c r="A1339"/>
      <c r="P1339" s="1"/>
      <c r="Q1339"/>
    </row>
    <row r="1340" spans="1:17">
      <c r="A1340"/>
      <c r="P1340" s="1"/>
      <c r="Q1340"/>
    </row>
    <row r="1341" spans="1:17">
      <c r="A1341"/>
      <c r="P1341" s="1"/>
      <c r="Q1341"/>
    </row>
    <row r="1342" spans="1:17">
      <c r="A1342"/>
      <c r="P1342" s="1"/>
      <c r="Q1342"/>
    </row>
    <row r="1343" spans="1:17">
      <c r="A1343"/>
      <c r="P1343" s="1"/>
      <c r="Q1343"/>
    </row>
    <row r="1344" spans="1:17">
      <c r="A1344"/>
      <c r="P1344" s="1"/>
      <c r="Q1344"/>
    </row>
    <row r="1345" spans="1:17">
      <c r="A1345"/>
      <c r="P1345" s="1"/>
      <c r="Q1345"/>
    </row>
    <row r="1346" spans="1:17">
      <c r="A1346"/>
      <c r="P1346" s="1"/>
      <c r="Q1346"/>
    </row>
    <row r="1347" spans="1:17">
      <c r="A1347"/>
      <c r="P1347" s="1"/>
      <c r="Q1347"/>
    </row>
    <row r="1348" spans="1:17">
      <c r="A1348"/>
      <c r="P1348" s="1"/>
      <c r="Q1348"/>
    </row>
    <row r="1349" spans="1:17">
      <c r="A1349"/>
      <c r="P1349" s="1"/>
      <c r="Q1349"/>
    </row>
    <row r="1350" spans="1:17">
      <c r="A1350"/>
      <c r="P1350" s="1"/>
      <c r="Q1350"/>
    </row>
    <row r="1351" spans="1:17">
      <c r="A1351"/>
      <c r="P1351" s="1"/>
      <c r="Q1351"/>
    </row>
    <row r="1352" spans="1:17">
      <c r="A1352"/>
      <c r="P1352" s="1"/>
      <c r="Q1352"/>
    </row>
    <row r="1353" spans="1:17">
      <c r="A1353"/>
      <c r="P1353" s="1"/>
      <c r="Q1353"/>
    </row>
    <row r="1354" spans="1:17">
      <c r="A1354"/>
      <c r="P1354" s="1"/>
      <c r="Q1354"/>
    </row>
    <row r="1355" spans="1:17">
      <c r="A1355"/>
      <c r="P1355" s="1"/>
      <c r="Q1355"/>
    </row>
    <row r="1356" spans="1:17">
      <c r="A1356"/>
      <c r="P1356" s="1"/>
      <c r="Q1356"/>
    </row>
    <row r="1357" spans="1:17">
      <c r="A1357"/>
      <c r="P1357" s="1"/>
      <c r="Q1357"/>
    </row>
    <row r="1358" spans="1:17">
      <c r="A1358"/>
      <c r="P1358" s="1"/>
      <c r="Q1358"/>
    </row>
    <row r="1359" spans="1:17">
      <c r="A1359"/>
      <c r="P1359" s="1"/>
      <c r="Q1359"/>
    </row>
    <row r="1360" spans="1:17">
      <c r="A1360"/>
      <c r="P1360" s="1"/>
      <c r="Q1360"/>
    </row>
    <row r="1361" spans="1:17">
      <c r="A1361"/>
      <c r="P1361" s="1"/>
      <c r="Q1361"/>
    </row>
    <row r="1362" spans="1:17">
      <c r="A1362"/>
      <c r="P1362" s="1"/>
      <c r="Q1362"/>
    </row>
    <row r="1363" spans="1:17">
      <c r="A1363"/>
      <c r="P1363" s="1"/>
      <c r="Q1363"/>
    </row>
    <row r="1364" spans="1:17">
      <c r="A1364"/>
      <c r="P1364" s="1"/>
      <c r="Q1364"/>
    </row>
    <row r="1365" spans="1:17">
      <c r="A1365"/>
      <c r="P1365" s="1"/>
      <c r="Q1365"/>
    </row>
    <row r="1366" spans="1:17">
      <c r="A1366"/>
      <c r="P1366" s="1"/>
      <c r="Q1366"/>
    </row>
    <row r="1367" spans="1:17">
      <c r="A1367"/>
      <c r="P1367" s="1"/>
      <c r="Q1367"/>
    </row>
    <row r="1368" spans="1:17">
      <c r="A1368"/>
      <c r="P1368" s="1"/>
      <c r="Q1368"/>
    </row>
    <row r="1369" spans="1:17">
      <c r="A1369"/>
      <c r="P1369" s="1"/>
      <c r="Q1369"/>
    </row>
    <row r="1370" spans="1:17">
      <c r="A1370"/>
      <c r="P1370" s="1"/>
      <c r="Q1370"/>
    </row>
    <row r="1371" spans="1:17">
      <c r="A1371"/>
      <c r="P1371" s="1"/>
      <c r="Q1371"/>
    </row>
    <row r="1372" spans="1:17">
      <c r="A1372"/>
      <c r="P1372" s="1"/>
      <c r="Q1372"/>
    </row>
    <row r="1373" spans="1:17">
      <c r="A1373"/>
      <c r="P1373" s="1"/>
      <c r="Q1373"/>
    </row>
    <row r="1374" spans="1:17">
      <c r="A1374"/>
      <c r="P1374" s="1"/>
      <c r="Q1374"/>
    </row>
    <row r="1375" spans="1:17">
      <c r="A1375"/>
      <c r="P1375" s="1"/>
      <c r="Q1375"/>
    </row>
    <row r="1376" spans="1:17">
      <c r="A1376"/>
      <c r="P1376" s="1"/>
      <c r="Q1376"/>
    </row>
    <row r="1377" spans="1:17">
      <c r="A1377"/>
      <c r="P1377" s="1"/>
      <c r="Q1377"/>
    </row>
    <row r="1378" spans="1:17">
      <c r="A1378"/>
      <c r="P1378" s="1"/>
      <c r="Q1378"/>
    </row>
    <row r="1379" spans="1:17">
      <c r="A1379"/>
      <c r="P1379" s="1"/>
      <c r="Q1379"/>
    </row>
    <row r="1380" spans="1:17">
      <c r="A1380"/>
      <c r="P1380" s="1"/>
      <c r="Q1380"/>
    </row>
    <row r="1381" spans="1:17">
      <c r="A1381"/>
      <c r="P1381" s="1"/>
      <c r="Q1381"/>
    </row>
    <row r="1382" spans="1:17">
      <c r="A1382"/>
      <c r="P1382" s="1"/>
      <c r="Q1382"/>
    </row>
    <row r="1383" spans="1:17">
      <c r="A1383"/>
      <c r="P1383" s="1"/>
      <c r="Q1383"/>
    </row>
    <row r="1384" spans="1:17">
      <c r="A1384"/>
      <c r="P1384" s="1"/>
      <c r="Q1384"/>
    </row>
    <row r="1385" spans="1:17">
      <c r="A1385"/>
      <c r="P1385" s="1"/>
      <c r="Q1385"/>
    </row>
    <row r="1386" spans="1:17">
      <c r="A1386"/>
      <c r="P1386" s="1"/>
      <c r="Q1386"/>
    </row>
    <row r="1387" spans="1:17">
      <c r="A1387"/>
      <c r="P1387" s="1"/>
      <c r="Q1387"/>
    </row>
    <row r="1388" spans="1:17">
      <c r="A1388"/>
      <c r="P1388" s="1"/>
      <c r="Q1388"/>
    </row>
    <row r="1389" spans="1:17">
      <c r="A1389"/>
      <c r="P1389" s="1"/>
      <c r="Q1389"/>
    </row>
    <row r="1390" spans="1:17">
      <c r="A1390"/>
      <c r="P1390" s="1"/>
      <c r="Q1390"/>
    </row>
    <row r="1391" spans="1:17">
      <c r="A1391"/>
      <c r="P1391" s="1"/>
      <c r="Q1391"/>
    </row>
    <row r="1392" spans="1:17">
      <c r="A1392"/>
      <c r="P1392" s="1"/>
      <c r="Q1392"/>
    </row>
    <row r="1393" spans="1:17">
      <c r="A1393"/>
      <c r="P1393" s="1"/>
      <c r="Q1393"/>
    </row>
    <row r="1394" spans="1:17">
      <c r="A1394"/>
      <c r="P1394" s="1"/>
      <c r="Q1394"/>
    </row>
    <row r="1395" spans="1:17">
      <c r="A1395"/>
      <c r="P1395" s="1"/>
      <c r="Q1395"/>
    </row>
    <row r="1396" spans="1:17">
      <c r="A1396"/>
      <c r="P1396" s="1"/>
      <c r="Q1396"/>
    </row>
    <row r="1397" spans="1:17">
      <c r="A1397"/>
      <c r="P1397" s="1"/>
      <c r="Q1397"/>
    </row>
    <row r="1398" spans="1:17">
      <c r="A1398"/>
      <c r="P1398" s="1"/>
      <c r="Q1398"/>
    </row>
    <row r="1399" spans="1:17">
      <c r="A1399"/>
      <c r="P1399" s="1"/>
      <c r="Q1399"/>
    </row>
    <row r="1400" spans="1:17">
      <c r="A1400"/>
      <c r="P1400" s="1"/>
      <c r="Q1400"/>
    </row>
    <row r="1401" spans="1:17">
      <c r="A1401"/>
      <c r="P1401" s="1"/>
      <c r="Q1401"/>
    </row>
    <row r="1402" spans="1:17">
      <c r="A1402"/>
      <c r="P1402" s="1"/>
      <c r="Q1402"/>
    </row>
    <row r="1403" spans="1:17">
      <c r="A1403"/>
      <c r="P1403" s="1"/>
      <c r="Q1403"/>
    </row>
    <row r="1404" spans="1:17">
      <c r="A1404"/>
      <c r="P1404" s="1"/>
      <c r="Q1404"/>
    </row>
    <row r="1405" spans="1:17">
      <c r="A1405"/>
      <c r="P1405" s="1"/>
      <c r="Q1405"/>
    </row>
    <row r="1406" spans="1:17">
      <c r="A1406"/>
      <c r="P1406" s="1"/>
      <c r="Q1406"/>
    </row>
    <row r="1407" spans="1:17">
      <c r="A1407"/>
      <c r="P1407" s="1"/>
      <c r="Q1407"/>
    </row>
    <row r="1408" spans="1:17">
      <c r="A1408"/>
      <c r="P1408" s="1"/>
      <c r="Q1408"/>
    </row>
    <row r="1409" spans="1:17">
      <c r="A1409"/>
      <c r="P1409" s="1"/>
      <c r="Q1409"/>
    </row>
    <row r="1410" spans="1:17">
      <c r="A1410"/>
      <c r="P1410" s="1"/>
      <c r="Q1410"/>
    </row>
    <row r="1411" spans="1:17">
      <c r="A1411"/>
      <c r="P1411" s="1"/>
      <c r="Q1411"/>
    </row>
    <row r="1412" spans="1:17">
      <c r="A1412"/>
      <c r="P1412" s="1"/>
      <c r="Q1412"/>
    </row>
    <row r="1413" spans="1:17">
      <c r="A1413"/>
      <c r="P1413" s="1"/>
      <c r="Q1413"/>
    </row>
    <row r="1414" spans="1:17">
      <c r="A1414"/>
      <c r="P1414" s="1"/>
      <c r="Q1414"/>
    </row>
    <row r="1415" spans="1:17">
      <c r="A1415"/>
      <c r="P1415" s="1"/>
      <c r="Q1415"/>
    </row>
    <row r="1416" spans="1:17">
      <c r="A1416"/>
      <c r="P1416" s="1"/>
      <c r="Q1416"/>
    </row>
    <row r="1417" spans="1:17">
      <c r="A1417"/>
      <c r="P1417" s="1"/>
      <c r="Q1417"/>
    </row>
    <row r="1418" spans="1:17">
      <c r="A1418"/>
      <c r="P1418" s="1"/>
      <c r="Q1418"/>
    </row>
    <row r="1419" spans="1:17">
      <c r="A1419"/>
      <c r="P1419" s="1"/>
      <c r="Q1419"/>
    </row>
    <row r="1420" spans="1:17">
      <c r="A1420"/>
      <c r="P1420" s="1"/>
      <c r="Q1420"/>
    </row>
    <row r="1421" spans="1:17">
      <c r="A1421"/>
      <c r="P1421" s="1"/>
      <c r="Q1421"/>
    </row>
    <row r="1422" spans="1:17">
      <c r="A1422"/>
      <c r="P1422" s="1"/>
      <c r="Q1422"/>
    </row>
    <row r="1423" spans="1:17">
      <c r="A1423"/>
      <c r="P1423" s="1"/>
      <c r="Q1423"/>
    </row>
    <row r="1424" spans="1:17">
      <c r="A1424"/>
      <c r="P1424" s="1"/>
      <c r="Q1424"/>
    </row>
    <row r="1425" spans="1:17">
      <c r="A1425"/>
      <c r="P1425" s="1"/>
      <c r="Q1425"/>
    </row>
    <row r="1426" spans="1:17">
      <c r="A1426"/>
      <c r="P1426" s="1"/>
      <c r="Q1426"/>
    </row>
    <row r="1427" spans="1:17">
      <c r="A1427"/>
      <c r="P1427" s="1"/>
      <c r="Q1427"/>
    </row>
    <row r="1428" spans="1:17">
      <c r="A1428"/>
      <c r="P1428" s="1"/>
      <c r="Q1428"/>
    </row>
    <row r="1429" spans="1:17">
      <c r="A1429"/>
      <c r="P1429" s="1"/>
      <c r="Q1429"/>
    </row>
    <row r="1430" spans="1:17">
      <c r="A1430"/>
      <c r="P1430" s="1"/>
      <c r="Q1430"/>
    </row>
    <row r="1431" spans="1:17">
      <c r="A1431"/>
      <c r="P1431" s="1"/>
      <c r="Q1431"/>
    </row>
    <row r="1432" spans="1:17">
      <c r="A1432"/>
      <c r="P1432" s="1"/>
      <c r="Q1432"/>
    </row>
    <row r="1433" spans="1:17">
      <c r="A1433"/>
      <c r="P1433" s="1"/>
      <c r="Q1433"/>
    </row>
    <row r="1434" spans="1:17">
      <c r="A1434"/>
      <c r="P1434" s="1"/>
      <c r="Q1434"/>
    </row>
    <row r="1435" spans="1:17">
      <c r="A1435"/>
      <c r="P1435" s="1"/>
      <c r="Q1435"/>
    </row>
    <row r="1436" spans="1:17">
      <c r="A1436"/>
      <c r="P1436" s="1"/>
      <c r="Q1436"/>
    </row>
    <row r="1437" spans="1:17">
      <c r="A1437"/>
      <c r="P1437" s="1"/>
      <c r="Q1437"/>
    </row>
    <row r="1438" spans="1:17">
      <c r="A1438"/>
      <c r="P1438" s="1"/>
      <c r="Q1438"/>
    </row>
    <row r="1439" spans="1:17">
      <c r="A1439"/>
      <c r="P1439" s="1"/>
      <c r="Q1439"/>
    </row>
    <row r="1440" spans="1:17">
      <c r="A1440"/>
      <c r="P1440" s="1"/>
      <c r="Q1440"/>
    </row>
    <row r="1441" spans="1:17">
      <c r="A1441"/>
      <c r="P1441" s="1"/>
      <c r="Q1441"/>
    </row>
    <row r="1442" spans="1:17">
      <c r="A1442"/>
      <c r="P1442" s="1"/>
      <c r="Q1442"/>
    </row>
    <row r="1443" spans="1:17">
      <c r="A1443"/>
      <c r="P1443" s="1"/>
      <c r="Q1443"/>
    </row>
    <row r="1444" spans="1:17">
      <c r="A1444"/>
      <c r="P1444" s="1"/>
      <c r="Q1444"/>
    </row>
    <row r="1445" spans="1:17">
      <c r="A1445"/>
      <c r="P1445" s="1"/>
      <c r="Q1445"/>
    </row>
    <row r="1446" spans="1:17">
      <c r="A1446"/>
      <c r="P1446" s="1"/>
      <c r="Q1446"/>
    </row>
    <row r="1447" spans="1:17">
      <c r="A1447"/>
      <c r="P1447" s="1"/>
      <c r="Q1447"/>
    </row>
    <row r="1448" spans="1:17">
      <c r="A1448"/>
      <c r="P1448" s="1"/>
      <c r="Q1448"/>
    </row>
    <row r="1449" spans="1:17">
      <c r="A1449"/>
      <c r="P1449" s="1"/>
      <c r="Q1449"/>
    </row>
    <row r="1450" spans="1:17">
      <c r="A1450"/>
      <c r="P1450" s="1"/>
      <c r="Q1450"/>
    </row>
    <row r="1451" spans="1:17">
      <c r="A1451"/>
      <c r="P1451" s="1"/>
      <c r="Q1451"/>
    </row>
    <row r="1452" spans="1:17">
      <c r="A1452"/>
      <c r="P1452" s="1"/>
      <c r="Q1452"/>
    </row>
    <row r="1453" spans="1:17">
      <c r="A1453"/>
      <c r="P1453" s="1"/>
      <c r="Q1453"/>
    </row>
    <row r="1454" spans="1:17">
      <c r="A1454"/>
      <c r="P1454" s="1"/>
      <c r="Q1454"/>
    </row>
    <row r="1455" spans="1:17">
      <c r="A1455"/>
      <c r="P1455" s="1"/>
      <c r="Q1455"/>
    </row>
    <row r="1456" spans="1:17">
      <c r="A1456"/>
      <c r="P1456" s="1"/>
      <c r="Q1456"/>
    </row>
    <row r="1457" spans="1:17">
      <c r="A1457"/>
      <c r="P1457" s="1"/>
      <c r="Q1457"/>
    </row>
    <row r="1458" spans="1:17">
      <c r="A1458"/>
      <c r="P1458" s="1"/>
      <c r="Q1458"/>
    </row>
    <row r="1459" spans="1:17">
      <c r="A1459"/>
      <c r="P1459" s="1"/>
      <c r="Q1459"/>
    </row>
    <row r="1460" spans="1:17">
      <c r="A1460"/>
      <c r="P1460" s="1"/>
      <c r="Q1460"/>
    </row>
    <row r="1461" spans="1:17">
      <c r="A1461"/>
      <c r="P1461" s="1"/>
      <c r="Q1461"/>
    </row>
    <row r="1462" spans="1:17">
      <c r="A1462"/>
      <c r="P1462" s="1"/>
      <c r="Q1462"/>
    </row>
    <row r="1463" spans="1:17">
      <c r="A1463"/>
      <c r="P1463" s="1"/>
      <c r="Q1463"/>
    </row>
    <row r="1464" spans="1:17">
      <c r="A1464"/>
      <c r="P1464" s="1"/>
      <c r="Q1464"/>
    </row>
    <row r="1465" spans="1:17">
      <c r="A1465"/>
      <c r="P1465" s="1"/>
      <c r="Q1465"/>
    </row>
    <row r="1466" spans="1:17">
      <c r="A1466"/>
      <c r="P1466" s="1"/>
      <c r="Q1466"/>
    </row>
    <row r="1467" spans="1:17">
      <c r="A1467"/>
      <c r="P1467" s="1"/>
      <c r="Q1467"/>
    </row>
    <row r="1468" spans="1:17">
      <c r="A1468"/>
      <c r="P1468" s="1"/>
      <c r="Q1468"/>
    </row>
    <row r="1469" spans="1:17">
      <c r="A1469"/>
      <c r="P1469" s="1"/>
      <c r="Q1469"/>
    </row>
    <row r="1470" spans="1:17">
      <c r="A1470"/>
      <c r="P1470" s="1"/>
      <c r="Q1470"/>
    </row>
    <row r="1471" spans="1:17">
      <c r="A1471"/>
      <c r="P1471" s="1"/>
      <c r="Q1471"/>
    </row>
    <row r="1472" spans="1:17">
      <c r="A1472"/>
      <c r="P1472" s="1"/>
      <c r="Q1472"/>
    </row>
    <row r="1473" spans="1:17">
      <c r="A1473"/>
      <c r="P1473" s="1"/>
      <c r="Q1473"/>
    </row>
    <row r="1474" spans="1:17">
      <c r="A1474"/>
      <c r="P1474" s="1"/>
      <c r="Q1474"/>
    </row>
    <row r="1475" spans="1:17">
      <c r="A1475"/>
      <c r="P1475" s="1"/>
      <c r="Q1475"/>
    </row>
    <row r="1476" spans="1:17">
      <c r="A1476"/>
      <c r="P1476" s="1"/>
      <c r="Q1476"/>
    </row>
    <row r="1477" spans="1:17">
      <c r="A1477"/>
      <c r="P1477" s="1"/>
      <c r="Q1477"/>
    </row>
    <row r="1478" spans="1:17">
      <c r="A1478"/>
      <c r="P1478" s="1"/>
      <c r="Q1478"/>
    </row>
    <row r="1479" spans="1:17">
      <c r="A1479"/>
      <c r="P1479" s="1"/>
      <c r="Q1479"/>
    </row>
    <row r="1480" spans="1:17">
      <c r="A1480"/>
      <c r="P1480" s="1"/>
      <c r="Q1480"/>
    </row>
    <row r="1481" spans="1:17">
      <c r="A1481"/>
      <c r="P1481" s="1"/>
      <c r="Q1481"/>
    </row>
    <row r="1482" spans="1:17">
      <c r="A1482"/>
      <c r="P1482" s="1"/>
      <c r="Q1482"/>
    </row>
    <row r="1483" spans="1:17">
      <c r="A1483"/>
      <c r="P1483" s="1"/>
      <c r="Q1483"/>
    </row>
    <row r="1484" spans="1:17">
      <c r="A1484"/>
      <c r="P1484" s="1"/>
      <c r="Q1484"/>
    </row>
    <row r="1485" spans="1:17">
      <c r="A1485"/>
      <c r="P1485" s="1"/>
      <c r="Q1485"/>
    </row>
    <row r="1486" spans="1:17">
      <c r="A1486"/>
      <c r="P1486" s="1"/>
      <c r="Q1486"/>
    </row>
    <row r="1487" spans="1:17">
      <c r="A1487"/>
      <c r="P1487" s="1"/>
      <c r="Q1487"/>
    </row>
    <row r="1488" spans="1:17">
      <c r="A1488"/>
      <c r="P1488" s="1"/>
      <c r="Q1488"/>
    </row>
    <row r="1489" spans="1:17">
      <c r="A1489"/>
      <c r="P1489" s="1"/>
      <c r="Q1489"/>
    </row>
    <row r="1490" spans="1:17">
      <c r="A1490"/>
      <c r="P1490" s="1"/>
      <c r="Q1490"/>
    </row>
    <row r="1491" spans="1:17">
      <c r="A1491"/>
      <c r="P1491" s="1"/>
      <c r="Q1491"/>
    </row>
    <row r="1492" spans="1:17">
      <c r="A1492"/>
      <c r="P1492" s="1"/>
      <c r="Q1492"/>
    </row>
    <row r="1493" spans="1:17">
      <c r="A1493"/>
      <c r="P1493" s="1"/>
      <c r="Q1493"/>
    </row>
    <row r="1494" spans="1:17">
      <c r="A1494"/>
      <c r="P1494" s="1"/>
      <c r="Q1494"/>
    </row>
    <row r="1495" spans="1:17">
      <c r="A1495"/>
      <c r="P1495" s="1"/>
      <c r="Q1495"/>
    </row>
    <row r="1496" spans="1:17">
      <c r="A1496"/>
      <c r="P1496" s="1"/>
      <c r="Q1496"/>
    </row>
    <row r="1497" spans="1:17">
      <c r="A1497"/>
      <c r="P1497" s="1"/>
      <c r="Q1497"/>
    </row>
    <row r="1498" spans="1:17">
      <c r="A1498"/>
      <c r="P1498" s="1"/>
      <c r="Q1498"/>
    </row>
    <row r="1499" spans="1:17">
      <c r="A1499"/>
      <c r="P1499" s="1"/>
      <c r="Q1499"/>
    </row>
    <row r="1500" spans="1:17">
      <c r="A1500"/>
      <c r="P1500" s="1"/>
      <c r="Q1500"/>
    </row>
    <row r="1501" spans="1:17">
      <c r="A1501"/>
      <c r="P1501" s="1"/>
      <c r="Q1501"/>
    </row>
    <row r="1502" spans="1:17">
      <c r="A1502"/>
      <c r="P1502" s="1"/>
      <c r="Q1502"/>
    </row>
    <row r="1503" spans="1:17">
      <c r="A1503"/>
      <c r="P1503" s="1"/>
      <c r="Q1503"/>
    </row>
    <row r="1504" spans="1:17">
      <c r="A1504"/>
      <c r="P1504" s="1"/>
      <c r="Q1504"/>
    </row>
    <row r="1505" spans="1:17">
      <c r="A1505"/>
      <c r="P1505" s="1"/>
      <c r="Q1505"/>
    </row>
    <row r="1506" spans="1:17">
      <c r="A1506"/>
      <c r="P1506" s="1"/>
      <c r="Q1506"/>
    </row>
    <row r="1507" spans="1:17">
      <c r="A1507"/>
      <c r="P1507" s="1"/>
      <c r="Q1507"/>
    </row>
    <row r="1508" spans="1:17">
      <c r="A1508"/>
      <c r="P1508" s="1"/>
      <c r="Q1508"/>
    </row>
    <row r="1509" spans="1:17">
      <c r="A1509"/>
      <c r="P1509" s="1"/>
      <c r="Q1509"/>
    </row>
    <row r="1510" spans="1:17">
      <c r="A1510"/>
      <c r="P1510" s="1"/>
      <c r="Q1510"/>
    </row>
    <row r="1511" spans="1:17">
      <c r="A1511"/>
      <c r="P1511" s="1"/>
      <c r="Q1511"/>
    </row>
    <row r="1512" spans="1:17">
      <c r="A1512"/>
      <c r="P1512" s="1"/>
      <c r="Q1512"/>
    </row>
    <row r="1513" spans="1:17">
      <c r="A1513"/>
      <c r="P1513" s="1"/>
      <c r="Q1513"/>
    </row>
    <row r="1514" spans="1:17">
      <c r="A1514"/>
      <c r="P1514" s="1"/>
      <c r="Q1514"/>
    </row>
    <row r="1515" spans="1:17">
      <c r="A1515"/>
      <c r="P1515" s="1"/>
      <c r="Q1515"/>
    </row>
    <row r="1516" spans="1:17">
      <c r="A1516"/>
      <c r="P1516" s="1"/>
      <c r="Q1516"/>
    </row>
    <row r="1517" spans="1:17">
      <c r="A1517"/>
      <c r="P1517" s="1"/>
      <c r="Q1517"/>
    </row>
    <row r="1518" spans="1:17">
      <c r="A1518"/>
      <c r="P1518" s="1"/>
      <c r="Q1518"/>
    </row>
    <row r="1519" spans="1:17">
      <c r="A1519"/>
      <c r="P1519" s="1"/>
      <c r="Q1519"/>
    </row>
    <row r="1520" spans="1:17">
      <c r="A1520"/>
      <c r="P1520" s="1"/>
      <c r="Q1520"/>
    </row>
    <row r="1521" spans="1:17">
      <c r="A1521"/>
      <c r="P1521" s="1"/>
      <c r="Q1521"/>
    </row>
    <row r="1522" spans="1:17">
      <c r="A1522"/>
      <c r="P1522" s="1"/>
      <c r="Q1522"/>
    </row>
    <row r="1523" spans="1:17">
      <c r="A1523"/>
      <c r="P1523" s="1"/>
      <c r="Q1523"/>
    </row>
    <row r="1524" spans="1:17">
      <c r="A1524"/>
      <c r="P1524" s="1"/>
      <c r="Q1524"/>
    </row>
    <row r="1525" spans="1:17">
      <c r="A1525"/>
      <c r="P1525" s="1"/>
      <c r="Q1525"/>
    </row>
    <row r="1526" spans="1:17">
      <c r="A1526"/>
      <c r="P1526" s="1"/>
      <c r="Q1526"/>
    </row>
    <row r="1527" spans="1:17">
      <c r="A1527"/>
      <c r="P1527" s="1"/>
      <c r="Q1527"/>
    </row>
    <row r="1528" spans="1:17">
      <c r="A1528"/>
      <c r="P1528" s="1"/>
      <c r="Q1528"/>
    </row>
    <row r="1529" spans="1:17">
      <c r="A1529"/>
      <c r="P1529" s="1"/>
      <c r="Q1529"/>
    </row>
    <row r="1530" spans="1:17">
      <c r="A1530"/>
      <c r="P1530" s="1"/>
      <c r="Q1530"/>
    </row>
    <row r="1531" spans="1:17">
      <c r="A1531"/>
      <c r="P1531" s="1"/>
      <c r="Q1531"/>
    </row>
    <row r="1532" spans="1:17">
      <c r="A1532"/>
      <c r="P1532" s="1"/>
      <c r="Q1532"/>
    </row>
    <row r="1533" spans="1:17">
      <c r="A1533"/>
      <c r="P1533" s="1"/>
      <c r="Q1533"/>
    </row>
    <row r="1534" spans="1:17">
      <c r="A1534"/>
      <c r="P1534" s="1"/>
      <c r="Q1534"/>
    </row>
    <row r="1535" spans="1:17">
      <c r="A1535"/>
      <c r="P1535" s="1"/>
      <c r="Q1535"/>
    </row>
    <row r="1536" spans="1:17">
      <c r="A1536"/>
      <c r="P1536" s="1"/>
      <c r="Q1536"/>
    </row>
    <row r="1537" spans="1:17">
      <c r="A1537"/>
      <c r="P1537" s="1"/>
      <c r="Q1537"/>
    </row>
    <row r="1538" spans="1:17">
      <c r="A1538"/>
      <c r="P1538" s="1"/>
      <c r="Q1538"/>
    </row>
    <row r="1539" spans="1:17">
      <c r="A1539"/>
      <c r="P1539" s="1"/>
      <c r="Q1539"/>
    </row>
    <row r="1540" spans="1:17">
      <c r="A1540"/>
      <c r="P1540" s="1"/>
      <c r="Q1540"/>
    </row>
    <row r="1541" spans="1:17">
      <c r="A1541"/>
      <c r="P1541" s="1"/>
      <c r="Q1541"/>
    </row>
    <row r="1542" spans="1:17">
      <c r="A1542"/>
      <c r="P1542" s="1"/>
      <c r="Q1542"/>
    </row>
    <row r="1543" spans="1:17">
      <c r="A1543"/>
      <c r="P1543" s="1"/>
      <c r="Q1543"/>
    </row>
    <row r="1544" spans="1:17">
      <c r="A1544"/>
      <c r="P1544" s="1"/>
      <c r="Q1544"/>
    </row>
    <row r="1545" spans="1:17">
      <c r="A1545"/>
      <c r="P1545" s="1"/>
      <c r="Q1545"/>
    </row>
    <row r="1546" spans="1:17">
      <c r="A1546"/>
      <c r="P1546" s="1"/>
      <c r="Q1546"/>
    </row>
  </sheetData>
  <autoFilter ref="B2:AG772" xr:uid="{00000000-0009-0000-0000-000000000000}"/>
  <sortState xmlns:xlrd2="http://schemas.microsoft.com/office/spreadsheetml/2017/richdata2" ref="AI6:AN36">
    <sortCondition ref="AI6:AI36"/>
  </sortState>
  <mergeCells count="1">
    <mergeCell ref="B1:AG1"/>
  </mergeCells>
  <phoneticPr fontId="4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成本（静态） (2)</vt:lpstr>
      <vt:lpstr>成本（静态）新</vt:lpstr>
      <vt:lpstr>周边案例情况</vt:lpstr>
      <vt:lpstr>标准房</vt:lpstr>
      <vt:lpstr>周边案例</vt:lpstr>
      <vt:lpstr>房源表</vt:lpstr>
      <vt:lpstr>比较法</vt:lpstr>
      <vt:lpstr>权证</vt:lpstr>
      <vt:lpstr>房源信息</vt:lpstr>
      <vt:lpstr>房源信息（实测）</vt:lpstr>
      <vt:lpstr>碧波园汇总</vt:lpstr>
      <vt:lpstr>世茂维拉汇总</vt:lpstr>
      <vt:lpstr>水碾屯西里汇总</vt:lpstr>
      <vt:lpstr>城研 </vt:lpstr>
      <vt:lpstr>中指</vt:lpstr>
      <vt:lpstr>市场 </vt:lpstr>
      <vt:lpstr>系统读取表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Yabo Peng</cp:lastModifiedBy>
  <dcterms:created xsi:type="dcterms:W3CDTF">2006-09-16T00:00:00Z</dcterms:created>
  <dcterms:modified xsi:type="dcterms:W3CDTF">2023-12-11T06:47:08Z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89CA98E585CB40AF8E9ECE63699517F7_13</vt:lpwstr>
  </property>
  <property fmtid="{D5CDD505-2E9C-101B-9397-08002B2CF9AE}" pid="3" name="KSOProductBuildVer">
    <vt:lpwstr>2052-11.1.0.14036</vt:lpwstr>
  </property>
</Properties>
</file>