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50" windowWidth="8865" windowHeight="11610" firstSheet="2" activeTab="7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彩虹家园" sheetId="55" r:id="rId6"/>
    <sheet name="Sheet2" sheetId="56" r:id="rId7"/>
    <sheet name="系统读取表" sheetId="57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B10" i="57" l="1"/>
  <c r="F23" i="57"/>
  <c r="E23" i="57"/>
  <c r="F22" i="57"/>
  <c r="E22" i="57"/>
  <c r="F21" i="57"/>
  <c r="E21" i="57"/>
  <c r="F20" i="57"/>
  <c r="E20" i="57"/>
  <c r="F19" i="57"/>
  <c r="E19" i="57"/>
  <c r="F18" i="57"/>
  <c r="E18" i="57"/>
  <c r="F17" i="57"/>
  <c r="E17" i="57"/>
  <c r="F16" i="57"/>
  <c r="E16" i="57"/>
  <c r="F15" i="57"/>
  <c r="E15" i="57"/>
  <c r="I14" i="57"/>
  <c r="B8" i="57" s="1"/>
  <c r="H14" i="57"/>
  <c r="C14" i="57"/>
  <c r="B14" i="57"/>
  <c r="D14" i="57" s="1"/>
  <c r="B7" i="57"/>
  <c r="D7" i="57" s="1"/>
  <c r="C6" i="57"/>
  <c r="B2" i="57"/>
  <c r="D6" i="57" s="1"/>
  <c r="C8" i="57" l="1"/>
  <c r="D8" i="57"/>
  <c r="F14" i="57"/>
  <c r="B5" i="57"/>
  <c r="C7" i="57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C5" i="57" l="1"/>
  <c r="D5" i="57"/>
  <c r="D2" i="55"/>
  <c r="D3" i="55"/>
  <c r="D4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1" i="55"/>
  <c r="I16" i="52" l="1"/>
  <c r="C16" i="52"/>
  <c r="D16" i="52"/>
  <c r="E16" i="52"/>
  <c r="F16" i="52"/>
  <c r="G16" i="52"/>
  <c r="H16" i="52"/>
  <c r="J16" i="52"/>
  <c r="K16" i="52"/>
  <c r="L16" i="52"/>
  <c r="G17" i="52" l="1"/>
  <c r="C17" i="52"/>
  <c r="K17" i="52"/>
  <c r="I17" i="52"/>
  <c r="E17" i="52"/>
  <c r="U2" i="52"/>
  <c r="W2" i="52"/>
  <c r="S2" i="52"/>
  <c r="X5" i="52"/>
  <c r="V5" i="52"/>
  <c r="B18" i="52" l="1"/>
  <c r="U3" i="52"/>
  <c r="U23" i="52" s="1"/>
  <c r="U24" i="52" s="1"/>
  <c r="W3" i="52"/>
  <c r="W23" i="52" s="1"/>
  <c r="W24" i="52" s="1"/>
  <c r="S3" i="52"/>
  <c r="S23" i="52" s="1"/>
  <c r="S24" i="52" s="1"/>
  <c r="O25" i="52" l="1"/>
</calcChain>
</file>

<file path=xl/sharedStrings.xml><?xml version="1.0" encoding="utf-8"?>
<sst xmlns="http://schemas.openxmlformats.org/spreadsheetml/2006/main" count="544" uniqueCount="141">
  <si>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</si>
  <si>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</si>
  <si>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</si>
  <si>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</si>
  <si>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</si>
  <si>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</si>
  <si>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</si>
  <si>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</si>
  <si>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</si>
  <si>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</si>
  <si>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</si>
  <si>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</si>
  <si>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</si>
  <si>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</si>
  <si>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</si>
  <si>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</si>
  <si>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</si>
  <si>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</si>
  <si>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</si>
  <si>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</si>
  <si>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</si>
  <si>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</si>
  <si>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</si>
  <si>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</si>
  <si>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</si>
  <si>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</si>
  <si>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</si>
  <si>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</si>
  <si>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</si>
  <si>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</si>
  <si>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</si>
  <si>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</si>
  <si>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</si>
  <si>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</si>
  <si>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</si>
  <si>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</si>
  <si>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</si>
  <si>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</si>
  <si>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</si>
  <si>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</si>
  <si>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</si>
  <si>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</si>
  <si>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</si>
  <si>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</si>
  <si>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</si>
  <si>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</si>
  <si>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</si>
  <si>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</si>
  <si>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</si>
  <si>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</si>
  <si>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</si>
  <si>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</si>
  <si>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</si>
  <si>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</si>
  <si>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</si>
  <si>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</si>
  <si>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</si>
  <si>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</si>
  <si>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</si>
  <si>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</si>
  <si>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</si>
  <si>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</si>
  <si>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</si>
  <si>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</si>
  <si>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</si>
  <si>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</si>
  <si>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</si>
  <si>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</si>
  <si>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</si>
  <si>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</si>
  <si>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</si>
  <si>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</si>
  <si>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</si>
  <si>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</si>
  <si>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</si>
  <si>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</si>
  <si>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</si>
  <si>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中海九号公馆</t>
  </si>
  <si>
    <t>——</t>
    <phoneticPr fontId="1" type="noConversion"/>
  </si>
  <si>
    <t>——</t>
    <phoneticPr fontId="1" type="noConversion"/>
  </si>
  <si>
    <t>三环新城</t>
  </si>
  <si>
    <t>彩虹街区</t>
  </si>
  <si>
    <t>——</t>
    <phoneticPr fontId="1" type="noConversion"/>
  </si>
  <si>
    <t>怡海花园</t>
    <phoneticPr fontId="1" type="noConversion"/>
  </si>
  <si>
    <t>序号</t>
  </si>
  <si>
    <t>小区</t>
  </si>
  <si>
    <t>平米租金(元/㎡·月)</t>
  </si>
  <si>
    <t>万年花城</t>
    <phoneticPr fontId="1" type="noConversion"/>
  </si>
  <si>
    <t>彩虹家园</t>
    <phoneticPr fontId="1" type="noConversion"/>
  </si>
  <si>
    <t>万年花城</t>
    <phoneticPr fontId="1" type="noConversion"/>
  </si>
  <si>
    <t>区县</t>
  </si>
  <si>
    <t>板块</t>
  </si>
  <si>
    <t>套均租金(元/套·月)</t>
  </si>
  <si>
    <t>参考售价(元/㎡)</t>
  </si>
  <si>
    <t>租售比</t>
  </si>
  <si>
    <t>万年花城二期</t>
  </si>
  <si>
    <t>丰台区</t>
  </si>
  <si>
    <t>丰台</t>
  </si>
  <si>
    <t>万年花城回迁房</t>
  </si>
  <si>
    <t>万年花城三期</t>
  </si>
  <si>
    <t>万年花城一期</t>
  </si>
  <si>
    <t>万年花城四期</t>
  </si>
  <si>
    <t>怡海花园恒丰园</t>
  </si>
  <si>
    <t>怡海花园恒泰园</t>
  </si>
  <si>
    <t>怡海花园富泽园</t>
  </si>
  <si>
    <t>怡海花园富润园</t>
  </si>
  <si>
    <t>无</t>
    <phoneticPr fontId="13" type="noConversion"/>
  </si>
  <si>
    <t>中海九号公馆</t>
    <phoneticPr fontId="1" type="noConversion"/>
  </si>
  <si>
    <t>三环新城</t>
    <phoneticPr fontId="1" type="noConversion"/>
  </si>
  <si>
    <t>怡海花园</t>
    <phoneticPr fontId="1" type="noConversion"/>
  </si>
  <si>
    <t>万年花城五期</t>
  </si>
  <si>
    <t>--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</si>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</sst>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1"/>
      <color rgb="FF444444"/>
      <name val="Verdana"/>
      <family val="2"/>
    </font>
    <font>
      <sz val="11"/>
      <color theme="1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 style="medium">
        <color rgb="FFD6D6D6"/>
      </left>
      <right/>
      <top style="medium">
        <color rgb="FFD6D6D6"/>
      </top>
      <bottom style="medium">
        <color rgb="FFD6D6D6"/>
      </bottom>
      <diagonal/>
    </border>
    <border>
      <left/>
      <right/>
      <top style="medium">
        <color rgb="FFD6D6D6"/>
      </top>
      <bottom style="medium">
        <color rgb="FFD6D6D6"/>
      </bottom>
      <diagonal/>
    </border>
    <border>
      <left/>
      <right style="medium">
        <color rgb="FFD6D6D6"/>
      </right>
      <top style="medium">
        <color rgb="FFD6D6D6"/>
      </top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17" fontId="10" fillId="0" borderId="1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10" fillId="0" borderId="11" xfId="0" applyFont="1" applyBorder="1" applyAlignment="1">
      <alignment horizontal="center" vertical="center"/>
    </xf>
    <xf numFmtId="0" fontId="12" fillId="0" borderId="11" xfId="2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1" fillId="3" borderId="11" xfId="0" applyFont="1" applyFill="1" applyBorder="1">
      <alignment vertical="center"/>
    </xf>
    <xf numFmtId="0" fontId="11" fillId="3" borderId="11" xfId="0" applyFont="1" applyFill="1" applyBorder="1" applyAlignment="1">
      <alignment horizontal="right" vertical="center"/>
    </xf>
    <xf numFmtId="17" fontId="10" fillId="0" borderId="1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" fontId="10" fillId="0" borderId="9" xfId="0" applyNumberFormat="1" applyFont="1" applyBorder="1" applyAlignment="1">
      <alignment horizontal="left" vertical="center"/>
    </xf>
    <xf numFmtId="17" fontId="10" fillId="0" borderId="11" xfId="0" applyNumberFormat="1" applyFont="1" applyBorder="1" applyAlignment="1">
      <alignment horizontal="left" vertical="center"/>
    </xf>
    <xf numFmtId="17" fontId="10" fillId="0" borderId="10" xfId="0" applyNumberFormat="1" applyFont="1" applyBorder="1" applyAlignment="1">
      <alignment horizontal="left" vertical="center"/>
    </xf>
    <xf numFmtId="17" fontId="10" fillId="0" borderId="12" xfId="0" applyNumberFormat="1" applyFont="1" applyBorder="1" applyAlignment="1">
      <alignment horizontal="left" vertical="center"/>
    </xf>
    <xf numFmtId="17" fontId="10" fillId="0" borderId="13" xfId="0" applyNumberFormat="1" applyFont="1" applyBorder="1" applyAlignment="1">
      <alignment horizontal="left" vertical="center"/>
    </xf>
    <xf numFmtId="17" fontId="10" fillId="0" borderId="14" xfId="0" applyNumberFormat="1" applyFont="1" applyBorder="1" applyAlignment="1">
      <alignment horizontal="left" vertical="center"/>
    </xf>
    <xf numFmtId="0" fontId="14" fillId="4" borderId="1" xfId="3" applyFont="1" applyFill="1" applyBorder="1" applyAlignment="1" applyProtection="1">
      <alignment horizontal="left" vertical="center" wrapText="1"/>
    </xf>
    <xf numFmtId="0" fontId="14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4" fillId="4" borderId="1" xfId="3" applyNumberFormat="1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  <protection locked="0"/>
    </xf>
    <xf numFmtId="4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4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4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18</xdr:col>
      <xdr:colOff>618534</xdr:colOff>
      <xdr:row>9</xdr:row>
      <xdr:rowOff>161841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1028700"/>
          <a:ext cx="4733334" cy="6761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9</xdr:col>
      <xdr:colOff>265981</xdr:colOff>
      <xdr:row>31</xdr:row>
      <xdr:rowOff>18491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857250"/>
          <a:ext cx="5752381" cy="44761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" TargetMode="External"/><Relationship Id="rId117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42" Type="http://schemas.openxmlformats.org/officeDocument/2006/relationships/hyperlink" Target="javascript:" TargetMode="External"/><Relationship Id="rId47" Type="http://schemas.openxmlformats.org/officeDocument/2006/relationships/hyperlink" Target="javascript:" TargetMode="External"/><Relationship Id="rId63" Type="http://schemas.openxmlformats.org/officeDocument/2006/relationships/hyperlink" Target="javascript:" TargetMode="External"/><Relationship Id="rId68" Type="http://schemas.openxmlformats.org/officeDocument/2006/relationships/hyperlink" Target="javascript:" TargetMode="External"/><Relationship Id="rId84" Type="http://schemas.openxmlformats.org/officeDocument/2006/relationships/hyperlink" Target="javascript:" TargetMode="External"/><Relationship Id="rId89" Type="http://schemas.openxmlformats.org/officeDocument/2006/relationships/hyperlink" Target="javascript:" TargetMode="External"/><Relationship Id="rId112" Type="http://schemas.openxmlformats.org/officeDocument/2006/relationships/hyperlink" Target="javascript:" TargetMode="External"/><Relationship Id="rId133" Type="http://schemas.openxmlformats.org/officeDocument/2006/relationships/hyperlink" Target="javascript:" TargetMode="External"/><Relationship Id="rId138" Type="http://schemas.openxmlformats.org/officeDocument/2006/relationships/hyperlink" Target="javascript:" TargetMode="External"/><Relationship Id="rId154" Type="http://schemas.openxmlformats.org/officeDocument/2006/relationships/hyperlink" Target="javascript:" TargetMode="External"/><Relationship Id="rId159" Type="http://schemas.openxmlformats.org/officeDocument/2006/relationships/hyperlink" Target="javascript:" TargetMode="External"/><Relationship Id="rId175" Type="http://schemas.openxmlformats.org/officeDocument/2006/relationships/hyperlink" Target="javascript:" TargetMode="External"/><Relationship Id="rId170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107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3" Type="http://schemas.openxmlformats.org/officeDocument/2006/relationships/hyperlink" Target="javascript:" TargetMode="External"/><Relationship Id="rId58" Type="http://schemas.openxmlformats.org/officeDocument/2006/relationships/hyperlink" Target="javascript:" TargetMode="External"/><Relationship Id="rId74" Type="http://schemas.openxmlformats.org/officeDocument/2006/relationships/hyperlink" Target="javascript:" TargetMode="External"/><Relationship Id="rId79" Type="http://schemas.openxmlformats.org/officeDocument/2006/relationships/hyperlink" Target="javascript:" TargetMode="External"/><Relationship Id="rId102" Type="http://schemas.openxmlformats.org/officeDocument/2006/relationships/hyperlink" Target="javascript:" TargetMode="External"/><Relationship Id="rId123" Type="http://schemas.openxmlformats.org/officeDocument/2006/relationships/hyperlink" Target="javascript:" TargetMode="External"/><Relationship Id="rId128" Type="http://schemas.openxmlformats.org/officeDocument/2006/relationships/hyperlink" Target="javascript:" TargetMode="External"/><Relationship Id="rId144" Type="http://schemas.openxmlformats.org/officeDocument/2006/relationships/hyperlink" Target="javascript:" TargetMode="External"/><Relationship Id="rId149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90" Type="http://schemas.openxmlformats.org/officeDocument/2006/relationships/hyperlink" Target="javascript:" TargetMode="External"/><Relationship Id="rId95" Type="http://schemas.openxmlformats.org/officeDocument/2006/relationships/hyperlink" Target="javascript:" TargetMode="External"/><Relationship Id="rId160" Type="http://schemas.openxmlformats.org/officeDocument/2006/relationships/hyperlink" Target="javascript:" TargetMode="External"/><Relationship Id="rId165" Type="http://schemas.openxmlformats.org/officeDocument/2006/relationships/hyperlink" Target="javascript:" TargetMode="External"/><Relationship Id="rId181" Type="http://schemas.openxmlformats.org/officeDocument/2006/relationships/hyperlink" Target="javascript:" TargetMode="External"/><Relationship Id="rId186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43" Type="http://schemas.openxmlformats.org/officeDocument/2006/relationships/hyperlink" Target="javascript:" TargetMode="External"/><Relationship Id="rId48" Type="http://schemas.openxmlformats.org/officeDocument/2006/relationships/hyperlink" Target="javascript:" TargetMode="External"/><Relationship Id="rId64" Type="http://schemas.openxmlformats.org/officeDocument/2006/relationships/hyperlink" Target="javascript:" TargetMode="External"/><Relationship Id="rId69" Type="http://schemas.openxmlformats.org/officeDocument/2006/relationships/hyperlink" Target="javascript:" TargetMode="External"/><Relationship Id="rId113" Type="http://schemas.openxmlformats.org/officeDocument/2006/relationships/hyperlink" Target="javascript:" TargetMode="External"/><Relationship Id="rId118" Type="http://schemas.openxmlformats.org/officeDocument/2006/relationships/hyperlink" Target="javascript:" TargetMode="External"/><Relationship Id="rId134" Type="http://schemas.openxmlformats.org/officeDocument/2006/relationships/hyperlink" Target="javascript:" TargetMode="External"/><Relationship Id="rId139" Type="http://schemas.openxmlformats.org/officeDocument/2006/relationships/hyperlink" Target="javascript:" TargetMode="External"/><Relationship Id="rId80" Type="http://schemas.openxmlformats.org/officeDocument/2006/relationships/hyperlink" Target="javascript:" TargetMode="External"/><Relationship Id="rId85" Type="http://schemas.openxmlformats.org/officeDocument/2006/relationships/hyperlink" Target="javascript:" TargetMode="External"/><Relationship Id="rId150" Type="http://schemas.openxmlformats.org/officeDocument/2006/relationships/hyperlink" Target="javascript:" TargetMode="External"/><Relationship Id="rId155" Type="http://schemas.openxmlformats.org/officeDocument/2006/relationships/hyperlink" Target="javascript:" TargetMode="External"/><Relationship Id="rId171" Type="http://schemas.openxmlformats.org/officeDocument/2006/relationships/hyperlink" Target="javascript:" TargetMode="External"/><Relationship Id="rId176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59" Type="http://schemas.openxmlformats.org/officeDocument/2006/relationships/hyperlink" Target="javascript:" TargetMode="External"/><Relationship Id="rId103" Type="http://schemas.openxmlformats.org/officeDocument/2006/relationships/hyperlink" Target="javascript:" TargetMode="External"/><Relationship Id="rId108" Type="http://schemas.openxmlformats.org/officeDocument/2006/relationships/hyperlink" Target="javascript:" TargetMode="External"/><Relationship Id="rId124" Type="http://schemas.openxmlformats.org/officeDocument/2006/relationships/hyperlink" Target="javascript:" TargetMode="External"/><Relationship Id="rId129" Type="http://schemas.openxmlformats.org/officeDocument/2006/relationships/hyperlink" Target="javascript:" TargetMode="External"/><Relationship Id="rId54" Type="http://schemas.openxmlformats.org/officeDocument/2006/relationships/hyperlink" Target="javascript:" TargetMode="External"/><Relationship Id="rId70" Type="http://schemas.openxmlformats.org/officeDocument/2006/relationships/hyperlink" Target="javascript:" TargetMode="External"/><Relationship Id="rId75" Type="http://schemas.openxmlformats.org/officeDocument/2006/relationships/hyperlink" Target="javascript:" TargetMode="External"/><Relationship Id="rId91" Type="http://schemas.openxmlformats.org/officeDocument/2006/relationships/hyperlink" Target="javascript:" TargetMode="External"/><Relationship Id="rId96" Type="http://schemas.openxmlformats.org/officeDocument/2006/relationships/hyperlink" Target="javascript:" TargetMode="External"/><Relationship Id="rId140" Type="http://schemas.openxmlformats.org/officeDocument/2006/relationships/hyperlink" Target="javascript:" TargetMode="External"/><Relationship Id="rId145" Type="http://schemas.openxmlformats.org/officeDocument/2006/relationships/hyperlink" Target="javascript:" TargetMode="External"/><Relationship Id="rId161" Type="http://schemas.openxmlformats.org/officeDocument/2006/relationships/hyperlink" Target="javascript:" TargetMode="External"/><Relationship Id="rId166" Type="http://schemas.openxmlformats.org/officeDocument/2006/relationships/hyperlink" Target="javascript:" TargetMode="External"/><Relationship Id="rId182" Type="http://schemas.openxmlformats.org/officeDocument/2006/relationships/hyperlink" Target="javascript:" TargetMode="External"/><Relationship Id="rId187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49" Type="http://schemas.openxmlformats.org/officeDocument/2006/relationships/hyperlink" Target="javascript:" TargetMode="External"/><Relationship Id="rId114" Type="http://schemas.openxmlformats.org/officeDocument/2006/relationships/hyperlink" Target="javascript:" TargetMode="External"/><Relationship Id="rId119" Type="http://schemas.openxmlformats.org/officeDocument/2006/relationships/hyperlink" Target="javascript:" TargetMode="External"/><Relationship Id="rId44" Type="http://schemas.openxmlformats.org/officeDocument/2006/relationships/hyperlink" Target="javascript:" TargetMode="External"/><Relationship Id="rId60" Type="http://schemas.openxmlformats.org/officeDocument/2006/relationships/hyperlink" Target="javascript:" TargetMode="External"/><Relationship Id="rId65" Type="http://schemas.openxmlformats.org/officeDocument/2006/relationships/hyperlink" Target="javascript:" TargetMode="External"/><Relationship Id="rId81" Type="http://schemas.openxmlformats.org/officeDocument/2006/relationships/hyperlink" Target="javascript:" TargetMode="External"/><Relationship Id="rId86" Type="http://schemas.openxmlformats.org/officeDocument/2006/relationships/hyperlink" Target="javascript:" TargetMode="External"/><Relationship Id="rId130" Type="http://schemas.openxmlformats.org/officeDocument/2006/relationships/hyperlink" Target="javascript:" TargetMode="External"/><Relationship Id="rId135" Type="http://schemas.openxmlformats.org/officeDocument/2006/relationships/hyperlink" Target="javascript:" TargetMode="External"/><Relationship Id="rId151" Type="http://schemas.openxmlformats.org/officeDocument/2006/relationships/hyperlink" Target="javascript:" TargetMode="External"/><Relationship Id="rId156" Type="http://schemas.openxmlformats.org/officeDocument/2006/relationships/hyperlink" Target="javascript:" TargetMode="External"/><Relationship Id="rId177" Type="http://schemas.openxmlformats.org/officeDocument/2006/relationships/hyperlink" Target="javascript:" TargetMode="External"/><Relationship Id="rId172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39" Type="http://schemas.openxmlformats.org/officeDocument/2006/relationships/hyperlink" Target="javascript:" TargetMode="External"/><Relationship Id="rId109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50" Type="http://schemas.openxmlformats.org/officeDocument/2006/relationships/hyperlink" Target="javascript:" TargetMode="External"/><Relationship Id="rId55" Type="http://schemas.openxmlformats.org/officeDocument/2006/relationships/hyperlink" Target="javascript:" TargetMode="External"/><Relationship Id="rId76" Type="http://schemas.openxmlformats.org/officeDocument/2006/relationships/hyperlink" Target="javascript:" TargetMode="External"/><Relationship Id="rId97" Type="http://schemas.openxmlformats.org/officeDocument/2006/relationships/hyperlink" Target="javascript:" TargetMode="External"/><Relationship Id="rId104" Type="http://schemas.openxmlformats.org/officeDocument/2006/relationships/hyperlink" Target="javascript:" TargetMode="External"/><Relationship Id="rId120" Type="http://schemas.openxmlformats.org/officeDocument/2006/relationships/hyperlink" Target="javascript:" TargetMode="External"/><Relationship Id="rId125" Type="http://schemas.openxmlformats.org/officeDocument/2006/relationships/hyperlink" Target="javascript:" TargetMode="External"/><Relationship Id="rId141" Type="http://schemas.openxmlformats.org/officeDocument/2006/relationships/hyperlink" Target="javascript:" TargetMode="External"/><Relationship Id="rId146" Type="http://schemas.openxmlformats.org/officeDocument/2006/relationships/hyperlink" Target="javascript:" TargetMode="External"/><Relationship Id="rId167" Type="http://schemas.openxmlformats.org/officeDocument/2006/relationships/hyperlink" Target="javascript: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javascript:" TargetMode="External"/><Relationship Id="rId71" Type="http://schemas.openxmlformats.org/officeDocument/2006/relationships/hyperlink" Target="javascript:" TargetMode="External"/><Relationship Id="rId92" Type="http://schemas.openxmlformats.org/officeDocument/2006/relationships/hyperlink" Target="javascript:" TargetMode="External"/><Relationship Id="rId162" Type="http://schemas.openxmlformats.org/officeDocument/2006/relationships/hyperlink" Target="javascript:" TargetMode="External"/><Relationship Id="rId183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40" Type="http://schemas.openxmlformats.org/officeDocument/2006/relationships/hyperlink" Target="javascript:" TargetMode="External"/><Relationship Id="rId45" Type="http://schemas.openxmlformats.org/officeDocument/2006/relationships/hyperlink" Target="javascript:" TargetMode="External"/><Relationship Id="rId66" Type="http://schemas.openxmlformats.org/officeDocument/2006/relationships/hyperlink" Target="javascript:" TargetMode="External"/><Relationship Id="rId87" Type="http://schemas.openxmlformats.org/officeDocument/2006/relationships/hyperlink" Target="javascript:" TargetMode="External"/><Relationship Id="rId110" Type="http://schemas.openxmlformats.org/officeDocument/2006/relationships/hyperlink" Target="javascript:" TargetMode="External"/><Relationship Id="rId115" Type="http://schemas.openxmlformats.org/officeDocument/2006/relationships/hyperlink" Target="javascript:" TargetMode="External"/><Relationship Id="rId131" Type="http://schemas.openxmlformats.org/officeDocument/2006/relationships/hyperlink" Target="javascript:" TargetMode="External"/><Relationship Id="rId136" Type="http://schemas.openxmlformats.org/officeDocument/2006/relationships/hyperlink" Target="javascript:" TargetMode="External"/><Relationship Id="rId157" Type="http://schemas.openxmlformats.org/officeDocument/2006/relationships/hyperlink" Target="javascript:" TargetMode="External"/><Relationship Id="rId178" Type="http://schemas.openxmlformats.org/officeDocument/2006/relationships/hyperlink" Target="javascript:" TargetMode="External"/><Relationship Id="rId61" Type="http://schemas.openxmlformats.org/officeDocument/2006/relationships/hyperlink" Target="javascript:" TargetMode="External"/><Relationship Id="rId82" Type="http://schemas.openxmlformats.org/officeDocument/2006/relationships/hyperlink" Target="javascript:" TargetMode="External"/><Relationship Id="rId152" Type="http://schemas.openxmlformats.org/officeDocument/2006/relationships/hyperlink" Target="javascript:" TargetMode="External"/><Relationship Id="rId173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Relationship Id="rId56" Type="http://schemas.openxmlformats.org/officeDocument/2006/relationships/hyperlink" Target="javascript:" TargetMode="External"/><Relationship Id="rId77" Type="http://schemas.openxmlformats.org/officeDocument/2006/relationships/hyperlink" Target="javascript:" TargetMode="External"/><Relationship Id="rId100" Type="http://schemas.openxmlformats.org/officeDocument/2006/relationships/hyperlink" Target="javascript:" TargetMode="External"/><Relationship Id="rId105" Type="http://schemas.openxmlformats.org/officeDocument/2006/relationships/hyperlink" Target="javascript:" TargetMode="External"/><Relationship Id="rId126" Type="http://schemas.openxmlformats.org/officeDocument/2006/relationships/hyperlink" Target="javascript:" TargetMode="External"/><Relationship Id="rId147" Type="http://schemas.openxmlformats.org/officeDocument/2006/relationships/hyperlink" Target="javascript:" TargetMode="External"/><Relationship Id="rId168" Type="http://schemas.openxmlformats.org/officeDocument/2006/relationships/hyperlink" Target="javascript:" TargetMode="External"/><Relationship Id="rId8" Type="http://schemas.openxmlformats.org/officeDocument/2006/relationships/hyperlink" Target="javascript:" TargetMode="External"/><Relationship Id="rId51" Type="http://schemas.openxmlformats.org/officeDocument/2006/relationships/hyperlink" Target="javascript:" TargetMode="External"/><Relationship Id="rId72" Type="http://schemas.openxmlformats.org/officeDocument/2006/relationships/hyperlink" Target="javascript:" TargetMode="External"/><Relationship Id="rId93" Type="http://schemas.openxmlformats.org/officeDocument/2006/relationships/hyperlink" Target="javascript:" TargetMode="External"/><Relationship Id="rId98" Type="http://schemas.openxmlformats.org/officeDocument/2006/relationships/hyperlink" Target="javascript:" TargetMode="External"/><Relationship Id="rId121" Type="http://schemas.openxmlformats.org/officeDocument/2006/relationships/hyperlink" Target="javascript:" TargetMode="External"/><Relationship Id="rId142" Type="http://schemas.openxmlformats.org/officeDocument/2006/relationships/hyperlink" Target="javascript:" TargetMode="External"/><Relationship Id="rId163" Type="http://schemas.openxmlformats.org/officeDocument/2006/relationships/hyperlink" Target="javascript:" TargetMode="External"/><Relationship Id="rId184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46" Type="http://schemas.openxmlformats.org/officeDocument/2006/relationships/hyperlink" Target="javascript:" TargetMode="External"/><Relationship Id="rId67" Type="http://schemas.openxmlformats.org/officeDocument/2006/relationships/hyperlink" Target="javascript:" TargetMode="External"/><Relationship Id="rId116" Type="http://schemas.openxmlformats.org/officeDocument/2006/relationships/hyperlink" Target="javascript:" TargetMode="External"/><Relationship Id="rId137" Type="http://schemas.openxmlformats.org/officeDocument/2006/relationships/hyperlink" Target="javascript:" TargetMode="External"/><Relationship Id="rId158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41" Type="http://schemas.openxmlformats.org/officeDocument/2006/relationships/hyperlink" Target="javascript:" TargetMode="External"/><Relationship Id="rId62" Type="http://schemas.openxmlformats.org/officeDocument/2006/relationships/hyperlink" Target="javascript:" TargetMode="External"/><Relationship Id="rId83" Type="http://schemas.openxmlformats.org/officeDocument/2006/relationships/hyperlink" Target="javascript:" TargetMode="External"/><Relationship Id="rId88" Type="http://schemas.openxmlformats.org/officeDocument/2006/relationships/hyperlink" Target="javascript:" TargetMode="External"/><Relationship Id="rId111" Type="http://schemas.openxmlformats.org/officeDocument/2006/relationships/hyperlink" Target="javascript:" TargetMode="External"/><Relationship Id="rId132" Type="http://schemas.openxmlformats.org/officeDocument/2006/relationships/hyperlink" Target="javascript:" TargetMode="External"/><Relationship Id="rId153" Type="http://schemas.openxmlformats.org/officeDocument/2006/relationships/hyperlink" Target="javascript:" TargetMode="External"/><Relationship Id="rId174" Type="http://schemas.openxmlformats.org/officeDocument/2006/relationships/hyperlink" Target="javascript:" TargetMode="External"/><Relationship Id="rId179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57" Type="http://schemas.openxmlformats.org/officeDocument/2006/relationships/hyperlink" Target="javascript:" TargetMode="External"/><Relationship Id="rId106" Type="http://schemas.openxmlformats.org/officeDocument/2006/relationships/hyperlink" Target="javascript:" TargetMode="External"/><Relationship Id="rId127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52" Type="http://schemas.openxmlformats.org/officeDocument/2006/relationships/hyperlink" Target="javascript:" TargetMode="External"/><Relationship Id="rId73" Type="http://schemas.openxmlformats.org/officeDocument/2006/relationships/hyperlink" Target="javascript:" TargetMode="External"/><Relationship Id="rId78" Type="http://schemas.openxmlformats.org/officeDocument/2006/relationships/hyperlink" Target="javascript:" TargetMode="External"/><Relationship Id="rId94" Type="http://schemas.openxmlformats.org/officeDocument/2006/relationships/hyperlink" Target="javascript:" TargetMode="External"/><Relationship Id="rId99" Type="http://schemas.openxmlformats.org/officeDocument/2006/relationships/hyperlink" Target="javascript:" TargetMode="External"/><Relationship Id="rId101" Type="http://schemas.openxmlformats.org/officeDocument/2006/relationships/hyperlink" Target="javascript:" TargetMode="External"/><Relationship Id="rId122" Type="http://schemas.openxmlformats.org/officeDocument/2006/relationships/hyperlink" Target="javascript:" TargetMode="External"/><Relationship Id="rId143" Type="http://schemas.openxmlformats.org/officeDocument/2006/relationships/hyperlink" Target="javascript:" TargetMode="External"/><Relationship Id="rId148" Type="http://schemas.openxmlformats.org/officeDocument/2006/relationships/hyperlink" Target="javascript:" TargetMode="External"/><Relationship Id="rId164" Type="http://schemas.openxmlformats.org/officeDocument/2006/relationships/hyperlink" Target="javascript:" TargetMode="External"/><Relationship Id="rId169" Type="http://schemas.openxmlformats.org/officeDocument/2006/relationships/hyperlink" Target="javascript:" TargetMode="External"/><Relationship Id="rId185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80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3" workbookViewId="0">
      <selection activeCell="K21" sqref="K21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49" t="s">
        <v>13</v>
      </c>
      <c r="C1" s="46" t="s">
        <v>17</v>
      </c>
      <c r="D1" s="46"/>
      <c r="E1" s="46"/>
      <c r="F1" s="46"/>
      <c r="G1" s="46"/>
      <c r="H1" s="46"/>
      <c r="I1" s="46"/>
      <c r="J1" s="46"/>
      <c r="K1" s="46"/>
      <c r="L1" s="46"/>
      <c r="O1" s="39" t="s">
        <v>18</v>
      </c>
      <c r="P1" s="39"/>
      <c r="Q1" s="40" t="s">
        <v>69</v>
      </c>
      <c r="R1" s="40"/>
      <c r="S1" s="40" t="s">
        <v>70</v>
      </c>
      <c r="T1" s="40"/>
      <c r="U1" s="40" t="s">
        <v>71</v>
      </c>
      <c r="V1" s="40"/>
      <c r="W1" s="40" t="s">
        <v>72</v>
      </c>
      <c r="X1" s="40"/>
    </row>
    <row r="2" spans="2:24" x14ac:dyDescent="0.15">
      <c r="B2" s="50"/>
      <c r="C2" s="55" t="s">
        <v>107</v>
      </c>
      <c r="D2" s="56"/>
      <c r="E2" s="46" t="s">
        <v>108</v>
      </c>
      <c r="F2" s="46"/>
      <c r="G2" s="44" t="s">
        <v>88</v>
      </c>
      <c r="H2" s="45"/>
      <c r="I2" s="55" t="s">
        <v>109</v>
      </c>
      <c r="J2" s="56"/>
      <c r="K2" s="44" t="s">
        <v>89</v>
      </c>
      <c r="L2" s="45"/>
      <c r="O2" s="39" t="s">
        <v>19</v>
      </c>
      <c r="P2" s="39"/>
      <c r="Q2" s="52" t="s">
        <v>68</v>
      </c>
      <c r="R2" s="53"/>
      <c r="S2" s="54" t="str">
        <f>C2</f>
        <v>中海九号公馆</v>
      </c>
      <c r="T2" s="53"/>
      <c r="U2" s="54" t="str">
        <f t="shared" ref="U2" si="0">I2</f>
        <v>怡海花园</v>
      </c>
      <c r="V2" s="53"/>
      <c r="W2" s="54" t="str">
        <f t="shared" ref="W2" si="1">K2</f>
        <v>万年花城</v>
      </c>
      <c r="X2" s="53"/>
    </row>
    <row r="3" spans="2:24" ht="45" customHeight="1" x14ac:dyDescent="0.15">
      <c r="B3" s="51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39" t="s">
        <v>20</v>
      </c>
      <c r="P3" s="39"/>
      <c r="Q3" s="52" t="s">
        <v>73</v>
      </c>
      <c r="R3" s="53"/>
      <c r="S3" s="54">
        <f>C17</f>
        <v>125.58</v>
      </c>
      <c r="T3" s="53"/>
      <c r="U3" s="54">
        <f>I17</f>
        <v>74.319999999999993</v>
      </c>
      <c r="V3" s="53"/>
      <c r="W3" s="54">
        <f>K17</f>
        <v>78.209999999999994</v>
      </c>
      <c r="X3" s="53"/>
    </row>
    <row r="4" spans="2:24" ht="24" x14ac:dyDescent="0.15">
      <c r="B4" s="5">
        <v>43709</v>
      </c>
      <c r="C4" s="16">
        <v>118.07</v>
      </c>
      <c r="D4" s="6">
        <v>124.84</v>
      </c>
      <c r="E4" s="6">
        <v>70.31</v>
      </c>
      <c r="F4" s="6">
        <v>72.25</v>
      </c>
      <c r="G4" s="16">
        <v>58.91</v>
      </c>
      <c r="H4" s="6">
        <v>60.25</v>
      </c>
      <c r="I4" s="16">
        <v>77.040000000000006</v>
      </c>
      <c r="J4" s="6">
        <v>72.59</v>
      </c>
      <c r="K4" s="16">
        <v>77.75</v>
      </c>
      <c r="L4" s="6">
        <v>78.88</v>
      </c>
      <c r="O4" s="39" t="s">
        <v>21</v>
      </c>
      <c r="P4" s="39"/>
      <c r="Q4" s="9" t="s">
        <v>74</v>
      </c>
      <c r="R4" s="10">
        <v>100</v>
      </c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</row>
    <row r="5" spans="2:24" x14ac:dyDescent="0.15">
      <c r="B5" s="5">
        <v>43739</v>
      </c>
      <c r="C5" s="16">
        <v>127.23</v>
      </c>
      <c r="D5" s="6">
        <v>161.18</v>
      </c>
      <c r="E5" s="6">
        <v>73.63</v>
      </c>
      <c r="F5" s="6">
        <v>72.78</v>
      </c>
      <c r="G5" s="16">
        <v>67.31</v>
      </c>
      <c r="H5" s="6">
        <v>63.15</v>
      </c>
      <c r="I5" s="16">
        <v>76.66</v>
      </c>
      <c r="J5" s="6">
        <v>79.2</v>
      </c>
      <c r="K5" s="16">
        <v>77.930000000000007</v>
      </c>
      <c r="L5" s="6">
        <v>78.400000000000006</v>
      </c>
      <c r="O5" s="39" t="s">
        <v>22</v>
      </c>
      <c r="P5" s="39"/>
      <c r="Q5" s="11" t="s">
        <v>75</v>
      </c>
      <c r="R5" s="11">
        <v>100</v>
      </c>
      <c r="S5" s="11" t="s">
        <v>75</v>
      </c>
      <c r="T5" s="11">
        <v>100</v>
      </c>
      <c r="U5" s="11" t="s">
        <v>75</v>
      </c>
      <c r="V5" s="11">
        <f>IF(U5=Q5,100,"请调整")</f>
        <v>100</v>
      </c>
      <c r="W5" s="11" t="s">
        <v>75</v>
      </c>
      <c r="X5" s="11">
        <f>IF(W5=Q5,100,"请调整")</f>
        <v>100</v>
      </c>
    </row>
    <row r="6" spans="2:24" x14ac:dyDescent="0.15">
      <c r="B6" s="5">
        <v>43770</v>
      </c>
      <c r="C6" s="16">
        <v>119.89</v>
      </c>
      <c r="D6" s="8" t="s">
        <v>78</v>
      </c>
      <c r="E6" s="6">
        <v>72.72</v>
      </c>
      <c r="F6" s="6">
        <v>68.78</v>
      </c>
      <c r="G6" s="16">
        <v>68.180000000000007</v>
      </c>
      <c r="H6" s="6">
        <v>69.930000000000007</v>
      </c>
      <c r="I6" s="16">
        <v>75.59</v>
      </c>
      <c r="J6" s="6">
        <v>73.38</v>
      </c>
      <c r="K6" s="16">
        <v>78.010000000000005</v>
      </c>
      <c r="L6" s="6">
        <v>80.489999999999995</v>
      </c>
      <c r="O6" s="38" t="s">
        <v>23</v>
      </c>
      <c r="P6" s="12" t="s">
        <v>24</v>
      </c>
      <c r="Q6" s="11" t="s">
        <v>25</v>
      </c>
      <c r="R6" s="11">
        <v>100</v>
      </c>
      <c r="S6" s="11" t="s">
        <v>67</v>
      </c>
      <c r="T6" s="11">
        <v>105</v>
      </c>
      <c r="U6" s="11" t="s">
        <v>67</v>
      </c>
      <c r="V6" s="11">
        <v>105</v>
      </c>
      <c r="W6" s="11" t="s">
        <v>67</v>
      </c>
      <c r="X6" s="11">
        <v>105</v>
      </c>
    </row>
    <row r="7" spans="2:24" x14ac:dyDescent="0.15">
      <c r="B7" s="5">
        <v>43800</v>
      </c>
      <c r="C7" s="16">
        <v>129.88999999999999</v>
      </c>
      <c r="D7" s="6">
        <v>119.78</v>
      </c>
      <c r="E7" s="6">
        <v>69.95</v>
      </c>
      <c r="F7" s="6">
        <v>70.56</v>
      </c>
      <c r="G7" s="8" t="s">
        <v>78</v>
      </c>
      <c r="H7" s="8" t="s">
        <v>78</v>
      </c>
      <c r="I7" s="16">
        <v>75.55</v>
      </c>
      <c r="J7" s="6">
        <v>69.569999999999993</v>
      </c>
      <c r="K7" s="16">
        <v>76.34</v>
      </c>
      <c r="L7" s="6">
        <v>84.4</v>
      </c>
      <c r="O7" s="38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16">
        <v>132.93</v>
      </c>
      <c r="D8" s="8" t="s">
        <v>79</v>
      </c>
      <c r="E8" s="6">
        <v>68.760000000000005</v>
      </c>
      <c r="F8" s="6">
        <v>67.77</v>
      </c>
      <c r="G8" s="16">
        <v>65.69</v>
      </c>
      <c r="H8" s="8">
        <v>66.150000000000006</v>
      </c>
      <c r="I8" s="16">
        <v>75.98</v>
      </c>
      <c r="J8" s="6">
        <v>66.260000000000005</v>
      </c>
      <c r="K8" s="16">
        <v>76.88</v>
      </c>
      <c r="L8" s="6">
        <v>73.08</v>
      </c>
      <c r="O8" s="38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16">
        <v>133.49</v>
      </c>
      <c r="D9" s="8" t="s">
        <v>79</v>
      </c>
      <c r="E9" s="6">
        <v>70.209999999999994</v>
      </c>
      <c r="F9" s="6">
        <v>74.33</v>
      </c>
      <c r="G9" s="8" t="s">
        <v>78</v>
      </c>
      <c r="H9" s="8" t="s">
        <v>78</v>
      </c>
      <c r="I9" s="16">
        <v>76.45</v>
      </c>
      <c r="J9" s="8" t="s">
        <v>82</v>
      </c>
      <c r="K9" s="16">
        <v>81.040000000000006</v>
      </c>
      <c r="L9" s="8" t="s">
        <v>82</v>
      </c>
      <c r="O9" s="38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16">
        <v>134.55000000000001</v>
      </c>
      <c r="D10" s="6">
        <v>115.37</v>
      </c>
      <c r="E10" s="6">
        <v>71.03</v>
      </c>
      <c r="F10" s="6">
        <v>69.33</v>
      </c>
      <c r="G10" s="16">
        <v>60.8</v>
      </c>
      <c r="H10" s="6">
        <v>61.36</v>
      </c>
      <c r="I10" s="17">
        <v>76.989999999999995</v>
      </c>
      <c r="J10" s="6">
        <v>73.19</v>
      </c>
      <c r="K10" s="16">
        <v>80.23</v>
      </c>
      <c r="L10" s="8">
        <v>78.72</v>
      </c>
      <c r="O10" s="38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16">
        <v>134.16999999999999</v>
      </c>
      <c r="D11" s="8" t="s">
        <v>79</v>
      </c>
      <c r="E11" s="6">
        <v>70.53</v>
      </c>
      <c r="F11" s="6">
        <v>67.7</v>
      </c>
      <c r="G11" s="16">
        <v>61.11</v>
      </c>
      <c r="H11" s="8">
        <v>60.69</v>
      </c>
      <c r="I11" s="17">
        <v>76.06</v>
      </c>
      <c r="J11" s="6">
        <v>72.91</v>
      </c>
      <c r="K11" s="16">
        <v>78.75</v>
      </c>
      <c r="L11" s="6">
        <v>78.760000000000005</v>
      </c>
      <c r="O11" s="38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16">
        <v>123.93</v>
      </c>
      <c r="D12" s="6">
        <v>98.45</v>
      </c>
      <c r="E12" s="6">
        <v>69.8</v>
      </c>
      <c r="F12" s="6">
        <v>68.38</v>
      </c>
      <c r="G12" s="8" t="s">
        <v>78</v>
      </c>
      <c r="H12" s="8" t="s">
        <v>78</v>
      </c>
      <c r="I12" s="16">
        <v>73.89</v>
      </c>
      <c r="J12" s="6">
        <v>74.849999999999994</v>
      </c>
      <c r="K12" s="16">
        <v>79.099999999999994</v>
      </c>
      <c r="L12" s="6">
        <v>83.42</v>
      </c>
      <c r="O12" s="38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16">
        <v>120.61</v>
      </c>
      <c r="D13" s="6"/>
      <c r="E13" s="6">
        <v>68.56</v>
      </c>
      <c r="F13" s="6"/>
      <c r="G13" s="16">
        <v>68.75</v>
      </c>
      <c r="H13" s="6"/>
      <c r="I13" s="17">
        <v>75.23</v>
      </c>
      <c r="J13" s="6"/>
      <c r="K13" s="16">
        <v>73.819999999999993</v>
      </c>
      <c r="L13" s="8"/>
      <c r="O13" s="38"/>
      <c r="P13" s="12" t="s">
        <v>39</v>
      </c>
      <c r="Q13" s="11" t="s">
        <v>40</v>
      </c>
      <c r="R13" s="11">
        <v>100</v>
      </c>
      <c r="S13" s="11" t="s">
        <v>66</v>
      </c>
      <c r="T13" s="11">
        <v>110</v>
      </c>
      <c r="U13" s="11" t="s">
        <v>66</v>
      </c>
      <c r="V13" s="11">
        <v>110</v>
      </c>
      <c r="W13" s="11" t="s">
        <v>66</v>
      </c>
      <c r="X13" s="11">
        <v>110</v>
      </c>
    </row>
    <row r="14" spans="2:24" ht="72" x14ac:dyDescent="0.15">
      <c r="B14" s="5">
        <v>44013</v>
      </c>
      <c r="C14" s="16">
        <v>124.77</v>
      </c>
      <c r="D14" s="8"/>
      <c r="E14" s="6">
        <v>68.94</v>
      </c>
      <c r="F14" s="6"/>
      <c r="G14" s="16">
        <v>67.16</v>
      </c>
      <c r="H14" s="8"/>
      <c r="I14" s="17">
        <v>75.569999999999993</v>
      </c>
      <c r="J14" s="6"/>
      <c r="K14" s="16">
        <v>73.37</v>
      </c>
      <c r="L14" s="6"/>
      <c r="O14" s="38"/>
      <c r="P14" s="12" t="s">
        <v>65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16">
        <v>127.22</v>
      </c>
      <c r="D15" s="6"/>
      <c r="E15" s="6">
        <v>68.02</v>
      </c>
      <c r="F15" s="6"/>
      <c r="G15" s="8">
        <v>71.430000000000007</v>
      </c>
      <c r="H15" s="8"/>
      <c r="I15" s="16">
        <v>75.78</v>
      </c>
      <c r="J15" s="6"/>
      <c r="K15" s="16">
        <v>69.58</v>
      </c>
      <c r="L15" s="6"/>
      <c r="O15" s="38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47" t="s">
        <v>14</v>
      </c>
      <c r="C16" s="7">
        <f>AVERAGE(C4:C15)</f>
        <v>127.22916666666667</v>
      </c>
      <c r="D16" s="7">
        <f>AVERAGE(D4:D15)</f>
        <v>123.92400000000001</v>
      </c>
      <c r="E16" s="15">
        <f t="shared" ref="E16:F16" si="2">AVERAGE(E4:E15)</f>
        <v>70.204999999999998</v>
      </c>
      <c r="F16" s="15">
        <f t="shared" si="2"/>
        <v>70.208888888888893</v>
      </c>
      <c r="G16" s="15">
        <f t="shared" ref="G16:L16" si="3">AVERAGE(G4:G15)</f>
        <v>65.482222222222234</v>
      </c>
      <c r="H16" s="15">
        <f t="shared" si="3"/>
        <v>63.588333333333338</v>
      </c>
      <c r="I16" s="15">
        <f t="shared" si="3"/>
        <v>75.899166666666659</v>
      </c>
      <c r="J16" s="7">
        <f t="shared" si="3"/>
        <v>72.743750000000006</v>
      </c>
      <c r="K16" s="7">
        <f t="shared" si="3"/>
        <v>76.899999999999991</v>
      </c>
      <c r="L16" s="15">
        <f t="shared" si="3"/>
        <v>79.518749999999983</v>
      </c>
      <c r="O16" s="38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47"/>
      <c r="C17" s="48">
        <f>ROUND(AVERAGE(C16:D16),2)</f>
        <v>125.58</v>
      </c>
      <c r="D17" s="47"/>
      <c r="E17" s="48">
        <f>ROUND(AVERAGE(E16:F16),2)</f>
        <v>70.209999999999994</v>
      </c>
      <c r="F17" s="47"/>
      <c r="G17" s="48">
        <f>ROUND(AVERAGE(G16:H16),2)</f>
        <v>64.540000000000006</v>
      </c>
      <c r="H17" s="47"/>
      <c r="I17" s="48">
        <f>ROUND(AVERAGE(I16:J16),2)</f>
        <v>74.319999999999993</v>
      </c>
      <c r="J17" s="47"/>
      <c r="K17" s="48">
        <f>ROUND(AVERAGE(K16:L16),2)</f>
        <v>78.209999999999994</v>
      </c>
      <c r="L17" s="47"/>
      <c r="O17" s="38"/>
      <c r="P17" s="12" t="s">
        <v>48</v>
      </c>
      <c r="Q17" s="13" t="s">
        <v>76</v>
      </c>
      <c r="R17" s="11">
        <v>100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</row>
    <row r="18" spans="2:24" x14ac:dyDescent="0.2">
      <c r="B18" s="41" t="str">
        <f>CONCATENATE("估价对象比较价值=(",TEXT(C17,"G/通用格式"),"+",TEXT(E17,"G/通用格式"),"+",TEXT(G17,"G/通用格式"),"+",TEXT(I17,"G/通用格式"),"+",TEXT(K17,"G/通用格式"),")","/",5,"=",ROUND((C17+E17+G17+I17+K17)/5,0))</f>
        <v>估价对象比较价值=(125.58+70.21+64.54+74.32+78.21)/5=83</v>
      </c>
      <c r="C18" s="41"/>
      <c r="D18" s="41"/>
      <c r="E18" s="41"/>
      <c r="F18" s="41"/>
      <c r="G18" s="41"/>
      <c r="O18" s="38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O19" s="38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C20">
        <v>124.98</v>
      </c>
      <c r="E20">
        <v>67.08</v>
      </c>
      <c r="G20" s="8" t="s">
        <v>78</v>
      </c>
      <c r="I20">
        <v>74.89</v>
      </c>
      <c r="K20">
        <v>72.38</v>
      </c>
      <c r="O20" s="38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38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38"/>
      <c r="P22" s="12" t="s">
        <v>59</v>
      </c>
      <c r="Q22" s="11" t="s">
        <v>60</v>
      </c>
      <c r="R22" s="11">
        <v>100</v>
      </c>
      <c r="S22" s="11" t="s">
        <v>61</v>
      </c>
      <c r="T22" s="11">
        <v>99</v>
      </c>
      <c r="U22" s="11" t="s">
        <v>61</v>
      </c>
      <c r="V22" s="11">
        <v>99</v>
      </c>
      <c r="W22" s="11" t="s">
        <v>61</v>
      </c>
      <c r="X22" s="11">
        <v>99</v>
      </c>
    </row>
    <row r="23" spans="2:24" x14ac:dyDescent="0.15">
      <c r="O23" s="39" t="s">
        <v>62</v>
      </c>
      <c r="P23" s="39"/>
      <c r="Q23" s="40" t="s">
        <v>63</v>
      </c>
      <c r="R23" s="40"/>
      <c r="S23" s="42">
        <f>S3</f>
        <v>125.58</v>
      </c>
      <c r="T23" s="42"/>
      <c r="U23" s="42">
        <f>U3</f>
        <v>74.319999999999993</v>
      </c>
      <c r="V23" s="42"/>
      <c r="W23" s="42">
        <f t="shared" ref="W23" si="4">W3</f>
        <v>78.209999999999994</v>
      </c>
      <c r="X23" s="42"/>
    </row>
    <row r="24" spans="2:24" x14ac:dyDescent="0.15">
      <c r="O24" s="39" t="s">
        <v>64</v>
      </c>
      <c r="P24" s="39"/>
      <c r="Q24" s="40" t="s">
        <v>63</v>
      </c>
      <c r="R24" s="40"/>
      <c r="S24" s="43">
        <f>ROUND(S23*POWER(100,COUNT(T4:T22))/PRODUCT(T4:T22),2)</f>
        <v>112.06</v>
      </c>
      <c r="T24" s="43"/>
      <c r="U24" s="43">
        <f>ROUND(U23*POWER(100,COUNT(V4:V22))/PRODUCT(V4:V22),2)</f>
        <v>66.319999999999993</v>
      </c>
      <c r="V24" s="43"/>
      <c r="W24" s="43">
        <f>ROUND(W23*POWER(100,COUNT(X4:X22))/PRODUCT(X4:X22),2)</f>
        <v>69.790000000000006</v>
      </c>
      <c r="X24" s="43"/>
    </row>
    <row r="25" spans="2:24" x14ac:dyDescent="0.2">
      <c r="O25" s="41" t="str">
        <f>CONCATENATE("估价对象比较价值=(",TEXT(S24,"G/通用格式"),"+",TEXT(U24,"G/通用格式"),"+",TEXT(W24,"G/通用格式"),")","/",3,"=",ROUND((S24+U24+W24)/3,0))</f>
        <v>估价对象比较价值=(112.06+66.32+69.79)/3=83</v>
      </c>
      <c r="P25" s="41"/>
      <c r="Q25" s="41"/>
      <c r="R25" s="41"/>
      <c r="S25" s="41"/>
      <c r="T25" s="41"/>
      <c r="U25" s="41"/>
      <c r="V25" s="41"/>
      <c r="W25" s="41"/>
      <c r="X25" s="41"/>
    </row>
  </sheetData>
  <mergeCells count="45"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4" workbookViewId="0">
      <selection activeCell="B6" sqref="B6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workbookViewId="0">
      <selection activeCell="H12" sqref="H12:H23"/>
    </sheetView>
  </sheetViews>
  <sheetFormatPr defaultRowHeight="13.5" x14ac:dyDescent="0.15"/>
  <sheetData>
    <row r="1" spans="1:14" ht="15" thickBot="1" x14ac:dyDescent="0.2">
      <c r="A1" s="57">
        <v>43952</v>
      </c>
      <c r="B1" s="57"/>
      <c r="C1" s="26">
        <v>43922</v>
      </c>
      <c r="D1" s="26">
        <v>43891</v>
      </c>
      <c r="E1" s="26">
        <v>43862</v>
      </c>
      <c r="F1" s="26">
        <v>43831</v>
      </c>
      <c r="G1" s="26">
        <v>43800</v>
      </c>
      <c r="H1" s="26">
        <v>43770</v>
      </c>
      <c r="I1" s="26">
        <v>43739</v>
      </c>
      <c r="J1" s="26">
        <v>43709</v>
      </c>
      <c r="K1" s="26">
        <v>43678</v>
      </c>
      <c r="L1" s="26">
        <v>43647</v>
      </c>
      <c r="M1" s="26">
        <v>43617</v>
      </c>
    </row>
    <row r="2" spans="1:14" ht="15" thickBot="1" x14ac:dyDescent="0.2">
      <c r="A2" s="18" t="s">
        <v>84</v>
      </c>
      <c r="B2" s="19" t="s">
        <v>85</v>
      </c>
      <c r="C2" s="18" t="s">
        <v>86</v>
      </c>
      <c r="D2" s="18" t="s">
        <v>86</v>
      </c>
      <c r="E2" s="18" t="s">
        <v>86</v>
      </c>
      <c r="F2" s="18" t="s">
        <v>86</v>
      </c>
      <c r="G2" s="18" t="s">
        <v>86</v>
      </c>
      <c r="H2" s="18" t="s">
        <v>86</v>
      </c>
      <c r="I2" s="18" t="s">
        <v>86</v>
      </c>
      <c r="J2" s="18" t="s">
        <v>86</v>
      </c>
      <c r="K2" s="18" t="s">
        <v>86</v>
      </c>
      <c r="L2" s="18" t="s">
        <v>86</v>
      </c>
      <c r="M2" s="18" t="s">
        <v>86</v>
      </c>
      <c r="N2" s="18" t="s">
        <v>86</v>
      </c>
    </row>
    <row r="3" spans="1:14" ht="15" thickBot="1" x14ac:dyDescent="0.2">
      <c r="A3" s="20">
        <v>1</v>
      </c>
      <c r="B3" s="21" t="s">
        <v>77</v>
      </c>
      <c r="C3" s="22">
        <v>123.93</v>
      </c>
      <c r="D3" s="22">
        <v>134.16999999999999</v>
      </c>
      <c r="E3" s="22">
        <v>134.55000000000001</v>
      </c>
      <c r="F3" s="22">
        <v>133.49</v>
      </c>
      <c r="G3" s="22">
        <v>132.93</v>
      </c>
      <c r="H3" s="22">
        <v>129.88999999999999</v>
      </c>
      <c r="I3" s="22">
        <v>119.89</v>
      </c>
      <c r="J3" s="22">
        <v>127.23</v>
      </c>
      <c r="K3" s="22">
        <v>118.07</v>
      </c>
      <c r="L3" s="22">
        <v>124.03</v>
      </c>
      <c r="M3" s="22">
        <v>126.48</v>
      </c>
      <c r="N3" s="22">
        <v>120.2</v>
      </c>
    </row>
    <row r="4" spans="1:14" ht="15" thickBot="1" x14ac:dyDescent="0.2">
      <c r="A4" s="23">
        <v>1</v>
      </c>
      <c r="B4" s="24" t="s">
        <v>80</v>
      </c>
      <c r="C4" s="25">
        <v>69.8</v>
      </c>
      <c r="D4" s="25">
        <v>70.53</v>
      </c>
      <c r="E4" s="25">
        <v>71.03</v>
      </c>
      <c r="F4" s="25">
        <v>70.209999999999994</v>
      </c>
      <c r="G4" s="25">
        <v>68.760000000000005</v>
      </c>
      <c r="H4" s="25">
        <v>69.95</v>
      </c>
      <c r="I4" s="25">
        <v>72.72</v>
      </c>
      <c r="J4" s="25">
        <v>73.63</v>
      </c>
      <c r="K4" s="25">
        <v>70.31</v>
      </c>
      <c r="L4" s="25">
        <v>72.849999999999994</v>
      </c>
      <c r="M4" s="25">
        <v>72.349999999999994</v>
      </c>
      <c r="N4" s="25">
        <v>71.69</v>
      </c>
    </row>
    <row r="5" spans="1:14" ht="15" thickBot="1" x14ac:dyDescent="0.2">
      <c r="A5" s="23">
        <v>1</v>
      </c>
      <c r="B5" s="24" t="s">
        <v>81</v>
      </c>
      <c r="C5" s="25">
        <v>68.349999999999994</v>
      </c>
      <c r="D5" s="25">
        <v>71.540000000000006</v>
      </c>
      <c r="E5" s="25">
        <v>70.290000000000006</v>
      </c>
      <c r="F5" s="25">
        <v>69.62</v>
      </c>
      <c r="G5" s="25">
        <v>68.77</v>
      </c>
      <c r="H5" s="25">
        <v>68.209999999999994</v>
      </c>
      <c r="I5" s="25">
        <v>63.4</v>
      </c>
      <c r="J5" s="25">
        <v>57.86</v>
      </c>
      <c r="K5" s="25">
        <v>68.31</v>
      </c>
      <c r="L5" s="25">
        <v>67.98</v>
      </c>
      <c r="M5" s="25">
        <v>68.540000000000006</v>
      </c>
      <c r="N5" s="25">
        <v>69.099999999999994</v>
      </c>
    </row>
    <row r="6" spans="1:14" ht="14.25" x14ac:dyDescent="0.15">
      <c r="B6" s="28" t="s">
        <v>83</v>
      </c>
      <c r="C6" s="27">
        <v>73.89</v>
      </c>
      <c r="D6" s="27">
        <v>76.06</v>
      </c>
      <c r="E6" s="27">
        <v>76.989999999999995</v>
      </c>
      <c r="F6" s="27">
        <v>76.45</v>
      </c>
      <c r="G6" s="27">
        <v>75.98</v>
      </c>
      <c r="H6" s="27">
        <v>75.55</v>
      </c>
      <c r="I6" s="27">
        <v>75.59</v>
      </c>
      <c r="J6" s="27">
        <v>76.66</v>
      </c>
      <c r="K6" s="27">
        <v>77.040000000000006</v>
      </c>
      <c r="L6" s="27">
        <v>78.540000000000006</v>
      </c>
      <c r="M6" s="27">
        <v>78.709999999999994</v>
      </c>
      <c r="N6" s="27">
        <v>78.69</v>
      </c>
    </row>
    <row r="7" spans="1:14" x14ac:dyDescent="0.15">
      <c r="B7" s="28" t="s">
        <v>87</v>
      </c>
      <c r="C7">
        <v>79.099999999999994</v>
      </c>
      <c r="D7">
        <v>78.75</v>
      </c>
      <c r="E7">
        <v>80.23</v>
      </c>
      <c r="F7">
        <v>81.040000000000006</v>
      </c>
      <c r="G7">
        <v>76.88</v>
      </c>
      <c r="H7">
        <v>76.34</v>
      </c>
      <c r="I7">
        <v>78.010000000000005</v>
      </c>
      <c r="J7">
        <v>77.930000000000007</v>
      </c>
      <c r="K7">
        <v>77.75</v>
      </c>
      <c r="L7">
        <v>79.319999999999993</v>
      </c>
      <c r="M7">
        <v>79.58</v>
      </c>
      <c r="N7">
        <v>78.17</v>
      </c>
    </row>
    <row r="11" spans="1:14" ht="15" thickBot="1" x14ac:dyDescent="0.2">
      <c r="D11" s="21" t="s">
        <v>77</v>
      </c>
      <c r="E11" s="24" t="s">
        <v>80</v>
      </c>
      <c r="F11" s="24" t="s">
        <v>81</v>
      </c>
      <c r="G11" s="28" t="s">
        <v>83</v>
      </c>
      <c r="H11" s="28" t="s">
        <v>87</v>
      </c>
    </row>
    <row r="12" spans="1:14" x14ac:dyDescent="0.15">
      <c r="C12" s="6">
        <v>12</v>
      </c>
      <c r="D12" s="6">
        <v>120.2</v>
      </c>
      <c r="E12" s="6">
        <v>71.69</v>
      </c>
      <c r="F12" s="6">
        <v>69.099999999999994</v>
      </c>
      <c r="G12" s="6">
        <v>78.69</v>
      </c>
      <c r="H12" s="6">
        <v>78.17</v>
      </c>
    </row>
    <row r="13" spans="1:14" x14ac:dyDescent="0.15">
      <c r="C13" s="6">
        <v>11</v>
      </c>
      <c r="D13" s="6">
        <v>126.48</v>
      </c>
      <c r="E13" s="6">
        <v>72.349999999999994</v>
      </c>
      <c r="F13" s="6">
        <v>68.540000000000006</v>
      </c>
      <c r="G13" s="6">
        <v>78.709999999999994</v>
      </c>
      <c r="H13" s="6">
        <v>79.58</v>
      </c>
    </row>
    <row r="14" spans="1:14" x14ac:dyDescent="0.15">
      <c r="C14" s="6">
        <v>10</v>
      </c>
      <c r="D14" s="6">
        <v>124.03</v>
      </c>
      <c r="E14" s="6">
        <v>72.849999999999994</v>
      </c>
      <c r="F14" s="6">
        <v>67.98</v>
      </c>
      <c r="G14" s="6">
        <v>78.540000000000006</v>
      </c>
      <c r="H14" s="6">
        <v>79.319999999999993</v>
      </c>
    </row>
    <row r="15" spans="1:14" x14ac:dyDescent="0.15">
      <c r="C15" s="6">
        <v>9</v>
      </c>
      <c r="D15" s="6">
        <v>118.07</v>
      </c>
      <c r="E15" s="6">
        <v>70.31</v>
      </c>
      <c r="F15" s="6">
        <v>68.31</v>
      </c>
      <c r="G15" s="6">
        <v>77.040000000000006</v>
      </c>
      <c r="H15" s="6">
        <v>77.75</v>
      </c>
    </row>
    <row r="16" spans="1:14" x14ac:dyDescent="0.15">
      <c r="C16" s="6">
        <v>8</v>
      </c>
      <c r="D16" s="6">
        <v>127.23</v>
      </c>
      <c r="E16" s="6">
        <v>73.63</v>
      </c>
      <c r="F16" s="6">
        <v>57.86</v>
      </c>
      <c r="G16" s="6">
        <v>76.66</v>
      </c>
      <c r="H16" s="6">
        <v>77.930000000000007</v>
      </c>
    </row>
    <row r="17" spans="3:8" x14ac:dyDescent="0.15">
      <c r="C17" s="6">
        <v>7</v>
      </c>
      <c r="D17" s="6">
        <v>119.89</v>
      </c>
      <c r="E17" s="6">
        <v>72.72</v>
      </c>
      <c r="F17" s="6">
        <v>63.4</v>
      </c>
      <c r="G17" s="6">
        <v>75.59</v>
      </c>
      <c r="H17" s="6">
        <v>78.010000000000005</v>
      </c>
    </row>
    <row r="18" spans="3:8" x14ac:dyDescent="0.15">
      <c r="C18" s="6">
        <v>6</v>
      </c>
      <c r="D18" s="6">
        <v>129.88999999999999</v>
      </c>
      <c r="E18" s="6">
        <v>69.95</v>
      </c>
      <c r="F18" s="6">
        <v>68.209999999999994</v>
      </c>
      <c r="G18" s="6">
        <v>75.55</v>
      </c>
      <c r="H18" s="6">
        <v>76.34</v>
      </c>
    </row>
    <row r="19" spans="3:8" x14ac:dyDescent="0.15">
      <c r="C19" s="6">
        <v>5</v>
      </c>
      <c r="D19" s="6">
        <v>132.93</v>
      </c>
      <c r="E19" s="6">
        <v>68.760000000000005</v>
      </c>
      <c r="F19" s="6">
        <v>68.77</v>
      </c>
      <c r="G19" s="6">
        <v>75.98</v>
      </c>
      <c r="H19" s="6">
        <v>76.88</v>
      </c>
    </row>
    <row r="20" spans="3:8" x14ac:dyDescent="0.15">
      <c r="C20" s="6">
        <v>4</v>
      </c>
      <c r="D20" s="6">
        <v>133.49</v>
      </c>
      <c r="E20" s="6">
        <v>70.209999999999994</v>
      </c>
      <c r="F20" s="6">
        <v>69.62</v>
      </c>
      <c r="G20" s="6">
        <v>76.45</v>
      </c>
      <c r="H20" s="6">
        <v>81.040000000000006</v>
      </c>
    </row>
    <row r="21" spans="3:8" x14ac:dyDescent="0.15">
      <c r="C21" s="6">
        <v>3</v>
      </c>
      <c r="D21" s="6">
        <v>134.55000000000001</v>
      </c>
      <c r="E21" s="6">
        <v>71.03</v>
      </c>
      <c r="F21" s="6">
        <v>70.290000000000006</v>
      </c>
      <c r="G21" s="6">
        <v>76.989999999999995</v>
      </c>
      <c r="H21" s="6">
        <v>80.23</v>
      </c>
    </row>
    <row r="22" spans="3:8" x14ac:dyDescent="0.15">
      <c r="C22" s="6">
        <v>2</v>
      </c>
      <c r="D22" s="6">
        <v>134.16999999999999</v>
      </c>
      <c r="E22" s="6">
        <v>70.53</v>
      </c>
      <c r="F22" s="6">
        <v>71.540000000000006</v>
      </c>
      <c r="G22" s="6">
        <v>76.06</v>
      </c>
      <c r="H22" s="6">
        <v>78.75</v>
      </c>
    </row>
    <row r="23" spans="3:8" x14ac:dyDescent="0.15">
      <c r="C23" s="6">
        <v>1</v>
      </c>
      <c r="D23" s="6">
        <v>123.93</v>
      </c>
      <c r="E23" s="6">
        <v>69.8</v>
      </c>
      <c r="F23" s="6">
        <v>68.349999999999994</v>
      </c>
      <c r="G23" s="6">
        <v>73.89</v>
      </c>
      <c r="H23" s="6">
        <v>79.099999999999994</v>
      </c>
    </row>
  </sheetData>
  <sortState ref="C12:H23">
    <sortCondition descending="1" ref="C12"/>
  </sortState>
  <mergeCells count="1">
    <mergeCell ref="A1:B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55"/>
  <sheetViews>
    <sheetView topLeftCell="A19" workbookViewId="0">
      <selection activeCell="C29" sqref="C29"/>
    </sheetView>
  </sheetViews>
  <sheetFormatPr defaultRowHeight="13.5" x14ac:dyDescent="0.15"/>
  <cols>
    <col min="1" max="1" width="10.5" bestFit="1" customWidth="1"/>
  </cols>
  <sheetData>
    <row r="1" spans="1:4" x14ac:dyDescent="0.15">
      <c r="A1" s="29">
        <v>43617</v>
      </c>
      <c r="B1">
        <v>87</v>
      </c>
      <c r="C1">
        <v>5300</v>
      </c>
      <c r="D1">
        <f>C1/B1</f>
        <v>60.919540229885058</v>
      </c>
    </row>
    <row r="2" spans="1:4" x14ac:dyDescent="0.15">
      <c r="B2">
        <v>89</v>
      </c>
      <c r="C2">
        <v>5400</v>
      </c>
      <c r="D2">
        <f t="shared" ref="D2:D55" si="0">C2/B2</f>
        <v>60.674157303370784</v>
      </c>
    </row>
    <row r="3" spans="1:4" x14ac:dyDescent="0.15">
      <c r="B3">
        <v>137</v>
      </c>
      <c r="C3">
        <v>7100</v>
      </c>
      <c r="D3">
        <f t="shared" si="0"/>
        <v>51.824817518248175</v>
      </c>
    </row>
    <row r="4" spans="1:4" x14ac:dyDescent="0.15">
      <c r="B4">
        <v>64</v>
      </c>
      <c r="C4">
        <v>4600</v>
      </c>
      <c r="D4">
        <f t="shared" si="0"/>
        <v>71.875</v>
      </c>
    </row>
    <row r="5" spans="1:4" x14ac:dyDescent="0.15">
      <c r="A5" s="30">
        <v>44014</v>
      </c>
      <c r="B5">
        <v>88</v>
      </c>
      <c r="C5">
        <v>5200</v>
      </c>
      <c r="D5">
        <f t="shared" si="0"/>
        <v>59.090909090909093</v>
      </c>
    </row>
    <row r="6" spans="1:4" x14ac:dyDescent="0.15">
      <c r="B6">
        <v>86</v>
      </c>
      <c r="C6">
        <v>6000</v>
      </c>
      <c r="D6">
        <f t="shared" si="0"/>
        <v>69.767441860465112</v>
      </c>
    </row>
    <row r="7" spans="1:4" x14ac:dyDescent="0.15">
      <c r="A7" s="30">
        <v>44053</v>
      </c>
      <c r="B7">
        <v>88</v>
      </c>
      <c r="C7">
        <v>5250</v>
      </c>
      <c r="D7">
        <f t="shared" si="0"/>
        <v>59.659090909090907</v>
      </c>
    </row>
    <row r="8" spans="1:4" x14ac:dyDescent="0.15">
      <c r="B8">
        <v>88</v>
      </c>
      <c r="C8">
        <v>5100</v>
      </c>
      <c r="D8">
        <f t="shared" si="0"/>
        <v>57.954545454545453</v>
      </c>
    </row>
    <row r="9" spans="1:4" x14ac:dyDescent="0.15">
      <c r="B9">
        <v>82</v>
      </c>
      <c r="C9">
        <v>5300</v>
      </c>
      <c r="D9">
        <f t="shared" si="0"/>
        <v>64.634146341463421</v>
      </c>
    </row>
    <row r="10" spans="1:4" x14ac:dyDescent="0.15">
      <c r="A10" s="30">
        <v>44077</v>
      </c>
      <c r="B10">
        <v>126</v>
      </c>
      <c r="C10">
        <v>7500</v>
      </c>
      <c r="D10">
        <f t="shared" si="0"/>
        <v>59.523809523809526</v>
      </c>
    </row>
    <row r="11" spans="1:4" x14ac:dyDescent="0.15">
      <c r="B11">
        <v>87</v>
      </c>
      <c r="C11">
        <v>5000</v>
      </c>
      <c r="D11">
        <f t="shared" si="0"/>
        <v>57.47126436781609</v>
      </c>
    </row>
    <row r="12" spans="1:4" x14ac:dyDescent="0.15">
      <c r="B12">
        <v>90</v>
      </c>
      <c r="C12">
        <v>5300</v>
      </c>
      <c r="D12">
        <f t="shared" si="0"/>
        <v>58.888888888888886</v>
      </c>
    </row>
    <row r="13" spans="1:4" x14ac:dyDescent="0.15">
      <c r="B13">
        <v>87</v>
      </c>
      <c r="C13">
        <v>5200</v>
      </c>
      <c r="D13">
        <f t="shared" si="0"/>
        <v>59.770114942528735</v>
      </c>
    </row>
    <row r="14" spans="1:4" x14ac:dyDescent="0.15">
      <c r="A14" s="30">
        <v>44113</v>
      </c>
      <c r="B14">
        <v>65</v>
      </c>
      <c r="C14">
        <v>4600</v>
      </c>
      <c r="D14">
        <f t="shared" si="0"/>
        <v>70.769230769230774</v>
      </c>
    </row>
    <row r="15" spans="1:4" x14ac:dyDescent="0.15">
      <c r="B15">
        <v>88</v>
      </c>
      <c r="C15">
        <v>5500</v>
      </c>
      <c r="D15">
        <f t="shared" si="0"/>
        <v>62.5</v>
      </c>
    </row>
    <row r="16" spans="1:4" x14ac:dyDescent="0.15">
      <c r="B16">
        <v>89</v>
      </c>
      <c r="C16">
        <v>5400</v>
      </c>
      <c r="D16">
        <f t="shared" si="0"/>
        <v>60.674157303370784</v>
      </c>
    </row>
    <row r="17" spans="1:4" x14ac:dyDescent="0.15">
      <c r="B17">
        <v>64</v>
      </c>
      <c r="C17">
        <v>4500</v>
      </c>
      <c r="D17">
        <f t="shared" si="0"/>
        <v>70.3125</v>
      </c>
    </row>
    <row r="18" spans="1:4" x14ac:dyDescent="0.15">
      <c r="B18">
        <v>65</v>
      </c>
      <c r="C18">
        <v>4700</v>
      </c>
      <c r="D18">
        <f t="shared" si="0"/>
        <v>72.307692307692307</v>
      </c>
    </row>
    <row r="19" spans="1:4" x14ac:dyDescent="0.15">
      <c r="A19" s="30">
        <v>44160</v>
      </c>
      <c r="B19">
        <v>88</v>
      </c>
      <c r="C19">
        <v>6000</v>
      </c>
      <c r="D19">
        <f t="shared" si="0"/>
        <v>68.181818181818187</v>
      </c>
    </row>
    <row r="20" spans="1:4" x14ac:dyDescent="0.15">
      <c r="A20" s="29">
        <v>43843</v>
      </c>
      <c r="B20">
        <v>137</v>
      </c>
      <c r="C20">
        <v>9000</v>
      </c>
      <c r="D20">
        <f t="shared" si="0"/>
        <v>65.693430656934311</v>
      </c>
    </row>
    <row r="21" spans="1:4" x14ac:dyDescent="0.15">
      <c r="A21" s="30">
        <v>43892</v>
      </c>
      <c r="B21">
        <v>88</v>
      </c>
      <c r="C21">
        <v>5400</v>
      </c>
      <c r="D21">
        <f t="shared" si="0"/>
        <v>61.363636363636367</v>
      </c>
    </row>
    <row r="22" spans="1:4" x14ac:dyDescent="0.15">
      <c r="B22">
        <v>88</v>
      </c>
      <c r="C22">
        <v>5300</v>
      </c>
      <c r="D22">
        <f t="shared" si="0"/>
        <v>60.227272727272727</v>
      </c>
    </row>
    <row r="23" spans="1:4" x14ac:dyDescent="0.15">
      <c r="A23" s="30">
        <v>43925</v>
      </c>
      <c r="B23">
        <v>90</v>
      </c>
      <c r="C23">
        <v>5500</v>
      </c>
      <c r="D23">
        <f t="shared" si="0"/>
        <v>61.111111111111114</v>
      </c>
    </row>
    <row r="24" spans="1:4" x14ac:dyDescent="0.15">
      <c r="D24" t="e">
        <f t="shared" si="0"/>
        <v>#DIV/0!</v>
      </c>
    </row>
    <row r="25" spans="1:4" x14ac:dyDescent="0.15">
      <c r="A25" s="30">
        <v>43985</v>
      </c>
      <c r="B25">
        <v>64</v>
      </c>
      <c r="C25">
        <v>4400</v>
      </c>
      <c r="D25">
        <f t="shared" si="0"/>
        <v>68.75</v>
      </c>
    </row>
    <row r="26" spans="1:4" x14ac:dyDescent="0.15">
      <c r="A26" s="30">
        <v>44013</v>
      </c>
      <c r="B26">
        <v>62</v>
      </c>
      <c r="C26">
        <v>4100</v>
      </c>
      <c r="D26">
        <f t="shared" si="0"/>
        <v>66.129032258064512</v>
      </c>
    </row>
    <row r="27" spans="1:4" x14ac:dyDescent="0.15">
      <c r="B27">
        <v>66</v>
      </c>
      <c r="C27">
        <v>4500</v>
      </c>
      <c r="D27">
        <f t="shared" si="0"/>
        <v>68.181818181818187</v>
      </c>
    </row>
    <row r="28" spans="1:4" x14ac:dyDescent="0.15">
      <c r="A28" s="30">
        <v>44046</v>
      </c>
      <c r="B28">
        <v>63</v>
      </c>
      <c r="C28">
        <v>4500</v>
      </c>
      <c r="D28">
        <f t="shared" si="0"/>
        <v>71.428571428571431</v>
      </c>
    </row>
    <row r="29" spans="1:4" x14ac:dyDescent="0.15">
      <c r="A29" s="30">
        <v>44075</v>
      </c>
      <c r="C29" t="s">
        <v>106</v>
      </c>
      <c r="D29" t="e">
        <f t="shared" si="0"/>
        <v>#VALUE!</v>
      </c>
    </row>
    <row r="30" spans="1:4" x14ac:dyDescent="0.15">
      <c r="D30" t="e">
        <f t="shared" si="0"/>
        <v>#DIV/0!</v>
      </c>
    </row>
    <row r="31" spans="1:4" x14ac:dyDescent="0.15">
      <c r="D31" t="e">
        <f t="shared" si="0"/>
        <v>#DIV/0!</v>
      </c>
    </row>
    <row r="32" spans="1:4" x14ac:dyDescent="0.15">
      <c r="D32" t="e">
        <f t="shared" si="0"/>
        <v>#DIV/0!</v>
      </c>
    </row>
    <row r="33" spans="4:4" x14ac:dyDescent="0.15">
      <c r="D33" t="e">
        <f t="shared" si="0"/>
        <v>#DIV/0!</v>
      </c>
    </row>
    <row r="34" spans="4:4" x14ac:dyDescent="0.15">
      <c r="D34" t="e">
        <f t="shared" si="0"/>
        <v>#DIV/0!</v>
      </c>
    </row>
    <row r="35" spans="4:4" x14ac:dyDescent="0.15">
      <c r="D35" t="e">
        <f t="shared" si="0"/>
        <v>#DIV/0!</v>
      </c>
    </row>
    <row r="36" spans="4:4" x14ac:dyDescent="0.15">
      <c r="D36" t="e">
        <f t="shared" si="0"/>
        <v>#DIV/0!</v>
      </c>
    </row>
    <row r="37" spans="4:4" x14ac:dyDescent="0.15">
      <c r="D37" t="e">
        <f t="shared" si="0"/>
        <v>#DIV/0!</v>
      </c>
    </row>
    <row r="38" spans="4:4" x14ac:dyDescent="0.15">
      <c r="D38" t="e">
        <f t="shared" si="0"/>
        <v>#DIV/0!</v>
      </c>
    </row>
    <row r="39" spans="4:4" x14ac:dyDescent="0.15">
      <c r="D39" t="e">
        <f t="shared" si="0"/>
        <v>#DIV/0!</v>
      </c>
    </row>
    <row r="40" spans="4:4" x14ac:dyDescent="0.15">
      <c r="D40" t="e">
        <f t="shared" si="0"/>
        <v>#DIV/0!</v>
      </c>
    </row>
    <row r="41" spans="4:4" x14ac:dyDescent="0.15">
      <c r="D41" t="e">
        <f t="shared" si="0"/>
        <v>#DIV/0!</v>
      </c>
    </row>
    <row r="42" spans="4:4" x14ac:dyDescent="0.15">
      <c r="D42" t="e">
        <f t="shared" si="0"/>
        <v>#DIV/0!</v>
      </c>
    </row>
    <row r="43" spans="4:4" x14ac:dyDescent="0.15">
      <c r="D43" t="e">
        <f t="shared" si="0"/>
        <v>#DIV/0!</v>
      </c>
    </row>
    <row r="44" spans="4:4" x14ac:dyDescent="0.15">
      <c r="D44" t="e">
        <f t="shared" si="0"/>
        <v>#DIV/0!</v>
      </c>
    </row>
    <row r="45" spans="4:4" x14ac:dyDescent="0.15">
      <c r="D45" t="e">
        <f t="shared" si="0"/>
        <v>#DIV/0!</v>
      </c>
    </row>
    <row r="46" spans="4:4" x14ac:dyDescent="0.15">
      <c r="D46" t="e">
        <f t="shared" si="0"/>
        <v>#DIV/0!</v>
      </c>
    </row>
    <row r="47" spans="4:4" x14ac:dyDescent="0.15">
      <c r="D47" t="e">
        <f t="shared" si="0"/>
        <v>#DIV/0!</v>
      </c>
    </row>
    <row r="48" spans="4:4" x14ac:dyDescent="0.15">
      <c r="D48" t="e">
        <f t="shared" si="0"/>
        <v>#DIV/0!</v>
      </c>
    </row>
    <row r="49" spans="4:4" x14ac:dyDescent="0.15">
      <c r="D49" t="e">
        <f t="shared" si="0"/>
        <v>#DIV/0!</v>
      </c>
    </row>
    <row r="50" spans="4:4" x14ac:dyDescent="0.15">
      <c r="D50" t="e">
        <f t="shared" si="0"/>
        <v>#DIV/0!</v>
      </c>
    </row>
    <row r="51" spans="4:4" x14ac:dyDescent="0.15">
      <c r="D51" t="e">
        <f t="shared" si="0"/>
        <v>#DIV/0!</v>
      </c>
    </row>
    <row r="52" spans="4:4" x14ac:dyDescent="0.15">
      <c r="D52" t="e">
        <f t="shared" si="0"/>
        <v>#DIV/0!</v>
      </c>
    </row>
    <row r="53" spans="4:4" x14ac:dyDescent="0.15">
      <c r="D53" t="e">
        <f t="shared" si="0"/>
        <v>#DIV/0!</v>
      </c>
    </row>
    <row r="54" spans="4:4" x14ac:dyDescent="0.15">
      <c r="D54" t="e">
        <f t="shared" si="0"/>
        <v>#DIV/0!</v>
      </c>
    </row>
    <row r="55" spans="4:4" x14ac:dyDescent="0.15">
      <c r="D55" t="e">
        <f t="shared" si="0"/>
        <v>#DIV/0!</v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Z40"/>
  <sheetViews>
    <sheetView topLeftCell="A25" workbookViewId="0">
      <selection activeCell="E36" sqref="E36:E40"/>
    </sheetView>
  </sheetViews>
  <sheetFormatPr defaultRowHeight="13.5" x14ac:dyDescent="0.15"/>
  <sheetData>
    <row r="1" spans="1:52" ht="15" thickBot="1" x14ac:dyDescent="0.2">
      <c r="A1" s="31"/>
      <c r="B1" s="59">
        <v>44044</v>
      </c>
      <c r="C1" s="57"/>
      <c r="D1" s="57"/>
      <c r="E1" s="58"/>
      <c r="F1" s="37"/>
      <c r="G1" s="37"/>
      <c r="H1" s="37"/>
      <c r="I1" s="59">
        <v>43922</v>
      </c>
      <c r="J1" s="57"/>
      <c r="K1" s="57"/>
      <c r="L1" s="58"/>
      <c r="M1" s="59">
        <v>43891</v>
      </c>
      <c r="N1" s="57"/>
      <c r="O1" s="57"/>
      <c r="P1" s="58"/>
      <c r="Q1" s="59">
        <v>43862</v>
      </c>
      <c r="R1" s="57"/>
      <c r="S1" s="57"/>
      <c r="T1" s="58"/>
      <c r="U1" s="59">
        <v>43831</v>
      </c>
      <c r="V1" s="57"/>
      <c r="W1" s="57"/>
      <c r="X1" s="58"/>
      <c r="Y1" s="59">
        <v>43800</v>
      </c>
      <c r="Z1" s="57"/>
      <c r="AA1" s="57"/>
      <c r="AB1" s="58"/>
      <c r="AC1" s="59">
        <v>43770</v>
      </c>
      <c r="AD1" s="57"/>
      <c r="AE1" s="57"/>
      <c r="AF1" s="58"/>
      <c r="AG1" s="59">
        <v>43739</v>
      </c>
      <c r="AH1" s="57"/>
      <c r="AI1" s="57"/>
      <c r="AJ1" s="58"/>
      <c r="AK1" s="59">
        <v>43709</v>
      </c>
      <c r="AL1" s="57"/>
      <c r="AM1" s="57"/>
      <c r="AN1" s="57"/>
    </row>
    <row r="2" spans="1:52" ht="15" thickBot="1" x14ac:dyDescent="0.2">
      <c r="A2" s="18" t="s">
        <v>84</v>
      </c>
      <c r="B2" s="19" t="s">
        <v>85</v>
      </c>
      <c r="C2" s="19" t="s">
        <v>90</v>
      </c>
      <c r="D2" s="31" t="s">
        <v>91</v>
      </c>
      <c r="E2" s="18" t="s">
        <v>86</v>
      </c>
      <c r="F2" s="18" t="s">
        <v>86</v>
      </c>
      <c r="G2" s="18" t="s">
        <v>86</v>
      </c>
      <c r="H2" s="18" t="s">
        <v>86</v>
      </c>
      <c r="I2" s="18" t="s">
        <v>92</v>
      </c>
      <c r="J2" s="18" t="s">
        <v>93</v>
      </c>
      <c r="K2" s="32" t="s">
        <v>94</v>
      </c>
      <c r="L2" s="18" t="s">
        <v>86</v>
      </c>
      <c r="M2" s="18" t="s">
        <v>92</v>
      </c>
      <c r="N2" s="18" t="s">
        <v>93</v>
      </c>
      <c r="O2" s="32" t="s">
        <v>94</v>
      </c>
      <c r="P2" s="18" t="s">
        <v>86</v>
      </c>
      <c r="Q2" s="18" t="s">
        <v>92</v>
      </c>
      <c r="R2" s="18" t="s">
        <v>93</v>
      </c>
      <c r="S2" s="32" t="s">
        <v>94</v>
      </c>
      <c r="T2" s="18" t="s">
        <v>86</v>
      </c>
      <c r="U2" s="18" t="s">
        <v>92</v>
      </c>
      <c r="V2" s="18" t="s">
        <v>93</v>
      </c>
      <c r="W2" s="32" t="s">
        <v>94</v>
      </c>
      <c r="X2" s="18" t="s">
        <v>86</v>
      </c>
      <c r="Y2" s="18" t="s">
        <v>92</v>
      </c>
      <c r="Z2" s="18" t="s">
        <v>93</v>
      </c>
      <c r="AA2" s="32" t="s">
        <v>94</v>
      </c>
      <c r="AB2" s="18" t="s">
        <v>86</v>
      </c>
      <c r="AC2" s="18" t="s">
        <v>92</v>
      </c>
      <c r="AD2" s="18" t="s">
        <v>93</v>
      </c>
      <c r="AE2" s="32" t="s">
        <v>94</v>
      </c>
      <c r="AF2" s="18" t="s">
        <v>86</v>
      </c>
      <c r="AG2" s="18" t="s">
        <v>92</v>
      </c>
      <c r="AH2" s="18" t="s">
        <v>93</v>
      </c>
      <c r="AI2" s="32" t="s">
        <v>94</v>
      </c>
      <c r="AJ2" s="18" t="s">
        <v>86</v>
      </c>
      <c r="AK2" s="18" t="s">
        <v>92</v>
      </c>
      <c r="AL2" s="18" t="s">
        <v>93</v>
      </c>
      <c r="AM2" s="32" t="s">
        <v>94</v>
      </c>
      <c r="AN2" s="18" t="s">
        <v>86</v>
      </c>
      <c r="AO2" s="18" t="s">
        <v>92</v>
      </c>
      <c r="AP2" s="18" t="s">
        <v>93</v>
      </c>
      <c r="AQ2" s="18" t="s">
        <v>94</v>
      </c>
    </row>
    <row r="3" spans="1:52" ht="15" thickBot="1" x14ac:dyDescent="0.2">
      <c r="A3" s="20">
        <v>1</v>
      </c>
      <c r="B3" s="21" t="s">
        <v>95</v>
      </c>
      <c r="C3" s="21" t="s">
        <v>96</v>
      </c>
      <c r="D3" s="33" t="s">
        <v>97</v>
      </c>
      <c r="E3" s="22">
        <v>76.53</v>
      </c>
      <c r="F3" s="22">
        <v>80.55</v>
      </c>
      <c r="G3" s="22">
        <v>79.61</v>
      </c>
      <c r="H3" s="22">
        <v>79.92</v>
      </c>
      <c r="I3" s="22">
        <v>7438</v>
      </c>
      <c r="J3" s="22">
        <v>67106</v>
      </c>
      <c r="K3" s="34">
        <v>0.62430555555555556</v>
      </c>
      <c r="L3" s="22">
        <v>86.82</v>
      </c>
      <c r="M3" s="22">
        <v>6941</v>
      </c>
      <c r="N3" s="22">
        <v>67458</v>
      </c>
      <c r="O3" s="34">
        <v>0.5805555555555556</v>
      </c>
      <c r="P3" s="22">
        <v>84.58</v>
      </c>
      <c r="Q3" s="22">
        <v>7174</v>
      </c>
      <c r="R3" s="22">
        <v>67224</v>
      </c>
      <c r="S3" s="34">
        <v>0.59305555555555556</v>
      </c>
      <c r="T3" s="22">
        <v>83.26</v>
      </c>
      <c r="U3" s="22">
        <v>7927</v>
      </c>
      <c r="V3" s="22">
        <v>67186</v>
      </c>
      <c r="W3" s="34">
        <v>0.60138888888888886</v>
      </c>
      <c r="X3" s="22">
        <v>82.55</v>
      </c>
      <c r="Y3" s="22">
        <v>7331</v>
      </c>
      <c r="Z3" s="22">
        <v>67981</v>
      </c>
      <c r="AA3" s="34">
        <v>0.61319444444444449</v>
      </c>
      <c r="AB3" s="22">
        <v>81.66</v>
      </c>
      <c r="AC3" s="22">
        <v>7514</v>
      </c>
      <c r="AD3" s="22">
        <v>67054</v>
      </c>
      <c r="AE3" s="34">
        <v>0.6118055555555556</v>
      </c>
      <c r="AF3" s="22">
        <v>81.63</v>
      </c>
      <c r="AG3" s="22">
        <v>7338</v>
      </c>
      <c r="AH3" s="22">
        <v>67966</v>
      </c>
      <c r="AI3" s="34">
        <v>0.61944444444444446</v>
      </c>
      <c r="AJ3" s="22">
        <v>80.2</v>
      </c>
      <c r="AK3" s="22">
        <v>7182</v>
      </c>
      <c r="AL3" s="22">
        <v>67487</v>
      </c>
      <c r="AM3" s="34">
        <v>0.62569444444444444</v>
      </c>
      <c r="AN3" s="22">
        <v>81.98</v>
      </c>
      <c r="AO3" s="22">
        <v>7208</v>
      </c>
      <c r="AP3" s="22">
        <v>66837</v>
      </c>
      <c r="AQ3" s="22">
        <v>0.60763888888888895</v>
      </c>
    </row>
    <row r="4" spans="1:52" ht="15" thickBot="1" x14ac:dyDescent="0.2">
      <c r="A4" s="20">
        <v>2</v>
      </c>
      <c r="B4" s="21" t="s">
        <v>98</v>
      </c>
      <c r="C4" s="21" t="s">
        <v>96</v>
      </c>
      <c r="D4" s="33" t="s">
        <v>97</v>
      </c>
      <c r="E4" s="22">
        <v>76.09</v>
      </c>
      <c r="F4" s="22">
        <v>72.63</v>
      </c>
      <c r="G4" s="22">
        <v>73.66</v>
      </c>
      <c r="H4" s="22">
        <v>77.34</v>
      </c>
      <c r="I4" s="22">
        <v>4736</v>
      </c>
      <c r="J4" s="22">
        <v>49938</v>
      </c>
      <c r="K4" s="34">
        <v>0.48958333333333331</v>
      </c>
      <c r="L4" s="22">
        <v>75.83</v>
      </c>
      <c r="M4" s="22">
        <v>5040</v>
      </c>
      <c r="N4" s="22">
        <v>53005</v>
      </c>
      <c r="O4" s="34">
        <v>0.52638888888888891</v>
      </c>
      <c r="P4" s="22">
        <v>82.15</v>
      </c>
      <c r="Q4" s="22">
        <v>4654</v>
      </c>
      <c r="R4" s="22">
        <v>63929</v>
      </c>
      <c r="S4" s="34">
        <v>0.58194444444444449</v>
      </c>
      <c r="T4" s="22">
        <v>77.209999999999994</v>
      </c>
      <c r="U4" s="22">
        <v>4876</v>
      </c>
      <c r="V4" s="22">
        <v>57460</v>
      </c>
      <c r="W4" s="34">
        <v>0.55833333333333335</v>
      </c>
      <c r="X4" s="22">
        <v>77.98</v>
      </c>
      <c r="Y4" s="22">
        <v>4842</v>
      </c>
      <c r="Z4" s="22">
        <v>51525</v>
      </c>
      <c r="AA4" s="34">
        <v>0.5</v>
      </c>
      <c r="AB4" s="22">
        <v>76.34</v>
      </c>
      <c r="AC4" s="22">
        <v>5010</v>
      </c>
      <c r="AD4" s="22">
        <v>51354</v>
      </c>
      <c r="AE4" s="34">
        <v>0.5083333333333333</v>
      </c>
      <c r="AF4" s="22">
        <v>78.7</v>
      </c>
      <c r="AG4" s="22">
        <v>4971</v>
      </c>
      <c r="AH4" s="22">
        <v>54495</v>
      </c>
      <c r="AI4" s="34">
        <v>0.52222222222222225</v>
      </c>
      <c r="AJ4" s="22">
        <v>76.98</v>
      </c>
      <c r="AK4" s="22">
        <v>5230</v>
      </c>
      <c r="AL4" s="22">
        <v>55841</v>
      </c>
      <c r="AM4" s="34">
        <v>0.54513888888888895</v>
      </c>
      <c r="AN4" s="22">
        <v>76</v>
      </c>
      <c r="AO4" s="22">
        <v>5440</v>
      </c>
      <c r="AP4" s="22">
        <v>48205</v>
      </c>
      <c r="AQ4" s="22">
        <v>0.48194444444444445</v>
      </c>
    </row>
    <row r="5" spans="1:52" ht="15" thickBot="1" x14ac:dyDescent="0.2">
      <c r="A5" s="20">
        <v>3</v>
      </c>
      <c r="B5" s="21" t="s">
        <v>99</v>
      </c>
      <c r="C5" s="21" t="s">
        <v>96</v>
      </c>
      <c r="D5" s="33" t="s">
        <v>97</v>
      </c>
      <c r="E5" s="22">
        <v>75.260000000000005</v>
      </c>
      <c r="F5" s="22">
        <v>70.81</v>
      </c>
      <c r="G5" s="22">
        <v>74.819999999999993</v>
      </c>
      <c r="H5" s="22">
        <v>75.459999999999994</v>
      </c>
      <c r="I5" s="22">
        <v>7434</v>
      </c>
      <c r="J5" s="22">
        <v>65261</v>
      </c>
      <c r="K5" s="34">
        <v>0.64166666666666672</v>
      </c>
      <c r="L5" s="22">
        <v>78.319999999999993</v>
      </c>
      <c r="M5" s="22">
        <v>7720</v>
      </c>
      <c r="N5" s="22">
        <v>64240</v>
      </c>
      <c r="O5" s="34">
        <v>0.61111111111111105</v>
      </c>
      <c r="P5" s="22">
        <v>75.430000000000007</v>
      </c>
      <c r="Q5" s="22">
        <v>7945</v>
      </c>
      <c r="R5" s="22">
        <v>64252</v>
      </c>
      <c r="S5" s="34">
        <v>0.63263888888888886</v>
      </c>
      <c r="T5" s="22">
        <v>73.52</v>
      </c>
      <c r="U5" s="22">
        <v>7993</v>
      </c>
      <c r="V5" s="22">
        <v>64687</v>
      </c>
      <c r="W5" s="34">
        <v>0.65208333333333335</v>
      </c>
      <c r="X5" s="22">
        <v>77.06</v>
      </c>
      <c r="Y5" s="22">
        <v>7867</v>
      </c>
      <c r="Z5" s="22">
        <v>63583</v>
      </c>
      <c r="AA5" s="34">
        <v>0.61458333333333337</v>
      </c>
      <c r="AB5" s="22">
        <v>71.52</v>
      </c>
      <c r="AC5" s="22">
        <v>7960</v>
      </c>
      <c r="AD5" s="22">
        <v>63247</v>
      </c>
      <c r="AE5" s="34">
        <v>0.65555555555555556</v>
      </c>
      <c r="AF5" s="22">
        <v>76.599999999999994</v>
      </c>
      <c r="AG5" s="22">
        <v>7668</v>
      </c>
      <c r="AH5" s="22">
        <v>63806</v>
      </c>
      <c r="AI5" s="34">
        <v>0.61944444444444446</v>
      </c>
      <c r="AJ5" s="22">
        <v>73.930000000000007</v>
      </c>
      <c r="AK5" s="22">
        <v>7045</v>
      </c>
      <c r="AL5" s="22">
        <v>64223</v>
      </c>
      <c r="AM5" s="34">
        <v>0.64444444444444449</v>
      </c>
      <c r="AN5" s="22">
        <v>77.83</v>
      </c>
      <c r="AO5" s="22">
        <v>7016</v>
      </c>
      <c r="AP5" s="22">
        <v>63370</v>
      </c>
      <c r="AQ5" s="22">
        <v>0.6069444444444444</v>
      </c>
    </row>
    <row r="6" spans="1:52" ht="15" thickBot="1" x14ac:dyDescent="0.2">
      <c r="A6" s="20">
        <v>4</v>
      </c>
      <c r="B6" s="21" t="s">
        <v>100</v>
      </c>
      <c r="C6" s="21" t="s">
        <v>96</v>
      </c>
      <c r="D6" s="33" t="s">
        <v>97</v>
      </c>
      <c r="E6" s="22">
        <v>70.97</v>
      </c>
      <c r="F6" s="22">
        <v>77.69</v>
      </c>
      <c r="G6" s="22">
        <v>77.03</v>
      </c>
      <c r="H6" s="22">
        <v>79.55</v>
      </c>
      <c r="I6" s="22">
        <v>6663</v>
      </c>
      <c r="J6" s="22">
        <v>62475</v>
      </c>
      <c r="K6" s="34">
        <v>0.58680555555555558</v>
      </c>
      <c r="L6" s="22">
        <v>80.67</v>
      </c>
      <c r="M6" s="22">
        <v>7243</v>
      </c>
      <c r="N6" s="22">
        <v>62501</v>
      </c>
      <c r="O6" s="34">
        <v>0.57916666666666672</v>
      </c>
      <c r="P6" s="22">
        <v>83.93</v>
      </c>
      <c r="Q6" s="22">
        <v>7406</v>
      </c>
      <c r="R6" s="22">
        <v>64136</v>
      </c>
      <c r="S6" s="34">
        <v>0.57222222222222219</v>
      </c>
      <c r="T6" s="22">
        <v>81.260000000000005</v>
      </c>
      <c r="U6" s="22">
        <v>8021</v>
      </c>
      <c r="V6" s="22">
        <v>63691</v>
      </c>
      <c r="W6" s="34">
        <v>0.5854166666666667</v>
      </c>
      <c r="X6" s="22">
        <v>77.599999999999994</v>
      </c>
      <c r="Y6" s="22">
        <v>7122</v>
      </c>
      <c r="Z6" s="22">
        <v>63303</v>
      </c>
      <c r="AA6" s="34">
        <v>0.60763888888888895</v>
      </c>
      <c r="AB6" s="22">
        <v>80.3</v>
      </c>
      <c r="AC6" s="22">
        <v>7100</v>
      </c>
      <c r="AD6" s="22">
        <v>63466</v>
      </c>
      <c r="AE6" s="34">
        <v>0.59027777777777779</v>
      </c>
      <c r="AF6" s="22">
        <v>77.73</v>
      </c>
      <c r="AG6" s="22">
        <v>7050</v>
      </c>
      <c r="AH6" s="22">
        <v>60794</v>
      </c>
      <c r="AI6" s="34">
        <v>0.58472222222222225</v>
      </c>
      <c r="AJ6" s="22">
        <v>76.8</v>
      </c>
      <c r="AK6" s="22">
        <v>6553</v>
      </c>
      <c r="AL6" s="22">
        <v>59347</v>
      </c>
      <c r="AM6" s="34">
        <v>0.57777777777777783</v>
      </c>
      <c r="AN6" s="22">
        <v>73.569999999999993</v>
      </c>
      <c r="AO6" s="22">
        <v>6538</v>
      </c>
      <c r="AP6" s="22">
        <v>60872</v>
      </c>
      <c r="AQ6" s="22">
        <v>0.61597222222222225</v>
      </c>
    </row>
    <row r="7" spans="1:52" ht="15" thickBot="1" x14ac:dyDescent="0.2">
      <c r="A7" s="23">
        <v>5</v>
      </c>
      <c r="B7" s="24" t="s">
        <v>101</v>
      </c>
      <c r="C7" s="24" t="s">
        <v>96</v>
      </c>
      <c r="D7" s="35" t="s">
        <v>97</v>
      </c>
      <c r="E7" s="25">
        <v>49.04</v>
      </c>
      <c r="F7" s="25">
        <v>65.16</v>
      </c>
      <c r="G7" s="25">
        <v>63.98</v>
      </c>
      <c r="H7" s="25">
        <v>77.39</v>
      </c>
      <c r="I7" s="25">
        <v>5784</v>
      </c>
      <c r="J7" s="25">
        <v>63990</v>
      </c>
      <c r="K7" s="36">
        <v>0.61527777777777781</v>
      </c>
      <c r="L7" s="25">
        <v>63.65</v>
      </c>
      <c r="M7" s="25">
        <v>4627</v>
      </c>
      <c r="N7" s="25">
        <v>63169</v>
      </c>
      <c r="O7" s="36">
        <v>0.73055555555555562</v>
      </c>
      <c r="P7" s="25">
        <v>69.37</v>
      </c>
      <c r="Q7" s="25">
        <v>5169</v>
      </c>
      <c r="R7" s="25">
        <v>62478</v>
      </c>
      <c r="S7" s="36">
        <v>0.66666666666666663</v>
      </c>
      <c r="T7" s="25">
        <v>84.17</v>
      </c>
      <c r="U7" s="25">
        <v>7323</v>
      </c>
      <c r="V7" s="25">
        <v>62057</v>
      </c>
      <c r="W7" s="36">
        <v>0.55347222222222225</v>
      </c>
      <c r="X7" s="25">
        <v>57.56</v>
      </c>
      <c r="Y7" s="25">
        <v>3594</v>
      </c>
      <c r="Z7" s="25">
        <v>62528</v>
      </c>
      <c r="AA7" s="36">
        <v>0.79583333333333339</v>
      </c>
      <c r="AB7" s="25">
        <v>64.180000000000007</v>
      </c>
      <c r="AC7" s="25">
        <v>4412</v>
      </c>
      <c r="AD7" s="25">
        <v>63732</v>
      </c>
      <c r="AE7" s="36">
        <v>0.73125000000000007</v>
      </c>
      <c r="AF7" s="25">
        <v>71.510000000000005</v>
      </c>
      <c r="AG7" s="25">
        <v>4982</v>
      </c>
      <c r="AH7" s="25">
        <v>63944</v>
      </c>
      <c r="AI7" s="36">
        <v>0.66249999999999998</v>
      </c>
      <c r="AJ7" s="25">
        <v>79.55</v>
      </c>
      <c r="AK7" s="25">
        <v>5944</v>
      </c>
      <c r="AL7" s="25">
        <v>64309</v>
      </c>
      <c r="AM7" s="36">
        <v>0.60277777777777775</v>
      </c>
      <c r="AN7" s="25">
        <v>73.489999999999995</v>
      </c>
      <c r="AO7" s="25">
        <v>5345</v>
      </c>
      <c r="AP7" s="25">
        <v>64711</v>
      </c>
      <c r="AQ7" s="25">
        <v>0.65277777777777779</v>
      </c>
    </row>
    <row r="13" spans="1:52" ht="14.25" thickBot="1" x14ac:dyDescent="0.2"/>
    <row r="14" spans="1:52" ht="15" thickBot="1" x14ac:dyDescent="0.2">
      <c r="A14" s="19"/>
      <c r="B14" s="19"/>
      <c r="C14" s="19"/>
      <c r="D14" s="31"/>
      <c r="E14" s="60">
        <v>44044</v>
      </c>
      <c r="F14" s="61"/>
      <c r="G14" s="61"/>
      <c r="H14" s="62"/>
      <c r="I14" s="60">
        <v>44013</v>
      </c>
      <c r="J14" s="61"/>
      <c r="K14" s="61"/>
      <c r="L14" s="62"/>
      <c r="M14" s="60">
        <v>43983</v>
      </c>
      <c r="N14" s="61"/>
      <c r="O14" s="61"/>
      <c r="P14" s="62"/>
      <c r="Q14" s="60">
        <v>43952</v>
      </c>
      <c r="R14" s="61"/>
      <c r="S14" s="61"/>
      <c r="T14" s="62"/>
      <c r="U14" s="60">
        <v>43922</v>
      </c>
      <c r="V14" s="61"/>
      <c r="W14" s="61"/>
      <c r="X14" s="62"/>
      <c r="Y14" s="60">
        <v>43891</v>
      </c>
      <c r="Z14" s="61"/>
      <c r="AA14" s="61"/>
      <c r="AB14" s="62"/>
      <c r="AC14" s="60">
        <v>43862</v>
      </c>
      <c r="AD14" s="61"/>
      <c r="AE14" s="61"/>
      <c r="AF14" s="62"/>
      <c r="AG14" s="60">
        <v>43831</v>
      </c>
      <c r="AH14" s="61"/>
      <c r="AI14" s="61"/>
      <c r="AJ14" s="62"/>
      <c r="AK14" s="60">
        <v>43800</v>
      </c>
      <c r="AL14" s="61"/>
      <c r="AM14" s="61"/>
      <c r="AN14" s="62"/>
      <c r="AO14" s="60">
        <v>43770</v>
      </c>
      <c r="AP14" s="61"/>
      <c r="AQ14" s="61"/>
      <c r="AR14" s="62"/>
      <c r="AS14" s="60">
        <v>43739</v>
      </c>
      <c r="AT14" s="61"/>
      <c r="AU14" s="61"/>
      <c r="AV14" s="62"/>
      <c r="AW14" s="60">
        <v>43709</v>
      </c>
      <c r="AX14" s="61"/>
      <c r="AY14" s="61"/>
      <c r="AZ14" s="61"/>
    </row>
    <row r="15" spans="1:52" ht="15" thickBot="1" x14ac:dyDescent="0.2">
      <c r="A15" s="18" t="s">
        <v>84</v>
      </c>
      <c r="B15" s="19" t="s">
        <v>85</v>
      </c>
      <c r="C15" s="19" t="s">
        <v>90</v>
      </c>
      <c r="D15" s="31" t="s">
        <v>91</v>
      </c>
      <c r="E15" s="18" t="s">
        <v>86</v>
      </c>
      <c r="F15" s="18" t="s">
        <v>92</v>
      </c>
      <c r="G15" s="18" t="s">
        <v>93</v>
      </c>
      <c r="H15" s="32" t="s">
        <v>94</v>
      </c>
      <c r="I15" s="18" t="s">
        <v>86</v>
      </c>
      <c r="J15" s="18" t="s">
        <v>92</v>
      </c>
      <c r="K15" s="18" t="s">
        <v>93</v>
      </c>
      <c r="L15" s="32" t="s">
        <v>94</v>
      </c>
      <c r="M15" s="18" t="s">
        <v>86</v>
      </c>
      <c r="N15" s="18" t="s">
        <v>92</v>
      </c>
      <c r="O15" s="18" t="s">
        <v>93</v>
      </c>
      <c r="P15" s="32" t="s">
        <v>94</v>
      </c>
      <c r="Q15" s="18" t="s">
        <v>86</v>
      </c>
      <c r="R15" s="18" t="s">
        <v>92</v>
      </c>
      <c r="S15" s="18" t="s">
        <v>93</v>
      </c>
      <c r="T15" s="32" t="s">
        <v>94</v>
      </c>
      <c r="U15" s="18" t="s">
        <v>86</v>
      </c>
      <c r="V15" s="18" t="s">
        <v>92</v>
      </c>
      <c r="W15" s="18" t="s">
        <v>93</v>
      </c>
      <c r="X15" s="32" t="s">
        <v>94</v>
      </c>
      <c r="Y15" s="18" t="s">
        <v>86</v>
      </c>
      <c r="Z15" s="18" t="s">
        <v>92</v>
      </c>
      <c r="AA15" s="18" t="s">
        <v>93</v>
      </c>
      <c r="AB15" s="32" t="s">
        <v>94</v>
      </c>
      <c r="AC15" s="18" t="s">
        <v>86</v>
      </c>
      <c r="AD15" s="18" t="s">
        <v>92</v>
      </c>
      <c r="AE15" s="18" t="s">
        <v>93</v>
      </c>
      <c r="AF15" s="32" t="s">
        <v>94</v>
      </c>
      <c r="AG15" s="18" t="s">
        <v>86</v>
      </c>
      <c r="AH15" s="18" t="s">
        <v>92</v>
      </c>
      <c r="AI15" s="18" t="s">
        <v>93</v>
      </c>
      <c r="AJ15" s="32" t="s">
        <v>94</v>
      </c>
      <c r="AK15" s="18" t="s">
        <v>86</v>
      </c>
      <c r="AL15" s="18" t="s">
        <v>92</v>
      </c>
      <c r="AM15" s="18" t="s">
        <v>93</v>
      </c>
      <c r="AN15" s="32" t="s">
        <v>94</v>
      </c>
      <c r="AO15" s="18" t="s">
        <v>86</v>
      </c>
      <c r="AP15" s="18" t="s">
        <v>92</v>
      </c>
      <c r="AQ15" s="18" t="s">
        <v>93</v>
      </c>
      <c r="AR15" s="32" t="s">
        <v>94</v>
      </c>
      <c r="AS15" s="18" t="s">
        <v>86</v>
      </c>
      <c r="AT15" s="18" t="s">
        <v>92</v>
      </c>
      <c r="AU15" s="18" t="s">
        <v>93</v>
      </c>
      <c r="AV15" s="32" t="s">
        <v>94</v>
      </c>
      <c r="AW15" s="18" t="s">
        <v>86</v>
      </c>
      <c r="AX15" s="18" t="s">
        <v>92</v>
      </c>
      <c r="AY15" s="18" t="s">
        <v>93</v>
      </c>
      <c r="AZ15" s="18" t="s">
        <v>94</v>
      </c>
    </row>
    <row r="16" spans="1:52" ht="15" thickBot="1" x14ac:dyDescent="0.2">
      <c r="A16" s="20">
        <v>1</v>
      </c>
      <c r="B16" s="21" t="s">
        <v>102</v>
      </c>
      <c r="C16" s="21" t="s">
        <v>96</v>
      </c>
      <c r="D16" s="33" t="s">
        <v>97</v>
      </c>
      <c r="E16" s="22">
        <v>77.42</v>
      </c>
      <c r="F16" s="22">
        <v>8828</v>
      </c>
      <c r="G16" s="22">
        <v>60287</v>
      </c>
      <c r="H16" s="34">
        <v>0.58194444444444449</v>
      </c>
      <c r="I16" s="22">
        <v>78.59</v>
      </c>
      <c r="J16" s="22">
        <v>9544</v>
      </c>
      <c r="K16" s="22">
        <v>61043</v>
      </c>
      <c r="L16" s="34">
        <v>0.5805555555555556</v>
      </c>
      <c r="M16" s="22">
        <v>78.069999999999993</v>
      </c>
      <c r="N16" s="22">
        <v>9347</v>
      </c>
      <c r="O16" s="22">
        <v>60606</v>
      </c>
      <c r="P16" s="34">
        <v>0.5805555555555556</v>
      </c>
      <c r="Q16" s="22">
        <v>76.61</v>
      </c>
      <c r="R16" s="22">
        <v>7976</v>
      </c>
      <c r="S16" s="22">
        <v>61285</v>
      </c>
      <c r="T16" s="34">
        <v>0.59652777777777777</v>
      </c>
      <c r="U16" s="22">
        <v>78.42</v>
      </c>
      <c r="V16" s="22">
        <v>9111</v>
      </c>
      <c r="W16" s="22">
        <v>60646</v>
      </c>
      <c r="X16" s="34">
        <v>0.57847222222222217</v>
      </c>
      <c r="Y16" s="22">
        <v>80.34</v>
      </c>
      <c r="Z16" s="22">
        <v>9761</v>
      </c>
      <c r="AA16" s="22">
        <v>59671</v>
      </c>
      <c r="AB16" s="34">
        <v>0.55694444444444446</v>
      </c>
      <c r="AC16" s="22">
        <v>79.55</v>
      </c>
      <c r="AD16" s="22">
        <v>10042</v>
      </c>
      <c r="AE16" s="22">
        <v>58780</v>
      </c>
      <c r="AF16" s="34">
        <v>0.5541666666666667</v>
      </c>
      <c r="AG16" s="22">
        <v>79.650000000000006</v>
      </c>
      <c r="AH16" s="22">
        <v>9663</v>
      </c>
      <c r="AI16" s="22">
        <v>59928</v>
      </c>
      <c r="AJ16" s="34">
        <v>0.56388888888888888</v>
      </c>
      <c r="AK16" s="22">
        <v>75.59</v>
      </c>
      <c r="AL16" s="22">
        <v>9267</v>
      </c>
      <c r="AM16" s="22">
        <v>60198</v>
      </c>
      <c r="AN16" s="34">
        <v>0.59444444444444444</v>
      </c>
      <c r="AO16" s="22">
        <v>77.930000000000007</v>
      </c>
      <c r="AP16" s="22">
        <v>9826</v>
      </c>
      <c r="AQ16" s="22">
        <v>60858</v>
      </c>
      <c r="AR16" s="34">
        <v>0.58333333333333337</v>
      </c>
      <c r="AS16" s="22">
        <v>78.3</v>
      </c>
      <c r="AT16" s="22">
        <v>9580</v>
      </c>
      <c r="AU16" s="22">
        <v>61137</v>
      </c>
      <c r="AV16" s="34">
        <v>0.58333333333333337</v>
      </c>
      <c r="AW16" s="22">
        <v>80.37</v>
      </c>
      <c r="AX16" s="22">
        <v>10765</v>
      </c>
      <c r="AY16" s="22">
        <v>61265</v>
      </c>
      <c r="AZ16" s="22">
        <v>0.5708333333333333</v>
      </c>
    </row>
    <row r="17" spans="1:52" ht="15" thickBot="1" x14ac:dyDescent="0.2">
      <c r="A17" s="20">
        <v>2</v>
      </c>
      <c r="B17" s="21" t="s">
        <v>103</v>
      </c>
      <c r="C17" s="21" t="s">
        <v>96</v>
      </c>
      <c r="D17" s="33" t="s">
        <v>97</v>
      </c>
      <c r="E17" s="22">
        <v>77.39</v>
      </c>
      <c r="F17" s="22">
        <v>10030</v>
      </c>
      <c r="G17" s="22">
        <v>63249</v>
      </c>
      <c r="H17" s="34">
        <v>0.60902777777777783</v>
      </c>
      <c r="I17" s="22">
        <v>77.010000000000005</v>
      </c>
      <c r="J17" s="22">
        <v>10071</v>
      </c>
      <c r="K17" s="22">
        <v>61819</v>
      </c>
      <c r="L17" s="34">
        <v>0.59861111111111109</v>
      </c>
      <c r="M17" s="22">
        <v>77.39</v>
      </c>
      <c r="N17" s="22">
        <v>9807</v>
      </c>
      <c r="O17" s="22">
        <v>62576</v>
      </c>
      <c r="P17" s="34">
        <v>0.60277777777777775</v>
      </c>
      <c r="Q17" s="22">
        <v>75.28</v>
      </c>
      <c r="R17" s="22">
        <v>10610</v>
      </c>
      <c r="S17" s="22">
        <v>62407</v>
      </c>
      <c r="T17" s="34">
        <v>0.6166666666666667</v>
      </c>
      <c r="U17" s="22">
        <v>78.099999999999994</v>
      </c>
      <c r="V17" s="22">
        <v>9653</v>
      </c>
      <c r="W17" s="22">
        <v>61162</v>
      </c>
      <c r="X17" s="34">
        <v>0.5854166666666667</v>
      </c>
      <c r="Y17" s="22">
        <v>80.599999999999994</v>
      </c>
      <c r="Z17" s="22">
        <v>11360</v>
      </c>
      <c r="AA17" s="22">
        <v>62009</v>
      </c>
      <c r="AB17" s="34">
        <v>0.5756944444444444</v>
      </c>
      <c r="AC17" s="22">
        <v>80.22</v>
      </c>
      <c r="AD17" s="22">
        <v>11391</v>
      </c>
      <c r="AE17" s="22">
        <v>62930</v>
      </c>
      <c r="AF17" s="34">
        <v>0.58611111111111114</v>
      </c>
      <c r="AG17" s="22">
        <v>80.31</v>
      </c>
      <c r="AH17" s="22">
        <v>10149</v>
      </c>
      <c r="AI17" s="22">
        <v>62249</v>
      </c>
      <c r="AJ17" s="34">
        <v>0.57986111111111105</v>
      </c>
      <c r="AK17" s="22">
        <v>78.959999999999994</v>
      </c>
      <c r="AL17" s="22">
        <v>11008</v>
      </c>
      <c r="AM17" s="22">
        <v>62525</v>
      </c>
      <c r="AN17" s="34">
        <v>0.59097222222222223</v>
      </c>
      <c r="AO17" s="22">
        <v>78.73</v>
      </c>
      <c r="AP17" s="22">
        <v>10229</v>
      </c>
      <c r="AQ17" s="22">
        <v>63122</v>
      </c>
      <c r="AR17" s="34">
        <v>0.59791666666666665</v>
      </c>
      <c r="AS17" s="22">
        <v>79.45</v>
      </c>
      <c r="AT17" s="22">
        <v>11245</v>
      </c>
      <c r="AU17" s="22">
        <v>61911</v>
      </c>
      <c r="AV17" s="34">
        <v>0.58263888888888882</v>
      </c>
      <c r="AW17" s="22">
        <v>81.069999999999993</v>
      </c>
      <c r="AX17" s="22">
        <v>12116</v>
      </c>
      <c r="AY17" s="22">
        <v>63013</v>
      </c>
      <c r="AZ17" s="22">
        <v>0.58124999999999993</v>
      </c>
    </row>
    <row r="18" spans="1:52" ht="15" thickBot="1" x14ac:dyDescent="0.2">
      <c r="A18" s="20">
        <v>3</v>
      </c>
      <c r="B18" s="21" t="s">
        <v>104</v>
      </c>
      <c r="C18" s="21" t="s">
        <v>96</v>
      </c>
      <c r="D18" s="33" t="s">
        <v>97</v>
      </c>
      <c r="E18" s="22">
        <v>74.61</v>
      </c>
      <c r="F18" s="22">
        <v>7582</v>
      </c>
      <c r="G18" s="22">
        <v>54328</v>
      </c>
      <c r="H18" s="34">
        <v>0.54722222222222217</v>
      </c>
      <c r="I18" s="22">
        <v>73.7</v>
      </c>
      <c r="J18" s="22">
        <v>8092</v>
      </c>
      <c r="K18" s="22">
        <v>55467</v>
      </c>
      <c r="L18" s="34">
        <v>0.56388888888888888</v>
      </c>
      <c r="M18" s="22">
        <v>74.400000000000006</v>
      </c>
      <c r="N18" s="22">
        <v>8455</v>
      </c>
      <c r="O18" s="22">
        <v>55818</v>
      </c>
      <c r="P18" s="34">
        <v>0.5625</v>
      </c>
      <c r="Q18" s="22">
        <v>73.34</v>
      </c>
      <c r="R18" s="22">
        <v>8209</v>
      </c>
      <c r="S18" s="22">
        <v>54322</v>
      </c>
      <c r="T18" s="34">
        <v>0.55555555555555558</v>
      </c>
      <c r="U18" s="22">
        <v>74.91</v>
      </c>
      <c r="V18" s="22">
        <v>7502</v>
      </c>
      <c r="W18" s="22">
        <v>54521</v>
      </c>
      <c r="X18" s="34">
        <v>0.54652777777777783</v>
      </c>
      <c r="Y18" s="22">
        <v>74.14</v>
      </c>
      <c r="Z18" s="22">
        <v>8631</v>
      </c>
      <c r="AA18" s="22">
        <v>55814</v>
      </c>
      <c r="AB18" s="34">
        <v>0.56388888888888888</v>
      </c>
      <c r="AC18" s="22">
        <v>74.510000000000005</v>
      </c>
      <c r="AD18" s="22">
        <v>8360</v>
      </c>
      <c r="AE18" s="22">
        <v>55373</v>
      </c>
      <c r="AF18" s="34">
        <v>0.55763888888888891</v>
      </c>
      <c r="AG18" s="22">
        <v>74.8</v>
      </c>
      <c r="AH18" s="22">
        <v>7620</v>
      </c>
      <c r="AI18" s="22">
        <v>55165</v>
      </c>
      <c r="AJ18" s="34">
        <v>0.55347222222222225</v>
      </c>
      <c r="AK18" s="22">
        <v>75.930000000000007</v>
      </c>
      <c r="AL18" s="22">
        <v>8014</v>
      </c>
      <c r="AM18" s="22">
        <v>56346</v>
      </c>
      <c r="AN18" s="34">
        <v>0.55694444444444446</v>
      </c>
      <c r="AO18" s="22">
        <v>74.87</v>
      </c>
      <c r="AP18" s="22">
        <v>7747</v>
      </c>
      <c r="AQ18" s="22">
        <v>56897</v>
      </c>
      <c r="AR18" s="34">
        <v>0.56874999999999998</v>
      </c>
      <c r="AS18" s="22">
        <v>75.680000000000007</v>
      </c>
      <c r="AT18" s="22">
        <v>7945</v>
      </c>
      <c r="AU18" s="22">
        <v>57183</v>
      </c>
      <c r="AV18" s="34">
        <v>0.56597222222222221</v>
      </c>
      <c r="AW18" s="22">
        <v>75.569999999999993</v>
      </c>
      <c r="AX18" s="22">
        <v>8263</v>
      </c>
      <c r="AY18" s="22">
        <v>57244</v>
      </c>
      <c r="AZ18" s="22">
        <v>0.56736111111111109</v>
      </c>
    </row>
    <row r="19" spans="1:52" ht="15" thickBot="1" x14ac:dyDescent="0.2">
      <c r="A19" s="23">
        <v>4</v>
      </c>
      <c r="B19" s="24" t="s">
        <v>105</v>
      </c>
      <c r="C19" s="24" t="s">
        <v>96</v>
      </c>
      <c r="D19" s="35" t="s">
        <v>97</v>
      </c>
      <c r="E19" s="25">
        <v>73.709999999999994</v>
      </c>
      <c r="F19" s="25">
        <v>7750</v>
      </c>
      <c r="G19" s="25">
        <v>54324</v>
      </c>
      <c r="H19" s="36">
        <v>0.55277777777777781</v>
      </c>
      <c r="I19" s="25">
        <v>72.97</v>
      </c>
      <c r="J19" s="25">
        <v>7574</v>
      </c>
      <c r="K19" s="25">
        <v>54652</v>
      </c>
      <c r="L19" s="36">
        <v>0.56111111111111112</v>
      </c>
      <c r="M19" s="25">
        <v>71.069999999999993</v>
      </c>
      <c r="N19" s="25">
        <v>8712</v>
      </c>
      <c r="O19" s="25">
        <v>54829</v>
      </c>
      <c r="P19" s="36">
        <v>0.57708333333333328</v>
      </c>
      <c r="Q19" s="25">
        <v>70.33</v>
      </c>
      <c r="R19" s="25">
        <v>8512</v>
      </c>
      <c r="S19" s="25">
        <v>54729</v>
      </c>
      <c r="T19" s="36">
        <v>0.58194444444444449</v>
      </c>
      <c r="U19" s="25">
        <v>72.819999999999993</v>
      </c>
      <c r="V19" s="25">
        <v>8516</v>
      </c>
      <c r="W19" s="25">
        <v>53347</v>
      </c>
      <c r="X19" s="36">
        <v>0.54999999999999993</v>
      </c>
      <c r="Y19" s="25">
        <v>72.88</v>
      </c>
      <c r="Z19" s="25">
        <v>8661</v>
      </c>
      <c r="AA19" s="25">
        <v>53986</v>
      </c>
      <c r="AB19" s="36">
        <v>0.55555555555555558</v>
      </c>
      <c r="AC19" s="25">
        <v>71.53</v>
      </c>
      <c r="AD19" s="25">
        <v>7995</v>
      </c>
      <c r="AE19" s="25">
        <v>51991</v>
      </c>
      <c r="AF19" s="36">
        <v>0.54583333333333328</v>
      </c>
      <c r="AG19" s="25">
        <v>69.16</v>
      </c>
      <c r="AH19" s="25">
        <v>8026</v>
      </c>
      <c r="AI19" s="25">
        <v>53171</v>
      </c>
      <c r="AJ19" s="36">
        <v>0.57500000000000007</v>
      </c>
      <c r="AK19" s="25">
        <v>71.72</v>
      </c>
      <c r="AL19" s="25">
        <v>8494</v>
      </c>
      <c r="AM19" s="25">
        <v>52549</v>
      </c>
      <c r="AN19" s="36">
        <v>0.54999999999999993</v>
      </c>
      <c r="AO19" s="25">
        <v>70.81</v>
      </c>
      <c r="AP19" s="25">
        <v>8910</v>
      </c>
      <c r="AQ19" s="25">
        <v>54461</v>
      </c>
      <c r="AR19" s="36">
        <v>0.5756944444444444</v>
      </c>
      <c r="AS19" s="25">
        <v>73.19</v>
      </c>
      <c r="AT19" s="25">
        <v>9014</v>
      </c>
      <c r="AU19" s="25">
        <v>54219</v>
      </c>
      <c r="AV19" s="36">
        <v>0.55555555555555558</v>
      </c>
      <c r="AW19" s="25">
        <v>71.14</v>
      </c>
      <c r="AX19" s="25">
        <v>8552</v>
      </c>
      <c r="AY19" s="25">
        <v>55003</v>
      </c>
      <c r="AZ19" s="25">
        <v>0.57847222222222217</v>
      </c>
    </row>
    <row r="23" spans="1:52" ht="15" thickBot="1" x14ac:dyDescent="0.2">
      <c r="A23" s="57">
        <v>44075</v>
      </c>
      <c r="B23" s="57"/>
      <c r="C23" s="57"/>
      <c r="D23" s="58"/>
      <c r="E23" s="59">
        <v>44044</v>
      </c>
      <c r="F23" s="57"/>
      <c r="G23" s="57"/>
      <c r="H23" s="58"/>
      <c r="I23" s="59">
        <v>44013</v>
      </c>
      <c r="J23" s="57"/>
      <c r="K23" s="57"/>
      <c r="L23" s="58"/>
      <c r="M23" s="59">
        <v>43983</v>
      </c>
      <c r="N23" s="57"/>
      <c r="O23" s="57"/>
      <c r="P23" s="58"/>
      <c r="Q23" s="59">
        <v>43952</v>
      </c>
      <c r="R23" s="57"/>
      <c r="S23" s="57"/>
      <c r="T23" s="58"/>
      <c r="U23" s="59">
        <v>43922</v>
      </c>
      <c r="V23" s="57"/>
      <c r="W23" s="57"/>
      <c r="X23" s="58"/>
      <c r="Y23" s="59">
        <v>43891</v>
      </c>
      <c r="Z23" s="57"/>
      <c r="AA23" s="57"/>
      <c r="AB23" s="58"/>
      <c r="AC23" s="59">
        <v>43862</v>
      </c>
      <c r="AD23" s="57"/>
      <c r="AE23" s="57"/>
      <c r="AF23" s="58"/>
      <c r="AG23" s="59">
        <v>43831</v>
      </c>
      <c r="AH23" s="57"/>
      <c r="AI23" s="57"/>
      <c r="AJ23" s="58"/>
      <c r="AK23" s="59">
        <v>43800</v>
      </c>
      <c r="AL23" s="57"/>
      <c r="AM23" s="57"/>
      <c r="AN23" s="58"/>
      <c r="AO23" s="59">
        <v>43770</v>
      </c>
      <c r="AP23" s="57"/>
      <c r="AQ23" s="57"/>
      <c r="AR23" s="58"/>
      <c r="AS23" s="59">
        <v>43739</v>
      </c>
      <c r="AT23" s="57"/>
      <c r="AU23" s="57"/>
      <c r="AV23" s="57"/>
    </row>
    <row r="24" spans="1:52" ht="15" thickBot="1" x14ac:dyDescent="0.2">
      <c r="A24" s="18" t="s">
        <v>84</v>
      </c>
      <c r="B24" s="19" t="s">
        <v>85</v>
      </c>
      <c r="C24" s="19" t="s">
        <v>90</v>
      </c>
      <c r="D24" s="31" t="s">
        <v>91</v>
      </c>
      <c r="E24" s="18" t="s">
        <v>86</v>
      </c>
      <c r="F24" s="18" t="s">
        <v>92</v>
      </c>
      <c r="G24" s="18" t="s">
        <v>93</v>
      </c>
      <c r="H24" s="32" t="s">
        <v>94</v>
      </c>
      <c r="I24" s="18" t="s">
        <v>86</v>
      </c>
      <c r="J24" s="18" t="s">
        <v>92</v>
      </c>
      <c r="K24" s="18" t="s">
        <v>93</v>
      </c>
      <c r="L24" s="32" t="s">
        <v>94</v>
      </c>
      <c r="M24" s="18" t="s">
        <v>86</v>
      </c>
      <c r="N24" s="18" t="s">
        <v>92</v>
      </c>
      <c r="O24" s="18" t="s">
        <v>93</v>
      </c>
      <c r="P24" s="32" t="s">
        <v>94</v>
      </c>
      <c r="Q24" s="18" t="s">
        <v>86</v>
      </c>
      <c r="R24" s="18" t="s">
        <v>92</v>
      </c>
      <c r="S24" s="18" t="s">
        <v>93</v>
      </c>
      <c r="T24" s="32" t="s">
        <v>94</v>
      </c>
      <c r="U24" s="18" t="s">
        <v>86</v>
      </c>
      <c r="V24" s="18" t="s">
        <v>92</v>
      </c>
      <c r="W24" s="18" t="s">
        <v>93</v>
      </c>
      <c r="X24" s="32" t="s">
        <v>94</v>
      </c>
      <c r="Y24" s="18" t="s">
        <v>86</v>
      </c>
      <c r="Z24" s="18" t="s">
        <v>92</v>
      </c>
      <c r="AA24" s="18" t="s">
        <v>93</v>
      </c>
      <c r="AB24" s="32" t="s">
        <v>94</v>
      </c>
      <c r="AC24" s="18" t="s">
        <v>86</v>
      </c>
      <c r="AD24" s="18" t="s">
        <v>92</v>
      </c>
      <c r="AE24" s="18" t="s">
        <v>93</v>
      </c>
      <c r="AF24" s="32" t="s">
        <v>94</v>
      </c>
      <c r="AG24" s="18" t="s">
        <v>86</v>
      </c>
      <c r="AH24" s="18" t="s">
        <v>92</v>
      </c>
      <c r="AI24" s="18" t="s">
        <v>93</v>
      </c>
      <c r="AJ24" s="32" t="s">
        <v>94</v>
      </c>
      <c r="AK24" s="18" t="s">
        <v>86</v>
      </c>
      <c r="AL24" s="18" t="s">
        <v>92</v>
      </c>
      <c r="AM24" s="18" t="s">
        <v>93</v>
      </c>
      <c r="AN24" s="32" t="s">
        <v>94</v>
      </c>
      <c r="AO24" s="18" t="s">
        <v>86</v>
      </c>
      <c r="AP24" s="18" t="s">
        <v>92</v>
      </c>
      <c r="AQ24" s="18" t="s">
        <v>93</v>
      </c>
      <c r="AR24" s="32" t="s">
        <v>94</v>
      </c>
      <c r="AS24" s="18" t="s">
        <v>86</v>
      </c>
      <c r="AT24" s="18" t="s">
        <v>92</v>
      </c>
      <c r="AU24" s="18" t="s">
        <v>93</v>
      </c>
      <c r="AV24" s="32" t="s">
        <v>94</v>
      </c>
      <c r="AW24" s="18" t="s">
        <v>86</v>
      </c>
      <c r="AX24" s="18" t="s">
        <v>92</v>
      </c>
      <c r="AY24" s="18" t="s">
        <v>93</v>
      </c>
      <c r="AZ24" s="18" t="s">
        <v>94</v>
      </c>
    </row>
    <row r="25" spans="1:52" ht="15" thickBot="1" x14ac:dyDescent="0.2">
      <c r="A25" s="20">
        <v>1</v>
      </c>
      <c r="B25" s="21" t="s">
        <v>103</v>
      </c>
      <c r="C25" s="21" t="s">
        <v>96</v>
      </c>
      <c r="D25" s="33" t="s">
        <v>97</v>
      </c>
      <c r="E25" s="22">
        <v>77.83</v>
      </c>
      <c r="F25" s="22">
        <v>9857</v>
      </c>
      <c r="G25" s="22">
        <v>62323</v>
      </c>
      <c r="H25" s="34">
        <v>0.59722222222222221</v>
      </c>
      <c r="I25" s="22">
        <v>77.39</v>
      </c>
      <c r="J25" s="22">
        <v>10030</v>
      </c>
      <c r="K25" s="22">
        <v>63249</v>
      </c>
      <c r="L25" s="34">
        <v>0.60902777777777783</v>
      </c>
      <c r="M25" s="22">
        <v>77.010000000000005</v>
      </c>
      <c r="N25" s="22">
        <v>10071</v>
      </c>
      <c r="O25" s="22">
        <v>61819</v>
      </c>
      <c r="P25" s="34">
        <v>0.59861111111111109</v>
      </c>
      <c r="Q25" s="22">
        <v>77.39</v>
      </c>
      <c r="R25" s="22">
        <v>9807</v>
      </c>
      <c r="S25" s="22">
        <v>62576</v>
      </c>
      <c r="T25" s="34">
        <v>0.60277777777777775</v>
      </c>
      <c r="U25" s="22">
        <v>75.28</v>
      </c>
      <c r="V25" s="22">
        <v>10610</v>
      </c>
      <c r="W25" s="22">
        <v>62407</v>
      </c>
      <c r="X25" s="34">
        <v>0.6166666666666667</v>
      </c>
      <c r="Y25" s="22">
        <v>78.099999999999994</v>
      </c>
      <c r="Z25" s="22">
        <v>9653</v>
      </c>
      <c r="AA25" s="22">
        <v>61162</v>
      </c>
      <c r="AB25" s="34">
        <v>0.5854166666666667</v>
      </c>
      <c r="AC25" s="22">
        <v>80.599999999999994</v>
      </c>
      <c r="AD25" s="22">
        <v>11360</v>
      </c>
      <c r="AE25" s="22">
        <v>62009</v>
      </c>
      <c r="AF25" s="34">
        <v>0.5756944444444444</v>
      </c>
      <c r="AG25" s="22">
        <v>80.22</v>
      </c>
      <c r="AH25" s="22">
        <v>11391</v>
      </c>
      <c r="AI25" s="22">
        <v>62930</v>
      </c>
      <c r="AJ25" s="34">
        <v>0.58611111111111114</v>
      </c>
      <c r="AK25" s="22">
        <v>80.31</v>
      </c>
      <c r="AL25" s="22">
        <v>10149</v>
      </c>
      <c r="AM25" s="22">
        <v>62249</v>
      </c>
      <c r="AN25" s="34">
        <v>0.57986111111111105</v>
      </c>
      <c r="AO25" s="22">
        <v>78.959999999999994</v>
      </c>
      <c r="AP25" s="22">
        <v>11008</v>
      </c>
      <c r="AQ25" s="22">
        <v>62525</v>
      </c>
      <c r="AR25" s="34">
        <v>0.59097222222222223</v>
      </c>
      <c r="AS25" s="22">
        <v>78.73</v>
      </c>
      <c r="AT25" s="22">
        <v>10229</v>
      </c>
      <c r="AU25" s="22">
        <v>63122</v>
      </c>
      <c r="AV25" s="34">
        <v>0.59791666666666665</v>
      </c>
      <c r="AW25" s="22">
        <v>79.45</v>
      </c>
      <c r="AX25" s="22">
        <v>11245</v>
      </c>
      <c r="AY25" s="22">
        <v>61911</v>
      </c>
      <c r="AZ25" s="22">
        <v>0.58263888888888882</v>
      </c>
    </row>
    <row r="26" spans="1:52" ht="15" thickBot="1" x14ac:dyDescent="0.2">
      <c r="A26" s="20">
        <v>2</v>
      </c>
      <c r="B26" s="21" t="s">
        <v>102</v>
      </c>
      <c r="C26" s="21" t="s">
        <v>96</v>
      </c>
      <c r="D26" s="33" t="s">
        <v>97</v>
      </c>
      <c r="E26" s="22">
        <v>74.91</v>
      </c>
      <c r="F26" s="22">
        <v>6864</v>
      </c>
      <c r="G26" s="22">
        <v>59727</v>
      </c>
      <c r="H26" s="34">
        <v>0.59513888888888888</v>
      </c>
      <c r="I26" s="22">
        <v>77.42</v>
      </c>
      <c r="J26" s="22">
        <v>8828</v>
      </c>
      <c r="K26" s="22">
        <v>60287</v>
      </c>
      <c r="L26" s="34">
        <v>0.58194444444444449</v>
      </c>
      <c r="M26" s="22">
        <v>78.59</v>
      </c>
      <c r="N26" s="22">
        <v>9544</v>
      </c>
      <c r="O26" s="22">
        <v>61043</v>
      </c>
      <c r="P26" s="34">
        <v>0.5805555555555556</v>
      </c>
      <c r="Q26" s="22">
        <v>78.069999999999993</v>
      </c>
      <c r="R26" s="22">
        <v>9347</v>
      </c>
      <c r="S26" s="22">
        <v>60606</v>
      </c>
      <c r="T26" s="34">
        <v>0.5805555555555556</v>
      </c>
      <c r="U26" s="22">
        <v>76.61</v>
      </c>
      <c r="V26" s="22">
        <v>7976</v>
      </c>
      <c r="W26" s="22">
        <v>61285</v>
      </c>
      <c r="X26" s="34">
        <v>0.59652777777777777</v>
      </c>
      <c r="Y26" s="22">
        <v>78.42</v>
      </c>
      <c r="Z26" s="22">
        <v>9111</v>
      </c>
      <c r="AA26" s="22">
        <v>60646</v>
      </c>
      <c r="AB26" s="34">
        <v>0.57847222222222217</v>
      </c>
      <c r="AC26" s="22">
        <v>80.34</v>
      </c>
      <c r="AD26" s="22">
        <v>9761</v>
      </c>
      <c r="AE26" s="22">
        <v>59671</v>
      </c>
      <c r="AF26" s="34">
        <v>0.55694444444444446</v>
      </c>
      <c r="AG26" s="22">
        <v>79.55</v>
      </c>
      <c r="AH26" s="22">
        <v>10042</v>
      </c>
      <c r="AI26" s="22">
        <v>58780</v>
      </c>
      <c r="AJ26" s="34">
        <v>0.5541666666666667</v>
      </c>
      <c r="AK26" s="22">
        <v>79.650000000000006</v>
      </c>
      <c r="AL26" s="22">
        <v>9663</v>
      </c>
      <c r="AM26" s="22">
        <v>59928</v>
      </c>
      <c r="AN26" s="34">
        <v>0.56388888888888888</v>
      </c>
      <c r="AO26" s="22">
        <v>75.59</v>
      </c>
      <c r="AP26" s="22">
        <v>9267</v>
      </c>
      <c r="AQ26" s="22">
        <v>60198</v>
      </c>
      <c r="AR26" s="34">
        <v>0.59444444444444444</v>
      </c>
      <c r="AS26" s="22">
        <v>77.930000000000007</v>
      </c>
      <c r="AT26" s="22">
        <v>9826</v>
      </c>
      <c r="AU26" s="22">
        <v>60858</v>
      </c>
      <c r="AV26" s="34">
        <v>0.58333333333333337</v>
      </c>
      <c r="AW26" s="22">
        <v>78.3</v>
      </c>
      <c r="AX26" s="22">
        <v>9580</v>
      </c>
      <c r="AY26" s="22">
        <v>61137</v>
      </c>
      <c r="AZ26" s="22">
        <v>0.58333333333333337</v>
      </c>
    </row>
    <row r="27" spans="1:52" ht="15" thickBot="1" x14ac:dyDescent="0.2">
      <c r="A27" s="20">
        <v>3</v>
      </c>
      <c r="B27" s="21" t="s">
        <v>105</v>
      </c>
      <c r="C27" s="21" t="s">
        <v>96</v>
      </c>
      <c r="D27" s="33" t="s">
        <v>97</v>
      </c>
      <c r="E27" s="22">
        <v>73.599999999999994</v>
      </c>
      <c r="F27" s="22">
        <v>7906</v>
      </c>
      <c r="G27" s="22">
        <v>54619</v>
      </c>
      <c r="H27" s="34">
        <v>0.55694444444444446</v>
      </c>
      <c r="I27" s="22">
        <v>73.709999999999994</v>
      </c>
      <c r="J27" s="22">
        <v>7750</v>
      </c>
      <c r="K27" s="22">
        <v>54324</v>
      </c>
      <c r="L27" s="34">
        <v>0.55277777777777781</v>
      </c>
      <c r="M27" s="22">
        <v>72.97</v>
      </c>
      <c r="N27" s="22">
        <v>7574</v>
      </c>
      <c r="O27" s="22">
        <v>54652</v>
      </c>
      <c r="P27" s="34">
        <v>0.56111111111111112</v>
      </c>
      <c r="Q27" s="22">
        <v>71.069999999999993</v>
      </c>
      <c r="R27" s="22">
        <v>8712</v>
      </c>
      <c r="S27" s="22">
        <v>54829</v>
      </c>
      <c r="T27" s="34">
        <v>0.57708333333333328</v>
      </c>
      <c r="U27" s="22">
        <v>70.33</v>
      </c>
      <c r="V27" s="22">
        <v>8512</v>
      </c>
      <c r="W27" s="22">
        <v>54729</v>
      </c>
      <c r="X27" s="34">
        <v>0.58194444444444449</v>
      </c>
      <c r="Y27" s="22">
        <v>72.819999999999993</v>
      </c>
      <c r="Z27" s="22">
        <v>8516</v>
      </c>
      <c r="AA27" s="22">
        <v>53347</v>
      </c>
      <c r="AB27" s="34">
        <v>0.54999999999999993</v>
      </c>
      <c r="AC27" s="22">
        <v>72.88</v>
      </c>
      <c r="AD27" s="22">
        <v>8661</v>
      </c>
      <c r="AE27" s="22">
        <v>53986</v>
      </c>
      <c r="AF27" s="34">
        <v>0.55555555555555558</v>
      </c>
      <c r="AG27" s="22">
        <v>71.53</v>
      </c>
      <c r="AH27" s="22">
        <v>7995</v>
      </c>
      <c r="AI27" s="22">
        <v>51991</v>
      </c>
      <c r="AJ27" s="34">
        <v>0.54583333333333328</v>
      </c>
      <c r="AK27" s="22">
        <v>69.16</v>
      </c>
      <c r="AL27" s="22">
        <v>8026</v>
      </c>
      <c r="AM27" s="22">
        <v>53171</v>
      </c>
      <c r="AN27" s="34">
        <v>0.57500000000000007</v>
      </c>
      <c r="AO27" s="22">
        <v>71.72</v>
      </c>
      <c r="AP27" s="22">
        <v>8494</v>
      </c>
      <c r="AQ27" s="22">
        <v>52549</v>
      </c>
      <c r="AR27" s="34">
        <v>0.54999999999999993</v>
      </c>
      <c r="AS27" s="22">
        <v>70.81</v>
      </c>
      <c r="AT27" s="22">
        <v>8910</v>
      </c>
      <c r="AU27" s="22">
        <v>54461</v>
      </c>
      <c r="AV27" s="34">
        <v>0.5756944444444444</v>
      </c>
      <c r="AW27" s="22">
        <v>73.19</v>
      </c>
      <c r="AX27" s="22">
        <v>9014</v>
      </c>
      <c r="AY27" s="22">
        <v>54219</v>
      </c>
      <c r="AZ27" s="22">
        <v>0.55555555555555558</v>
      </c>
    </row>
    <row r="28" spans="1:52" ht="15" thickBot="1" x14ac:dyDescent="0.2">
      <c r="A28" s="23">
        <v>4</v>
      </c>
      <c r="B28" s="24" t="s">
        <v>104</v>
      </c>
      <c r="C28" s="24" t="s">
        <v>96</v>
      </c>
      <c r="D28" s="35" t="s">
        <v>97</v>
      </c>
      <c r="E28" s="25">
        <v>73.2</v>
      </c>
      <c r="F28" s="25">
        <v>7645</v>
      </c>
      <c r="G28" s="25">
        <v>54284</v>
      </c>
      <c r="H28" s="36">
        <v>0.55625000000000002</v>
      </c>
      <c r="I28" s="25">
        <v>74.61</v>
      </c>
      <c r="J28" s="25">
        <v>7582</v>
      </c>
      <c r="K28" s="25">
        <v>54328</v>
      </c>
      <c r="L28" s="36">
        <v>0.54722222222222217</v>
      </c>
      <c r="M28" s="25">
        <v>73.7</v>
      </c>
      <c r="N28" s="25">
        <v>8092</v>
      </c>
      <c r="O28" s="25">
        <v>55467</v>
      </c>
      <c r="P28" s="36">
        <v>0.56388888888888888</v>
      </c>
      <c r="Q28" s="25">
        <v>74.400000000000006</v>
      </c>
      <c r="R28" s="25">
        <v>8455</v>
      </c>
      <c r="S28" s="25">
        <v>55818</v>
      </c>
      <c r="T28" s="36">
        <v>0.5625</v>
      </c>
      <c r="U28" s="25">
        <v>73.34</v>
      </c>
      <c r="V28" s="25">
        <v>8209</v>
      </c>
      <c r="W28" s="25">
        <v>54322</v>
      </c>
      <c r="X28" s="36">
        <v>0.55555555555555558</v>
      </c>
      <c r="Y28" s="25">
        <v>74.91</v>
      </c>
      <c r="Z28" s="25">
        <v>7502</v>
      </c>
      <c r="AA28" s="25">
        <v>54521</v>
      </c>
      <c r="AB28" s="36">
        <v>0.54652777777777783</v>
      </c>
      <c r="AC28" s="25">
        <v>74.14</v>
      </c>
      <c r="AD28" s="25">
        <v>8631</v>
      </c>
      <c r="AE28" s="25">
        <v>55814</v>
      </c>
      <c r="AF28" s="36">
        <v>0.56388888888888888</v>
      </c>
      <c r="AG28" s="25">
        <v>74.510000000000005</v>
      </c>
      <c r="AH28" s="25">
        <v>8360</v>
      </c>
      <c r="AI28" s="25">
        <v>55373</v>
      </c>
      <c r="AJ28" s="36">
        <v>0.55763888888888891</v>
      </c>
      <c r="AK28" s="25">
        <v>74.8</v>
      </c>
      <c r="AL28" s="25">
        <v>7620</v>
      </c>
      <c r="AM28" s="25">
        <v>55165</v>
      </c>
      <c r="AN28" s="36">
        <v>0.55347222222222225</v>
      </c>
      <c r="AO28" s="25">
        <v>75.930000000000007</v>
      </c>
      <c r="AP28" s="25">
        <v>8014</v>
      </c>
      <c r="AQ28" s="25">
        <v>56346</v>
      </c>
      <c r="AR28" s="36">
        <v>0.55694444444444446</v>
      </c>
      <c r="AS28" s="25">
        <v>74.87</v>
      </c>
      <c r="AT28" s="25">
        <v>7747</v>
      </c>
      <c r="AU28" s="25">
        <v>56897</v>
      </c>
      <c r="AV28" s="36">
        <v>0.56874999999999998</v>
      </c>
      <c r="AW28" s="25">
        <v>75.680000000000007</v>
      </c>
      <c r="AX28" s="25">
        <v>7945</v>
      </c>
      <c r="AY28" s="25">
        <v>57183</v>
      </c>
      <c r="AZ28" s="25">
        <v>0.56597222222222221</v>
      </c>
    </row>
    <row r="34" spans="1:52" ht="15" thickBot="1" x14ac:dyDescent="0.2">
      <c r="A34" s="57">
        <v>44075</v>
      </c>
      <c r="B34" s="57"/>
      <c r="C34" s="57"/>
      <c r="D34" s="58"/>
      <c r="E34" s="59">
        <v>44044</v>
      </c>
      <c r="F34" s="57"/>
      <c r="G34" s="57"/>
      <c r="H34" s="58"/>
      <c r="I34" s="59">
        <v>44013</v>
      </c>
      <c r="J34" s="57"/>
      <c r="K34" s="57"/>
      <c r="L34" s="58"/>
      <c r="M34" s="59">
        <v>43983</v>
      </c>
      <c r="N34" s="57"/>
      <c r="O34" s="57"/>
      <c r="P34" s="58"/>
      <c r="Q34" s="59">
        <v>43952</v>
      </c>
      <c r="R34" s="57"/>
      <c r="S34" s="57"/>
      <c r="T34" s="58"/>
      <c r="U34" s="59">
        <v>43922</v>
      </c>
      <c r="V34" s="57"/>
      <c r="W34" s="57"/>
      <c r="X34" s="58"/>
      <c r="Y34" s="59">
        <v>43891</v>
      </c>
      <c r="Z34" s="57"/>
      <c r="AA34" s="57"/>
      <c r="AB34" s="58"/>
      <c r="AC34" s="59">
        <v>43862</v>
      </c>
      <c r="AD34" s="57"/>
      <c r="AE34" s="57"/>
      <c r="AF34" s="58"/>
      <c r="AG34" s="59">
        <v>43831</v>
      </c>
      <c r="AH34" s="57"/>
      <c r="AI34" s="57"/>
      <c r="AJ34" s="58"/>
      <c r="AK34" s="59">
        <v>43800</v>
      </c>
      <c r="AL34" s="57"/>
      <c r="AM34" s="57"/>
      <c r="AN34" s="58"/>
      <c r="AO34" s="59">
        <v>43770</v>
      </c>
      <c r="AP34" s="57"/>
      <c r="AQ34" s="57"/>
      <c r="AR34" s="58"/>
      <c r="AS34" s="59">
        <v>43739</v>
      </c>
      <c r="AT34" s="57"/>
      <c r="AU34" s="57"/>
      <c r="AV34" s="57"/>
    </row>
    <row r="35" spans="1:52" ht="15" thickBot="1" x14ac:dyDescent="0.2">
      <c r="A35" s="18" t="s">
        <v>84</v>
      </c>
      <c r="B35" s="19" t="s">
        <v>85</v>
      </c>
      <c r="C35" s="19" t="s">
        <v>90</v>
      </c>
      <c r="D35" s="31" t="s">
        <v>91</v>
      </c>
      <c r="E35" s="18" t="s">
        <v>86</v>
      </c>
      <c r="F35" s="18" t="s">
        <v>92</v>
      </c>
      <c r="G35" s="18" t="s">
        <v>93</v>
      </c>
      <c r="H35" s="32" t="s">
        <v>94</v>
      </c>
      <c r="I35" s="18" t="s">
        <v>86</v>
      </c>
      <c r="J35" s="18" t="s">
        <v>92</v>
      </c>
      <c r="K35" s="18" t="s">
        <v>93</v>
      </c>
      <c r="L35" s="32" t="s">
        <v>94</v>
      </c>
      <c r="M35" s="18" t="s">
        <v>86</v>
      </c>
      <c r="N35" s="18" t="s">
        <v>92</v>
      </c>
      <c r="O35" s="18" t="s">
        <v>93</v>
      </c>
      <c r="P35" s="32" t="s">
        <v>94</v>
      </c>
      <c r="Q35" s="18" t="s">
        <v>86</v>
      </c>
      <c r="R35" s="18" t="s">
        <v>92</v>
      </c>
      <c r="S35" s="18" t="s">
        <v>93</v>
      </c>
      <c r="T35" s="32" t="s">
        <v>94</v>
      </c>
      <c r="U35" s="18" t="s">
        <v>86</v>
      </c>
      <c r="V35" s="18" t="s">
        <v>92</v>
      </c>
      <c r="W35" s="18" t="s">
        <v>93</v>
      </c>
      <c r="X35" s="32" t="s">
        <v>94</v>
      </c>
      <c r="Y35" s="18" t="s">
        <v>86</v>
      </c>
      <c r="Z35" s="18" t="s">
        <v>92</v>
      </c>
      <c r="AA35" s="18" t="s">
        <v>93</v>
      </c>
      <c r="AB35" s="32" t="s">
        <v>94</v>
      </c>
      <c r="AC35" s="18" t="s">
        <v>86</v>
      </c>
      <c r="AD35" s="18" t="s">
        <v>92</v>
      </c>
      <c r="AE35" s="18" t="s">
        <v>93</v>
      </c>
      <c r="AF35" s="32" t="s">
        <v>94</v>
      </c>
      <c r="AG35" s="18" t="s">
        <v>86</v>
      </c>
      <c r="AH35" s="18" t="s">
        <v>92</v>
      </c>
      <c r="AI35" s="18" t="s">
        <v>93</v>
      </c>
      <c r="AJ35" s="32" t="s">
        <v>94</v>
      </c>
      <c r="AK35" s="18" t="s">
        <v>86</v>
      </c>
      <c r="AL35" s="18" t="s">
        <v>92</v>
      </c>
      <c r="AM35" s="18" t="s">
        <v>93</v>
      </c>
      <c r="AN35" s="32" t="s">
        <v>94</v>
      </c>
      <c r="AO35" s="18" t="s">
        <v>86</v>
      </c>
      <c r="AP35" s="18" t="s">
        <v>92</v>
      </c>
      <c r="AQ35" s="18" t="s">
        <v>93</v>
      </c>
      <c r="AR35" s="32" t="s">
        <v>94</v>
      </c>
      <c r="AS35" s="18" t="s">
        <v>86</v>
      </c>
      <c r="AT35" s="18" t="s">
        <v>92</v>
      </c>
      <c r="AU35" s="18" t="s">
        <v>93</v>
      </c>
      <c r="AV35" s="32" t="s">
        <v>94</v>
      </c>
      <c r="AW35" s="18" t="s">
        <v>86</v>
      </c>
      <c r="AX35" s="18" t="s">
        <v>92</v>
      </c>
      <c r="AY35" s="18" t="s">
        <v>93</v>
      </c>
      <c r="AZ35" s="18" t="s">
        <v>94</v>
      </c>
    </row>
    <row r="36" spans="1:52" ht="15" thickBot="1" x14ac:dyDescent="0.2">
      <c r="A36" s="20">
        <v>1</v>
      </c>
      <c r="B36" s="21" t="s">
        <v>110</v>
      </c>
      <c r="C36" s="21" t="s">
        <v>96</v>
      </c>
      <c r="D36" s="33" t="s">
        <v>97</v>
      </c>
      <c r="E36" s="22">
        <v>84.77</v>
      </c>
      <c r="F36" s="22">
        <v>7314</v>
      </c>
      <c r="G36" s="22">
        <v>85032</v>
      </c>
      <c r="H36" s="34">
        <v>0.73819444444444438</v>
      </c>
      <c r="I36" s="22" t="s">
        <v>111</v>
      </c>
      <c r="J36" s="22" t="s">
        <v>111</v>
      </c>
      <c r="K36" s="22" t="s">
        <v>111</v>
      </c>
      <c r="L36" s="34" t="s">
        <v>111</v>
      </c>
      <c r="M36" s="22" t="s">
        <v>111</v>
      </c>
      <c r="N36" s="22" t="s">
        <v>111</v>
      </c>
      <c r="O36" s="22" t="s">
        <v>111</v>
      </c>
      <c r="P36" s="34" t="s">
        <v>111</v>
      </c>
      <c r="Q36" s="22">
        <v>90.73</v>
      </c>
      <c r="R36" s="22">
        <v>7450</v>
      </c>
      <c r="S36" s="22">
        <v>79889</v>
      </c>
      <c r="T36" s="34">
        <v>0.65277777777777779</v>
      </c>
      <c r="U36" s="22">
        <v>84.92</v>
      </c>
      <c r="V36" s="22">
        <v>8673</v>
      </c>
      <c r="W36" s="22">
        <v>83270</v>
      </c>
      <c r="X36" s="34">
        <v>0.72222222222222221</v>
      </c>
      <c r="Y36" s="22">
        <v>87.23</v>
      </c>
      <c r="Z36" s="22">
        <v>7058</v>
      </c>
      <c r="AA36" s="22">
        <v>82220</v>
      </c>
      <c r="AB36" s="34">
        <v>0.6958333333333333</v>
      </c>
      <c r="AC36" s="22">
        <v>85.91</v>
      </c>
      <c r="AD36" s="22">
        <v>7223</v>
      </c>
      <c r="AE36" s="22">
        <v>85674</v>
      </c>
      <c r="AF36" s="34">
        <v>0.73402777777777783</v>
      </c>
      <c r="AG36" s="22">
        <v>86.84</v>
      </c>
      <c r="AH36" s="22">
        <v>7060</v>
      </c>
      <c r="AI36" s="22">
        <v>80071</v>
      </c>
      <c r="AJ36" s="34">
        <v>0.68194444444444446</v>
      </c>
      <c r="AK36" s="22">
        <v>88.54</v>
      </c>
      <c r="AL36" s="22">
        <v>7110</v>
      </c>
      <c r="AM36" s="22">
        <v>79375</v>
      </c>
      <c r="AN36" s="34">
        <v>0.66388888888888886</v>
      </c>
      <c r="AO36" s="22">
        <v>84.02</v>
      </c>
      <c r="AP36" s="22">
        <v>7310</v>
      </c>
      <c r="AQ36" s="22">
        <v>80557</v>
      </c>
      <c r="AR36" s="34">
        <v>0.70694444444444449</v>
      </c>
      <c r="AS36" s="22">
        <v>81.87</v>
      </c>
      <c r="AT36" s="22">
        <v>6508</v>
      </c>
      <c r="AU36" s="22">
        <v>78043</v>
      </c>
      <c r="AV36" s="34">
        <v>0.70347222222222217</v>
      </c>
      <c r="AW36" s="22">
        <v>80.11</v>
      </c>
      <c r="AX36" s="22">
        <v>7255</v>
      </c>
      <c r="AY36" s="22">
        <v>77115</v>
      </c>
      <c r="AZ36" s="22">
        <v>0.70972222222222225</v>
      </c>
    </row>
    <row r="37" spans="1:52" ht="15" thickBot="1" x14ac:dyDescent="0.2">
      <c r="A37" s="20">
        <v>2</v>
      </c>
      <c r="B37" s="21" t="s">
        <v>95</v>
      </c>
      <c r="C37" s="21" t="s">
        <v>96</v>
      </c>
      <c r="D37" s="33" t="s">
        <v>97</v>
      </c>
      <c r="E37" s="22">
        <v>84.13</v>
      </c>
      <c r="F37" s="22">
        <v>7007</v>
      </c>
      <c r="G37" s="22">
        <v>66565</v>
      </c>
      <c r="H37" s="34">
        <v>0.59097222222222223</v>
      </c>
      <c r="I37" s="22">
        <v>76.53</v>
      </c>
      <c r="J37" s="22">
        <v>8117</v>
      </c>
      <c r="K37" s="22">
        <v>65846</v>
      </c>
      <c r="L37" s="34">
        <v>0.63888888888888895</v>
      </c>
      <c r="M37" s="22">
        <v>80.55</v>
      </c>
      <c r="N37" s="22">
        <v>6745</v>
      </c>
      <c r="O37" s="22">
        <v>66629</v>
      </c>
      <c r="P37" s="34">
        <v>0.61597222222222225</v>
      </c>
      <c r="Q37" s="22">
        <v>79.61</v>
      </c>
      <c r="R37" s="22">
        <v>7585</v>
      </c>
      <c r="S37" s="22">
        <v>67256</v>
      </c>
      <c r="T37" s="34">
        <v>0.62777777777777777</v>
      </c>
      <c r="U37" s="22">
        <v>79.92</v>
      </c>
      <c r="V37" s="22">
        <v>7438</v>
      </c>
      <c r="W37" s="22">
        <v>67106</v>
      </c>
      <c r="X37" s="34">
        <v>0.62430555555555556</v>
      </c>
      <c r="Y37" s="22">
        <v>86.82</v>
      </c>
      <c r="Z37" s="22">
        <v>6941</v>
      </c>
      <c r="AA37" s="22">
        <v>67458</v>
      </c>
      <c r="AB37" s="34">
        <v>0.5805555555555556</v>
      </c>
      <c r="AC37" s="22">
        <v>84.58</v>
      </c>
      <c r="AD37" s="22">
        <v>7174</v>
      </c>
      <c r="AE37" s="22">
        <v>67224</v>
      </c>
      <c r="AF37" s="34">
        <v>0.59305555555555556</v>
      </c>
      <c r="AG37" s="22">
        <v>83.26</v>
      </c>
      <c r="AH37" s="22">
        <v>7927</v>
      </c>
      <c r="AI37" s="22">
        <v>67186</v>
      </c>
      <c r="AJ37" s="34">
        <v>0.60138888888888886</v>
      </c>
      <c r="AK37" s="22">
        <v>82.55</v>
      </c>
      <c r="AL37" s="22">
        <v>7331</v>
      </c>
      <c r="AM37" s="22">
        <v>67981</v>
      </c>
      <c r="AN37" s="34">
        <v>0.61319444444444449</v>
      </c>
      <c r="AO37" s="22">
        <v>81.66</v>
      </c>
      <c r="AP37" s="22">
        <v>7514</v>
      </c>
      <c r="AQ37" s="22">
        <v>67054</v>
      </c>
      <c r="AR37" s="34">
        <v>0.6118055555555556</v>
      </c>
      <c r="AS37" s="22">
        <v>81.63</v>
      </c>
      <c r="AT37" s="22">
        <v>7338</v>
      </c>
      <c r="AU37" s="22">
        <v>67966</v>
      </c>
      <c r="AV37" s="34">
        <v>0.61944444444444446</v>
      </c>
      <c r="AW37" s="22">
        <v>80.2</v>
      </c>
      <c r="AX37" s="22">
        <v>7182</v>
      </c>
      <c r="AY37" s="22">
        <v>67487</v>
      </c>
      <c r="AZ37" s="22">
        <v>0.62569444444444444</v>
      </c>
    </row>
    <row r="38" spans="1:52" ht="15" thickBot="1" x14ac:dyDescent="0.2">
      <c r="A38" s="20">
        <v>3</v>
      </c>
      <c r="B38" s="21" t="s">
        <v>99</v>
      </c>
      <c r="C38" s="21" t="s">
        <v>96</v>
      </c>
      <c r="D38" s="33" t="s">
        <v>97</v>
      </c>
      <c r="E38" s="22">
        <v>72.069999999999993</v>
      </c>
      <c r="F38" s="22">
        <v>7456</v>
      </c>
      <c r="G38" s="22">
        <v>62937</v>
      </c>
      <c r="H38" s="34">
        <v>0.6479166666666667</v>
      </c>
      <c r="I38" s="22">
        <v>75.260000000000005</v>
      </c>
      <c r="J38" s="22">
        <v>6623</v>
      </c>
      <c r="K38" s="22">
        <v>63574</v>
      </c>
      <c r="L38" s="34">
        <v>0.62777777777777777</v>
      </c>
      <c r="M38" s="22">
        <v>70.81</v>
      </c>
      <c r="N38" s="22">
        <v>7092</v>
      </c>
      <c r="O38" s="22">
        <v>65253</v>
      </c>
      <c r="P38" s="34">
        <v>0.68125000000000002</v>
      </c>
      <c r="Q38" s="22">
        <v>74.819999999999993</v>
      </c>
      <c r="R38" s="22">
        <v>6911</v>
      </c>
      <c r="S38" s="22">
        <v>63785</v>
      </c>
      <c r="T38" s="34">
        <v>0.6333333333333333</v>
      </c>
      <c r="U38" s="22">
        <v>75.459999999999994</v>
      </c>
      <c r="V38" s="22">
        <v>7434</v>
      </c>
      <c r="W38" s="22">
        <v>65261</v>
      </c>
      <c r="X38" s="34">
        <v>0.64166666666666672</v>
      </c>
      <c r="Y38" s="22">
        <v>78.319999999999993</v>
      </c>
      <c r="Z38" s="22">
        <v>7720</v>
      </c>
      <c r="AA38" s="22">
        <v>64240</v>
      </c>
      <c r="AB38" s="34">
        <v>0.61111111111111105</v>
      </c>
      <c r="AC38" s="22">
        <v>75.430000000000007</v>
      </c>
      <c r="AD38" s="22">
        <v>7945</v>
      </c>
      <c r="AE38" s="22">
        <v>64252</v>
      </c>
      <c r="AF38" s="34">
        <v>0.63263888888888886</v>
      </c>
      <c r="AG38" s="22">
        <v>73.52</v>
      </c>
      <c r="AH38" s="22">
        <v>7993</v>
      </c>
      <c r="AI38" s="22">
        <v>64687</v>
      </c>
      <c r="AJ38" s="34">
        <v>0.65208333333333335</v>
      </c>
      <c r="AK38" s="22">
        <v>77.06</v>
      </c>
      <c r="AL38" s="22">
        <v>7867</v>
      </c>
      <c r="AM38" s="22">
        <v>63583</v>
      </c>
      <c r="AN38" s="34">
        <v>0.61458333333333337</v>
      </c>
      <c r="AO38" s="22">
        <v>71.52</v>
      </c>
      <c r="AP38" s="22">
        <v>7960</v>
      </c>
      <c r="AQ38" s="22">
        <v>63247</v>
      </c>
      <c r="AR38" s="34">
        <v>0.65555555555555556</v>
      </c>
      <c r="AS38" s="22">
        <v>76.599999999999994</v>
      </c>
      <c r="AT38" s="22">
        <v>7668</v>
      </c>
      <c r="AU38" s="22">
        <v>63806</v>
      </c>
      <c r="AV38" s="34">
        <v>0.61944444444444446</v>
      </c>
      <c r="AW38" s="22">
        <v>73.930000000000007</v>
      </c>
      <c r="AX38" s="22">
        <v>7045</v>
      </c>
      <c r="AY38" s="22">
        <v>64223</v>
      </c>
      <c r="AZ38" s="22">
        <v>0.64444444444444449</v>
      </c>
    </row>
    <row r="39" spans="1:52" ht="15" thickBot="1" x14ac:dyDescent="0.2">
      <c r="A39" s="20">
        <v>4</v>
      </c>
      <c r="B39" s="21" t="s">
        <v>98</v>
      </c>
      <c r="C39" s="21" t="s">
        <v>96</v>
      </c>
      <c r="D39" s="33" t="s">
        <v>97</v>
      </c>
      <c r="E39" s="22">
        <v>66.98</v>
      </c>
      <c r="F39" s="22">
        <v>4870</v>
      </c>
      <c r="G39" s="22">
        <v>54184</v>
      </c>
      <c r="H39" s="34">
        <v>0.60277777777777775</v>
      </c>
      <c r="I39" s="22">
        <v>76.09</v>
      </c>
      <c r="J39" s="22">
        <v>4847</v>
      </c>
      <c r="K39" s="22">
        <v>49369</v>
      </c>
      <c r="L39" s="34">
        <v>0.4916666666666667</v>
      </c>
      <c r="M39" s="22">
        <v>72.63</v>
      </c>
      <c r="N39" s="22">
        <v>5522</v>
      </c>
      <c r="O39" s="22">
        <v>52056</v>
      </c>
      <c r="P39" s="34">
        <v>0.53888888888888886</v>
      </c>
      <c r="Q39" s="22">
        <v>73.66</v>
      </c>
      <c r="R39" s="22">
        <v>5348</v>
      </c>
      <c r="S39" s="22">
        <v>56591</v>
      </c>
      <c r="T39" s="34">
        <v>0.57500000000000007</v>
      </c>
      <c r="U39" s="22">
        <v>77.34</v>
      </c>
      <c r="V39" s="22">
        <v>4736</v>
      </c>
      <c r="W39" s="22">
        <v>49938</v>
      </c>
      <c r="X39" s="34">
        <v>0.48958333333333331</v>
      </c>
      <c r="Y39" s="22">
        <v>75.83</v>
      </c>
      <c r="Z39" s="22">
        <v>5040</v>
      </c>
      <c r="AA39" s="22">
        <v>53005</v>
      </c>
      <c r="AB39" s="34">
        <v>0.52638888888888891</v>
      </c>
      <c r="AC39" s="22">
        <v>82.15</v>
      </c>
      <c r="AD39" s="22">
        <v>4654</v>
      </c>
      <c r="AE39" s="22">
        <v>63929</v>
      </c>
      <c r="AF39" s="34">
        <v>0.58194444444444449</v>
      </c>
      <c r="AG39" s="22">
        <v>77.209999999999994</v>
      </c>
      <c r="AH39" s="22">
        <v>4876</v>
      </c>
      <c r="AI39" s="22">
        <v>57460</v>
      </c>
      <c r="AJ39" s="34">
        <v>0.55833333333333335</v>
      </c>
      <c r="AK39" s="22">
        <v>77.98</v>
      </c>
      <c r="AL39" s="22">
        <v>4842</v>
      </c>
      <c r="AM39" s="22">
        <v>51525</v>
      </c>
      <c r="AN39" s="34">
        <v>0.5</v>
      </c>
      <c r="AO39" s="22">
        <v>76.34</v>
      </c>
      <c r="AP39" s="22">
        <v>5010</v>
      </c>
      <c r="AQ39" s="22">
        <v>51354</v>
      </c>
      <c r="AR39" s="34">
        <v>0.5083333333333333</v>
      </c>
      <c r="AS39" s="22">
        <v>78.7</v>
      </c>
      <c r="AT39" s="22">
        <v>4971</v>
      </c>
      <c r="AU39" s="22">
        <v>54495</v>
      </c>
      <c r="AV39" s="34">
        <v>0.52222222222222225</v>
      </c>
      <c r="AW39" s="22">
        <v>76.98</v>
      </c>
      <c r="AX39" s="22">
        <v>5230</v>
      </c>
      <c r="AY39" s="22">
        <v>55841</v>
      </c>
      <c r="AZ39" s="22">
        <v>0.54513888888888895</v>
      </c>
    </row>
    <row r="40" spans="1:52" ht="15" thickBot="1" x14ac:dyDescent="0.2">
      <c r="A40" s="23">
        <v>5</v>
      </c>
      <c r="B40" s="24" t="s">
        <v>101</v>
      </c>
      <c r="C40" s="24" t="s">
        <v>96</v>
      </c>
      <c r="D40" s="35" t="s">
        <v>97</v>
      </c>
      <c r="E40" s="25">
        <v>53.96</v>
      </c>
      <c r="F40" s="25">
        <v>3053</v>
      </c>
      <c r="G40" s="25">
        <v>66031</v>
      </c>
      <c r="H40" s="36">
        <v>0.89097222222222217</v>
      </c>
      <c r="I40" s="25">
        <v>49.04</v>
      </c>
      <c r="J40" s="25">
        <v>2805</v>
      </c>
      <c r="K40" s="25">
        <v>63145</v>
      </c>
      <c r="L40" s="36">
        <v>0.93541666666666667</v>
      </c>
      <c r="M40" s="25">
        <v>65.16</v>
      </c>
      <c r="N40" s="25">
        <v>4154</v>
      </c>
      <c r="O40" s="25">
        <v>63146</v>
      </c>
      <c r="P40" s="36">
        <v>0.71458333333333324</v>
      </c>
      <c r="Q40" s="25">
        <v>63.98</v>
      </c>
      <c r="R40" s="25">
        <v>4128</v>
      </c>
      <c r="S40" s="25">
        <v>62679</v>
      </c>
      <c r="T40" s="36">
        <v>0.72152777777777777</v>
      </c>
      <c r="U40" s="25">
        <v>77.39</v>
      </c>
      <c r="V40" s="25">
        <v>5784</v>
      </c>
      <c r="W40" s="25">
        <v>63990</v>
      </c>
      <c r="X40" s="36">
        <v>0.61527777777777781</v>
      </c>
      <c r="Y40" s="25">
        <v>63.65</v>
      </c>
      <c r="Z40" s="25">
        <v>4627</v>
      </c>
      <c r="AA40" s="25">
        <v>63169</v>
      </c>
      <c r="AB40" s="36">
        <v>0.73055555555555562</v>
      </c>
      <c r="AC40" s="25">
        <v>69.37</v>
      </c>
      <c r="AD40" s="25">
        <v>5169</v>
      </c>
      <c r="AE40" s="25">
        <v>62478</v>
      </c>
      <c r="AF40" s="36">
        <v>0.66666666666666663</v>
      </c>
      <c r="AG40" s="25">
        <v>84.17</v>
      </c>
      <c r="AH40" s="25">
        <v>7323</v>
      </c>
      <c r="AI40" s="25">
        <v>62057</v>
      </c>
      <c r="AJ40" s="36">
        <v>0.55347222222222225</v>
      </c>
      <c r="AK40" s="25">
        <v>57.56</v>
      </c>
      <c r="AL40" s="25">
        <v>3594</v>
      </c>
      <c r="AM40" s="25">
        <v>62528</v>
      </c>
      <c r="AN40" s="36">
        <v>0.79583333333333339</v>
      </c>
      <c r="AO40" s="25">
        <v>64.180000000000007</v>
      </c>
      <c r="AP40" s="25">
        <v>4412</v>
      </c>
      <c r="AQ40" s="25">
        <v>63732</v>
      </c>
      <c r="AR40" s="36">
        <v>0.73125000000000007</v>
      </c>
      <c r="AS40" s="25">
        <v>71.510000000000005</v>
      </c>
      <c r="AT40" s="25">
        <v>4982</v>
      </c>
      <c r="AU40" s="25">
        <v>63944</v>
      </c>
      <c r="AV40" s="36">
        <v>0.66249999999999998</v>
      </c>
      <c r="AW40" s="25">
        <v>79.55</v>
      </c>
      <c r="AX40" s="25">
        <v>5944</v>
      </c>
      <c r="AY40" s="25">
        <v>64309</v>
      </c>
      <c r="AZ40" s="25">
        <v>0.60277777777777775</v>
      </c>
    </row>
  </sheetData>
  <mergeCells count="45">
    <mergeCell ref="AK1:AN1"/>
    <mergeCell ref="B1:E1"/>
    <mergeCell ref="I1:L1"/>
    <mergeCell ref="M1:P1"/>
    <mergeCell ref="Q1:T1"/>
    <mergeCell ref="U1:X1"/>
    <mergeCell ref="Y1:AB1"/>
    <mergeCell ref="AC1:AF1"/>
    <mergeCell ref="AG1:AJ1"/>
    <mergeCell ref="AW14:AZ14"/>
    <mergeCell ref="E14:H14"/>
    <mergeCell ref="I14:L14"/>
    <mergeCell ref="M14:P14"/>
    <mergeCell ref="Q14:T14"/>
    <mergeCell ref="U14:X14"/>
    <mergeCell ref="Y14:AB14"/>
    <mergeCell ref="AC14:AF14"/>
    <mergeCell ref="AG14:AJ14"/>
    <mergeCell ref="AK14:AN14"/>
    <mergeCell ref="AO14:AR14"/>
    <mergeCell ref="AS14:AV14"/>
    <mergeCell ref="A23:D23"/>
    <mergeCell ref="E23:H23"/>
    <mergeCell ref="I23:L23"/>
    <mergeCell ref="M23:P23"/>
    <mergeCell ref="Q23:T23"/>
    <mergeCell ref="AO34:AR34"/>
    <mergeCell ref="AS34:AV34"/>
    <mergeCell ref="AO23:AR23"/>
    <mergeCell ref="AS23:AV23"/>
    <mergeCell ref="U23:X23"/>
    <mergeCell ref="Y23:AB23"/>
    <mergeCell ref="AC23:AF23"/>
    <mergeCell ref="AG23:AJ23"/>
    <mergeCell ref="AK23:AN23"/>
    <mergeCell ref="U34:X34"/>
    <mergeCell ref="Y34:AB34"/>
    <mergeCell ref="AC34:AF34"/>
    <mergeCell ref="AG34:AJ34"/>
    <mergeCell ref="AK34:AN34"/>
    <mergeCell ref="A34:D34"/>
    <mergeCell ref="E34:H34"/>
    <mergeCell ref="I34:L34"/>
    <mergeCell ref="M34:P34"/>
    <mergeCell ref="Q34:T34"/>
  </mergeCells>
  <phoneticPr fontId="1" type="noConversion"/>
  <hyperlinks>
    <hyperlink ref="A2" r:id="rId1" display="javascript:"/>
    <hyperlink ref="E2" r:id="rId2" display="javascript:"/>
    <hyperlink ref="F2" r:id="rId3" display="javascript:"/>
    <hyperlink ref="G2" r:id="rId4" display="javascript:"/>
    <hyperlink ref="H2" r:id="rId5" display="javascript:"/>
    <hyperlink ref="I2" r:id="rId6" display="javascript:"/>
    <hyperlink ref="J2" r:id="rId7" display="javascript:"/>
    <hyperlink ref="K2" r:id="rId8" display="javascript:"/>
    <hyperlink ref="L2" r:id="rId9" display="javascript:"/>
    <hyperlink ref="M2" r:id="rId10" display="javascript:"/>
    <hyperlink ref="N2" r:id="rId11" display="javascript:"/>
    <hyperlink ref="O2" r:id="rId12" display="javascript:"/>
    <hyperlink ref="P2" r:id="rId13" display="javascript:"/>
    <hyperlink ref="Q2" r:id="rId14" display="javascript:"/>
    <hyperlink ref="R2" r:id="rId15" display="javascript:"/>
    <hyperlink ref="S2" r:id="rId16" display="javascript:"/>
    <hyperlink ref="T2" r:id="rId17" display="javascript:"/>
    <hyperlink ref="U2" r:id="rId18" display="javascript:"/>
    <hyperlink ref="V2" r:id="rId19" display="javascript:"/>
    <hyperlink ref="W2" r:id="rId20" display="javascript:"/>
    <hyperlink ref="X2" r:id="rId21" display="javascript:"/>
    <hyperlink ref="Y2" r:id="rId22" display="javascript:"/>
    <hyperlink ref="Z2" r:id="rId23" display="javascript:"/>
    <hyperlink ref="AA2" r:id="rId24" display="javascript:"/>
    <hyperlink ref="AB2" r:id="rId25" display="javascript:"/>
    <hyperlink ref="AC2" r:id="rId26" display="javascript:"/>
    <hyperlink ref="AD2" r:id="rId27" display="javascript:"/>
    <hyperlink ref="AE2" r:id="rId28" display="javascript:"/>
    <hyperlink ref="AF2" r:id="rId29" display="javascript:"/>
    <hyperlink ref="AG2" r:id="rId30" display="javascript:"/>
    <hyperlink ref="AH2" r:id="rId31" display="javascript:"/>
    <hyperlink ref="AI2" r:id="rId32" display="javascript:"/>
    <hyperlink ref="AJ2" r:id="rId33" display="javascript:"/>
    <hyperlink ref="AK2" r:id="rId34" display="javascript:"/>
    <hyperlink ref="AL2" r:id="rId35" display="javascript:"/>
    <hyperlink ref="AM2" r:id="rId36" display="javascript:"/>
    <hyperlink ref="AN2" r:id="rId37" display="javascript:"/>
    <hyperlink ref="AO2" r:id="rId38" display="javascript:"/>
    <hyperlink ref="AP2" r:id="rId39" display="javascript:"/>
    <hyperlink ref="AQ2" r:id="rId40" display="javascript:"/>
    <hyperlink ref="A15" r:id="rId41" display="javascript:"/>
    <hyperlink ref="E15" r:id="rId42" display="javascript:"/>
    <hyperlink ref="F15" r:id="rId43" display="javascript:"/>
    <hyperlink ref="G15" r:id="rId44" display="javascript:"/>
    <hyperlink ref="H15" r:id="rId45" display="javascript:"/>
    <hyperlink ref="I15" r:id="rId46" display="javascript:"/>
    <hyperlink ref="J15" r:id="rId47" display="javascript:"/>
    <hyperlink ref="K15" r:id="rId48" display="javascript:"/>
    <hyperlink ref="L15" r:id="rId49" display="javascript:"/>
    <hyperlink ref="M15" r:id="rId50" display="javascript:"/>
    <hyperlink ref="N15" r:id="rId51" display="javascript:"/>
    <hyperlink ref="O15" r:id="rId52" display="javascript:"/>
    <hyperlink ref="P15" r:id="rId53" display="javascript:"/>
    <hyperlink ref="Q15" r:id="rId54" display="javascript:"/>
    <hyperlink ref="R15" r:id="rId55" display="javascript:"/>
    <hyperlink ref="S15" r:id="rId56" display="javascript:"/>
    <hyperlink ref="T15" r:id="rId57" display="javascript:"/>
    <hyperlink ref="U15" r:id="rId58" display="javascript:"/>
    <hyperlink ref="V15" r:id="rId59" display="javascript:"/>
    <hyperlink ref="W15" r:id="rId60" display="javascript:"/>
    <hyperlink ref="X15" r:id="rId61" display="javascript:"/>
    <hyperlink ref="Y15" r:id="rId62" display="javascript:"/>
    <hyperlink ref="Z15" r:id="rId63" display="javascript:"/>
    <hyperlink ref="AA15" r:id="rId64" display="javascript:"/>
    <hyperlink ref="AB15" r:id="rId65" display="javascript:"/>
    <hyperlink ref="AC15" r:id="rId66" display="javascript:"/>
    <hyperlink ref="AD15" r:id="rId67" display="javascript:"/>
    <hyperlink ref="AE15" r:id="rId68" display="javascript:"/>
    <hyperlink ref="AF15" r:id="rId69" display="javascript:"/>
    <hyperlink ref="AG15" r:id="rId70" display="javascript:"/>
    <hyperlink ref="AH15" r:id="rId71" display="javascript:"/>
    <hyperlink ref="AI15" r:id="rId72" display="javascript:"/>
    <hyperlink ref="AJ15" r:id="rId73" display="javascript:"/>
    <hyperlink ref="AK15" r:id="rId74" display="javascript:"/>
    <hyperlink ref="AL15" r:id="rId75" display="javascript:"/>
    <hyperlink ref="AM15" r:id="rId76" display="javascript:"/>
    <hyperlink ref="AN15" r:id="rId77" display="javascript:"/>
    <hyperlink ref="AO15" r:id="rId78" display="javascript:"/>
    <hyperlink ref="AP15" r:id="rId79" display="javascript:"/>
    <hyperlink ref="AQ15" r:id="rId80" display="javascript:"/>
    <hyperlink ref="AR15" r:id="rId81" display="javascript:"/>
    <hyperlink ref="AS15" r:id="rId82" display="javascript:"/>
    <hyperlink ref="AT15" r:id="rId83" display="javascript:"/>
    <hyperlink ref="AU15" r:id="rId84" display="javascript:"/>
    <hyperlink ref="AV15" r:id="rId85" display="javascript:"/>
    <hyperlink ref="AW15" r:id="rId86" display="javascript:"/>
    <hyperlink ref="AX15" r:id="rId87" display="javascript:"/>
    <hyperlink ref="AY15" r:id="rId88" display="javascript:"/>
    <hyperlink ref="AZ15" r:id="rId89" display="javascript:"/>
    <hyperlink ref="A24" r:id="rId90" display="javascript:"/>
    <hyperlink ref="E24" r:id="rId91" display="javascript:"/>
    <hyperlink ref="F24" r:id="rId92" display="javascript:"/>
    <hyperlink ref="G24" r:id="rId93" display="javascript:"/>
    <hyperlink ref="H24" r:id="rId94" display="javascript:"/>
    <hyperlink ref="I24" r:id="rId95" display="javascript:"/>
    <hyperlink ref="J24" r:id="rId96" display="javascript:"/>
    <hyperlink ref="K24" r:id="rId97" display="javascript:"/>
    <hyperlink ref="L24" r:id="rId98" display="javascript:"/>
    <hyperlink ref="M24" r:id="rId99" display="javascript:"/>
    <hyperlink ref="N24" r:id="rId100" display="javascript:"/>
    <hyperlink ref="O24" r:id="rId101" display="javascript:"/>
    <hyperlink ref="P24" r:id="rId102" display="javascript:"/>
    <hyperlink ref="Q24" r:id="rId103" display="javascript:"/>
    <hyperlink ref="R24" r:id="rId104" display="javascript:"/>
    <hyperlink ref="S24" r:id="rId105" display="javascript:"/>
    <hyperlink ref="T24" r:id="rId106" display="javascript:"/>
    <hyperlink ref="U24" r:id="rId107" display="javascript:"/>
    <hyperlink ref="V24" r:id="rId108" display="javascript:"/>
    <hyperlink ref="W24" r:id="rId109" display="javascript:"/>
    <hyperlink ref="X24" r:id="rId110" display="javascript:"/>
    <hyperlink ref="Y24" r:id="rId111" display="javascript:"/>
    <hyperlink ref="Z24" r:id="rId112" display="javascript:"/>
    <hyperlink ref="AA24" r:id="rId113" display="javascript:"/>
    <hyperlink ref="AB24" r:id="rId114" display="javascript:"/>
    <hyperlink ref="AC24" r:id="rId115" display="javascript:"/>
    <hyperlink ref="AD24" r:id="rId116" display="javascript:"/>
    <hyperlink ref="AE24" r:id="rId117" display="javascript:"/>
    <hyperlink ref="AF24" r:id="rId118" display="javascript:"/>
    <hyperlink ref="AG24" r:id="rId119" display="javascript:"/>
    <hyperlink ref="AH24" r:id="rId120" display="javascript:"/>
    <hyperlink ref="AI24" r:id="rId121" display="javascript:"/>
    <hyperlink ref="AJ24" r:id="rId122" display="javascript:"/>
    <hyperlink ref="AK24" r:id="rId123" display="javascript:"/>
    <hyperlink ref="AL24" r:id="rId124" display="javascript:"/>
    <hyperlink ref="AM24" r:id="rId125" display="javascript:"/>
    <hyperlink ref="AN24" r:id="rId126" display="javascript:"/>
    <hyperlink ref="AO24" r:id="rId127" display="javascript:"/>
    <hyperlink ref="AP24" r:id="rId128" display="javascript:"/>
    <hyperlink ref="AQ24" r:id="rId129" display="javascript:"/>
    <hyperlink ref="AR24" r:id="rId130" display="javascript:"/>
    <hyperlink ref="AS24" r:id="rId131" display="javascript:"/>
    <hyperlink ref="AT24" r:id="rId132" display="javascript:"/>
    <hyperlink ref="AU24" r:id="rId133" display="javascript:"/>
    <hyperlink ref="AV24" r:id="rId134" display="javascript:"/>
    <hyperlink ref="AW24" r:id="rId135" display="javascript:"/>
    <hyperlink ref="AX24" r:id="rId136" display="javascript:"/>
    <hyperlink ref="AY24" r:id="rId137" display="javascript:"/>
    <hyperlink ref="AZ24" r:id="rId138" display="javascript:"/>
    <hyperlink ref="A35" r:id="rId139" display="javascript:"/>
    <hyperlink ref="E35" r:id="rId140" display="javascript:"/>
    <hyperlink ref="F35" r:id="rId141" display="javascript:"/>
    <hyperlink ref="G35" r:id="rId142" display="javascript:"/>
    <hyperlink ref="H35" r:id="rId143" display="javascript:"/>
    <hyperlink ref="I35" r:id="rId144" display="javascript:"/>
    <hyperlink ref="J35" r:id="rId145" display="javascript:"/>
    <hyperlink ref="K35" r:id="rId146" display="javascript:"/>
    <hyperlink ref="L35" r:id="rId147" display="javascript:"/>
    <hyperlink ref="M35" r:id="rId148" display="javascript:"/>
    <hyperlink ref="N35" r:id="rId149" display="javascript:"/>
    <hyperlink ref="O35" r:id="rId150" display="javascript:"/>
    <hyperlink ref="P35" r:id="rId151" display="javascript:"/>
    <hyperlink ref="Q35" r:id="rId152" display="javascript:"/>
    <hyperlink ref="R35" r:id="rId153" display="javascript:"/>
    <hyperlink ref="S35" r:id="rId154" display="javascript:"/>
    <hyperlink ref="T35" r:id="rId155" display="javascript:"/>
    <hyperlink ref="U35" r:id="rId156" display="javascript:"/>
    <hyperlink ref="V35" r:id="rId157" display="javascript:"/>
    <hyperlink ref="W35" r:id="rId158" display="javascript:"/>
    <hyperlink ref="X35" r:id="rId159" display="javascript:"/>
    <hyperlink ref="Y35" r:id="rId160" display="javascript:"/>
    <hyperlink ref="Z35" r:id="rId161" display="javascript:"/>
    <hyperlink ref="AA35" r:id="rId162" display="javascript:"/>
    <hyperlink ref="AB35" r:id="rId163" display="javascript:"/>
    <hyperlink ref="AC35" r:id="rId164" display="javascript:"/>
    <hyperlink ref="AD35" r:id="rId165" display="javascript:"/>
    <hyperlink ref="AE35" r:id="rId166" display="javascript:"/>
    <hyperlink ref="AF35" r:id="rId167" display="javascript:"/>
    <hyperlink ref="AG35" r:id="rId168" display="javascript:"/>
    <hyperlink ref="AH35" r:id="rId169" display="javascript:"/>
    <hyperlink ref="AI35" r:id="rId170" display="javascript:"/>
    <hyperlink ref="AJ35" r:id="rId171" display="javascript:"/>
    <hyperlink ref="AK35" r:id="rId172" display="javascript:"/>
    <hyperlink ref="AL35" r:id="rId173" display="javascript:"/>
    <hyperlink ref="AM35" r:id="rId174" display="javascript:"/>
    <hyperlink ref="AN35" r:id="rId175" display="javascript:"/>
    <hyperlink ref="AO35" r:id="rId176" display="javascript:"/>
    <hyperlink ref="AP35" r:id="rId177" display="javascript:"/>
    <hyperlink ref="AQ35" r:id="rId178" display="javascript:"/>
    <hyperlink ref="AR35" r:id="rId179" display="javascript:"/>
    <hyperlink ref="AS35" r:id="rId180" display="javascript:"/>
    <hyperlink ref="AT35" r:id="rId181" display="javascript:"/>
    <hyperlink ref="AU35" r:id="rId182" display="javascript:"/>
    <hyperlink ref="AV35" r:id="rId183" display="javascript:"/>
    <hyperlink ref="AW35" r:id="rId184" display="javascript:"/>
    <hyperlink ref="AX35" r:id="rId185" display="javascript:"/>
    <hyperlink ref="AY35" r:id="rId186" display="javascript:"/>
    <hyperlink ref="AZ35" r:id="rId187" display="javascript:"/>
  </hyperlinks>
  <pageMargins left="0.7" right="0.7" top="0.75" bottom="0.75" header="0.3" footer="0.3"/>
  <pageSetup paperSize="9" orientation="portrait" r:id="rId18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67" customWidth="1"/>
    <col min="2" max="9" width="15.75" style="67" customWidth="1"/>
    <col min="10" max="16384" width="9" style="67"/>
  </cols>
  <sheetData>
    <row r="1" spans="1:11" ht="16.5" x14ac:dyDescent="0.15">
      <c r="A1" s="63" t="s">
        <v>112</v>
      </c>
      <c r="B1" s="63">
        <v>1</v>
      </c>
      <c r="C1" s="64"/>
      <c r="D1" s="64"/>
      <c r="E1" s="64"/>
      <c r="F1" s="64"/>
      <c r="G1" s="65"/>
      <c r="H1" s="66"/>
      <c r="I1" s="66"/>
      <c r="J1" s="66"/>
      <c r="K1" s="66"/>
    </row>
    <row r="2" spans="1:11" ht="16.5" x14ac:dyDescent="0.15">
      <c r="A2" s="63" t="s">
        <v>113</v>
      </c>
      <c r="B2" s="63">
        <f>SUM(C14:C23)</f>
        <v>0</v>
      </c>
      <c r="C2" s="64"/>
      <c r="D2" s="64"/>
      <c r="E2" s="64"/>
      <c r="F2" s="64"/>
      <c r="G2" s="65"/>
      <c r="H2" s="66"/>
      <c r="I2" s="66"/>
      <c r="J2" s="66"/>
      <c r="K2" s="66"/>
    </row>
    <row r="3" spans="1:11" ht="16.5" x14ac:dyDescent="0.15">
      <c r="A3" s="63" t="s">
        <v>114</v>
      </c>
      <c r="B3" s="68">
        <v>44075</v>
      </c>
      <c r="C3" s="64"/>
      <c r="D3" s="64"/>
      <c r="E3" s="64"/>
      <c r="F3" s="64"/>
      <c r="G3" s="65"/>
      <c r="H3" s="66"/>
      <c r="I3" s="66"/>
      <c r="J3" s="66"/>
      <c r="K3" s="66"/>
    </row>
    <row r="4" spans="1:11" ht="33" x14ac:dyDescent="0.15">
      <c r="A4" s="63" t="s">
        <v>115</v>
      </c>
      <c r="B4" s="63" t="s">
        <v>116</v>
      </c>
      <c r="C4" s="63" t="s">
        <v>117</v>
      </c>
      <c r="D4" s="63" t="s">
        <v>118</v>
      </c>
      <c r="E4" s="64"/>
      <c r="F4" s="65"/>
      <c r="G4" s="65"/>
      <c r="H4" s="66"/>
      <c r="I4" s="66"/>
      <c r="J4" s="66"/>
      <c r="K4" s="66"/>
    </row>
    <row r="5" spans="1:11" ht="16.5" x14ac:dyDescent="0.15">
      <c r="A5" s="63" t="s">
        <v>119</v>
      </c>
      <c r="B5" s="63">
        <f>SUM(D14:D23)</f>
        <v>3.5</v>
      </c>
      <c r="C5" s="63">
        <f>ROUND(B5*10000/$B$1,0)</f>
        <v>35000</v>
      </c>
      <c r="D5" s="63" t="e">
        <f>ROUND(B5*10000/$B$2,0)</f>
        <v>#DIV/0!</v>
      </c>
      <c r="E5" s="64"/>
      <c r="F5" s="65"/>
      <c r="G5" s="65"/>
      <c r="H5" s="66"/>
      <c r="I5" s="66"/>
      <c r="J5" s="66"/>
      <c r="K5" s="66"/>
    </row>
    <row r="6" spans="1:11" ht="16.5" x14ac:dyDescent="0.15">
      <c r="A6" s="63" t="s">
        <v>120</v>
      </c>
      <c r="B6" s="63">
        <v>0</v>
      </c>
      <c r="C6" s="63">
        <f>ROUND(B6*10000/$B$1,0)</f>
        <v>0</v>
      </c>
      <c r="D6" s="63" t="e">
        <f>ROUND(B6*10000/$B$2,0)</f>
        <v>#DIV/0!</v>
      </c>
      <c r="E6" s="64"/>
      <c r="F6" s="65"/>
      <c r="G6" s="65"/>
      <c r="H6" s="66"/>
      <c r="I6" s="66"/>
      <c r="J6" s="66"/>
      <c r="K6" s="66"/>
    </row>
    <row r="7" spans="1:11" ht="16.5" x14ac:dyDescent="0.15">
      <c r="A7" s="63" t="s">
        <v>121</v>
      </c>
      <c r="B7" s="63">
        <f>SUM(H14:H23)</f>
        <v>0</v>
      </c>
      <c r="C7" s="63">
        <f>ROUND(B7*10000/$B$1,0)</f>
        <v>0</v>
      </c>
      <c r="D7" s="63" t="e">
        <f>ROUND(B7*10000/$B$2,0)</f>
        <v>#DIV/0!</v>
      </c>
      <c r="E7" s="64"/>
      <c r="F7" s="65"/>
      <c r="G7" s="65"/>
      <c r="H7" s="66"/>
      <c r="I7" s="66"/>
      <c r="J7" s="66"/>
      <c r="K7" s="66"/>
    </row>
    <row r="8" spans="1:11" ht="16.5" x14ac:dyDescent="0.15">
      <c r="A8" s="63" t="s">
        <v>122</v>
      </c>
      <c r="B8" s="63">
        <f>SUM(I14:I23)</f>
        <v>0</v>
      </c>
      <c r="C8" s="63">
        <f>ROUND(B8*10000/$B$1,0)</f>
        <v>0</v>
      </c>
      <c r="D8" s="63" t="e">
        <f>ROUND(B8*10000/$B$2,0)</f>
        <v>#DIV/0!</v>
      </c>
      <c r="E8" s="64"/>
      <c r="F8" s="65"/>
      <c r="G8" s="65"/>
      <c r="H8" s="66"/>
      <c r="I8" s="66"/>
      <c r="J8" s="66"/>
      <c r="K8" s="66"/>
    </row>
    <row r="9" spans="1:11" ht="16.5" x14ac:dyDescent="0.15">
      <c r="A9" s="63" t="s">
        <v>123</v>
      </c>
      <c r="B9" s="69"/>
      <c r="C9" s="64"/>
      <c r="D9" s="64"/>
      <c r="E9" s="64"/>
      <c r="F9" s="65"/>
      <c r="G9" s="65"/>
      <c r="H9" s="66"/>
      <c r="I9" s="66"/>
      <c r="J9" s="66"/>
      <c r="K9" s="66"/>
    </row>
    <row r="10" spans="1:11" ht="16.5" x14ac:dyDescent="0.15">
      <c r="A10" s="63" t="s">
        <v>124</v>
      </c>
      <c r="B10" s="70">
        <f>AVERAGE(测算表!C17:L17)/30</f>
        <v>2.7523999999999997</v>
      </c>
      <c r="C10" s="64"/>
      <c r="D10" s="64"/>
      <c r="E10" s="64"/>
      <c r="F10" s="65"/>
      <c r="G10" s="65"/>
      <c r="H10" s="66"/>
      <c r="I10" s="66"/>
      <c r="J10" s="66"/>
      <c r="K10" s="66"/>
    </row>
    <row r="11" spans="1:11" ht="16.5" x14ac:dyDescent="0.15">
      <c r="A11" s="63" t="s">
        <v>125</v>
      </c>
      <c r="B11" s="69"/>
      <c r="C11" s="64"/>
      <c r="D11" s="64"/>
      <c r="E11" s="64"/>
      <c r="F11" s="65"/>
      <c r="G11" s="65"/>
      <c r="H11" s="66"/>
      <c r="I11" s="66"/>
      <c r="J11" s="66"/>
      <c r="K11" s="66"/>
    </row>
    <row r="12" spans="1:11" ht="16.5" x14ac:dyDescent="0.15">
      <c r="A12" s="64"/>
      <c r="B12" s="64"/>
      <c r="C12" s="64"/>
      <c r="D12" s="64"/>
      <c r="E12" s="64"/>
      <c r="F12" s="65"/>
      <c r="G12" s="65"/>
      <c r="H12" s="66"/>
      <c r="I12" s="66"/>
      <c r="J12" s="66"/>
      <c r="K12" s="66"/>
    </row>
    <row r="13" spans="1:11" ht="33" x14ac:dyDescent="0.15">
      <c r="A13" s="71" t="s">
        <v>126</v>
      </c>
      <c r="B13" s="72" t="s">
        <v>112</v>
      </c>
      <c r="C13" s="72" t="s">
        <v>113</v>
      </c>
      <c r="D13" s="72" t="s">
        <v>127</v>
      </c>
      <c r="E13" s="63" t="s">
        <v>117</v>
      </c>
      <c r="F13" s="63" t="s">
        <v>118</v>
      </c>
      <c r="G13" s="72" t="s">
        <v>128</v>
      </c>
      <c r="H13" s="72" t="s">
        <v>129</v>
      </c>
      <c r="I13" s="72" t="s">
        <v>130</v>
      </c>
      <c r="J13" s="65"/>
      <c r="K13" s="66"/>
    </row>
    <row r="14" spans="1:11" ht="16.5" x14ac:dyDescent="0.15">
      <c r="A14" s="73" t="s">
        <v>131</v>
      </c>
      <c r="B14" s="74">
        <f>B1</f>
        <v>1</v>
      </c>
      <c r="C14" s="74">
        <f>[1]结果表!C118</f>
        <v>0</v>
      </c>
      <c r="D14" s="74">
        <f>B14*E14/10000</f>
        <v>3.5</v>
      </c>
      <c r="E14" s="74">
        <v>35000</v>
      </c>
      <c r="F14" s="74" t="e">
        <f>ROUND(D14*10000/C14,0)</f>
        <v>#DIV/0!</v>
      </c>
      <c r="G14" s="74">
        <v>0</v>
      </c>
      <c r="H14" s="74" t="str">
        <f>[1]结果表!D124</f>
        <v>——</v>
      </c>
      <c r="I14" s="74" t="str">
        <f>[1]结果表!D126</f>
        <v>——</v>
      </c>
      <c r="J14" s="65"/>
      <c r="K14" s="66"/>
    </row>
    <row r="15" spans="1:11" ht="16.5" x14ac:dyDescent="0.15">
      <c r="A15" s="73" t="s">
        <v>132</v>
      </c>
      <c r="B15" s="75"/>
      <c r="C15" s="75"/>
      <c r="D15" s="75"/>
      <c r="E15" s="74" t="e">
        <f t="shared" ref="E15:E23" si="0">ROUND(D15*10000/B15,0)</f>
        <v>#DIV/0!</v>
      </c>
      <c r="F15" s="74" t="e">
        <f t="shared" ref="F15:F23" si="1">ROUND(D15*10000/C15,0)</f>
        <v>#DIV/0!</v>
      </c>
      <c r="G15" s="76"/>
      <c r="H15" s="76"/>
      <c r="I15" s="75"/>
      <c r="J15" s="65"/>
      <c r="K15" s="66"/>
    </row>
    <row r="16" spans="1:11" ht="16.5" x14ac:dyDescent="0.15">
      <c r="A16" s="73" t="s">
        <v>133</v>
      </c>
      <c r="B16" s="75"/>
      <c r="C16" s="75"/>
      <c r="D16" s="75"/>
      <c r="E16" s="74" t="e">
        <f t="shared" si="0"/>
        <v>#DIV/0!</v>
      </c>
      <c r="F16" s="74" t="e">
        <f t="shared" si="1"/>
        <v>#DIV/0!</v>
      </c>
      <c r="G16" s="76"/>
      <c r="H16" s="76"/>
      <c r="I16" s="75"/>
      <c r="J16" s="66"/>
      <c r="K16" s="66"/>
    </row>
    <row r="17" spans="1:11" ht="16.5" x14ac:dyDescent="0.15">
      <c r="A17" s="73" t="s">
        <v>134</v>
      </c>
      <c r="B17" s="75"/>
      <c r="C17" s="75"/>
      <c r="D17" s="75"/>
      <c r="E17" s="74" t="e">
        <f t="shared" si="0"/>
        <v>#DIV/0!</v>
      </c>
      <c r="F17" s="74" t="e">
        <f t="shared" si="1"/>
        <v>#DIV/0!</v>
      </c>
      <c r="G17" s="76"/>
      <c r="H17" s="76"/>
      <c r="I17" s="75"/>
      <c r="J17" s="66"/>
      <c r="K17" s="66"/>
    </row>
    <row r="18" spans="1:11" ht="16.5" x14ac:dyDescent="0.15">
      <c r="A18" s="73" t="s">
        <v>135</v>
      </c>
      <c r="B18" s="75"/>
      <c r="C18" s="75"/>
      <c r="D18" s="75"/>
      <c r="E18" s="74" t="e">
        <f t="shared" si="0"/>
        <v>#DIV/0!</v>
      </c>
      <c r="F18" s="74" t="e">
        <f t="shared" si="1"/>
        <v>#DIV/0!</v>
      </c>
      <c r="G18" s="75"/>
      <c r="H18" s="75"/>
      <c r="I18" s="75"/>
      <c r="J18" s="66"/>
      <c r="K18" s="66"/>
    </row>
    <row r="19" spans="1:11" ht="16.5" x14ac:dyDescent="0.15">
      <c r="A19" s="73" t="s">
        <v>136</v>
      </c>
      <c r="B19" s="75"/>
      <c r="C19" s="75"/>
      <c r="D19" s="75"/>
      <c r="E19" s="74" t="e">
        <f t="shared" si="0"/>
        <v>#DIV/0!</v>
      </c>
      <c r="F19" s="74" t="e">
        <f t="shared" si="1"/>
        <v>#DIV/0!</v>
      </c>
      <c r="G19" s="75"/>
      <c r="H19" s="75"/>
      <c r="I19" s="75"/>
      <c r="J19" s="66"/>
      <c r="K19" s="66"/>
    </row>
    <row r="20" spans="1:11" ht="16.5" x14ac:dyDescent="0.15">
      <c r="A20" s="73" t="s">
        <v>137</v>
      </c>
      <c r="B20" s="75"/>
      <c r="C20" s="75"/>
      <c r="D20" s="75"/>
      <c r="E20" s="74" t="e">
        <f t="shared" si="0"/>
        <v>#DIV/0!</v>
      </c>
      <c r="F20" s="74" t="e">
        <f t="shared" si="1"/>
        <v>#DIV/0!</v>
      </c>
      <c r="G20" s="75"/>
      <c r="H20" s="75"/>
      <c r="I20" s="75"/>
      <c r="J20" s="66"/>
      <c r="K20" s="66"/>
    </row>
    <row r="21" spans="1:11" ht="16.5" x14ac:dyDescent="0.15">
      <c r="A21" s="73" t="s">
        <v>138</v>
      </c>
      <c r="B21" s="75"/>
      <c r="C21" s="75"/>
      <c r="D21" s="75"/>
      <c r="E21" s="74" t="e">
        <f t="shared" si="0"/>
        <v>#DIV/0!</v>
      </c>
      <c r="F21" s="74" t="e">
        <f t="shared" si="1"/>
        <v>#DIV/0!</v>
      </c>
      <c r="G21" s="75"/>
      <c r="H21" s="75"/>
      <c r="I21" s="75"/>
      <c r="J21" s="66"/>
      <c r="K21" s="66"/>
    </row>
    <row r="22" spans="1:11" ht="16.5" x14ac:dyDescent="0.15">
      <c r="A22" s="73" t="s">
        <v>139</v>
      </c>
      <c r="B22" s="75"/>
      <c r="C22" s="75"/>
      <c r="D22" s="75"/>
      <c r="E22" s="74" t="e">
        <f t="shared" si="0"/>
        <v>#DIV/0!</v>
      </c>
      <c r="F22" s="74" t="e">
        <f t="shared" si="1"/>
        <v>#DIV/0!</v>
      </c>
      <c r="G22" s="75"/>
      <c r="H22" s="75"/>
      <c r="I22" s="75"/>
      <c r="J22" s="66"/>
      <c r="K22" s="66"/>
    </row>
    <row r="23" spans="1:11" ht="16.5" x14ac:dyDescent="0.15">
      <c r="A23" s="73" t="s">
        <v>140</v>
      </c>
      <c r="B23" s="75"/>
      <c r="C23" s="75"/>
      <c r="D23" s="75"/>
      <c r="E23" s="69" t="e">
        <f t="shared" si="0"/>
        <v>#DIV/0!</v>
      </c>
      <c r="F23" s="69" t="e">
        <f t="shared" si="1"/>
        <v>#DIV/0!</v>
      </c>
      <c r="G23" s="75"/>
      <c r="H23" s="75"/>
      <c r="I23" s="75"/>
      <c r="J23" s="66"/>
      <c r="K23" s="66"/>
    </row>
    <row r="24" spans="1:11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1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城研厂洼</vt:lpstr>
      <vt:lpstr>城研崇文门东大街</vt:lpstr>
      <vt:lpstr>测算表</vt:lpstr>
      <vt:lpstr>位置图</vt:lpstr>
      <vt:lpstr>Sheet1</vt:lpstr>
      <vt:lpstr>彩虹家园</vt:lpstr>
      <vt:lpstr>Sheet2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