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估价结果一览表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9" i="4" l="1"/>
  <c r="E51" i="4" s="1"/>
  <c r="D48" i="4"/>
  <c r="D47" i="4"/>
  <c r="D46" i="4"/>
  <c r="D45" i="4"/>
  <c r="D44" i="4"/>
  <c r="E43" i="4"/>
  <c r="D42" i="4"/>
  <c r="D41" i="4"/>
  <c r="D40" i="4"/>
  <c r="D39" i="4"/>
  <c r="E38" i="4"/>
  <c r="D37" i="4"/>
  <c r="D36" i="4"/>
  <c r="D35" i="4"/>
  <c r="S34" i="4"/>
  <c r="D34" i="4"/>
  <c r="S33" i="4"/>
  <c r="D33" i="4"/>
  <c r="S32" i="4"/>
  <c r="D32" i="4"/>
  <c r="S31" i="4"/>
  <c r="E31" i="4"/>
  <c r="T19" i="4"/>
  <c r="S19" i="4"/>
  <c r="S18" i="4"/>
  <c r="T18" i="4" s="1"/>
  <c r="F10" i="4" s="1"/>
  <c r="S17" i="4"/>
  <c r="T17" i="4" s="1"/>
  <c r="F30" i="4" s="1"/>
  <c r="E17" i="4"/>
  <c r="S16" i="4"/>
  <c r="T16" i="4" s="1"/>
  <c r="F9" i="4" s="1"/>
  <c r="L16" i="4"/>
  <c r="K16" i="4"/>
  <c r="I16" i="4"/>
  <c r="D16" i="4"/>
  <c r="T15" i="4"/>
  <c r="F48" i="4" s="1"/>
  <c r="S15" i="4"/>
  <c r="K15" i="4"/>
  <c r="I15" i="4"/>
  <c r="F15" i="4"/>
  <c r="D15" i="4"/>
  <c r="T14" i="4"/>
  <c r="F46" i="4" s="1"/>
  <c r="S14" i="4"/>
  <c r="K14" i="4"/>
  <c r="I14" i="4"/>
  <c r="F14" i="4"/>
  <c r="D14" i="4"/>
  <c r="T13" i="4"/>
  <c r="F23" i="4" s="1"/>
  <c r="S13" i="4"/>
  <c r="L13" i="4"/>
  <c r="K13" i="4"/>
  <c r="I13" i="4"/>
  <c r="H13" i="4"/>
  <c r="D13" i="4"/>
  <c r="S12" i="4"/>
  <c r="T12" i="4" s="1"/>
  <c r="S11" i="4"/>
  <c r="T11" i="4" s="1"/>
  <c r="E11" i="4"/>
  <c r="P57" i="4" s="1"/>
  <c r="S10" i="4"/>
  <c r="T10" i="4" s="1"/>
  <c r="F19" i="4" s="1"/>
  <c r="L10" i="4"/>
  <c r="H10" i="4"/>
  <c r="D10" i="4"/>
  <c r="T9" i="4"/>
  <c r="F13" i="4" s="1"/>
  <c r="S9" i="4"/>
  <c r="D9" i="4"/>
  <c r="L8" i="4"/>
  <c r="H8" i="4"/>
  <c r="D8" i="4"/>
  <c r="L7" i="4"/>
  <c r="L9" i="4" s="1"/>
  <c r="K7" i="4"/>
  <c r="K9" i="4" s="1"/>
  <c r="H7" i="4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2" i="4" s="1"/>
  <c r="H33" i="4" s="1"/>
  <c r="H34" i="4" s="1"/>
  <c r="H35" i="4" s="1"/>
  <c r="H36" i="4" s="1"/>
  <c r="H37" i="4" s="1"/>
  <c r="H39" i="4" s="1"/>
  <c r="H40" i="4" s="1"/>
  <c r="H41" i="4" s="1"/>
  <c r="H42" i="4" s="1"/>
  <c r="F7" i="4"/>
  <c r="D7" i="4"/>
  <c r="E6" i="4"/>
  <c r="O3" i="4"/>
  <c r="H44" i="4" l="1"/>
  <c r="H45" i="4"/>
  <c r="H48" i="4" s="1"/>
  <c r="P48" i="4" s="1"/>
  <c r="P3" i="4"/>
  <c r="P4" i="4"/>
  <c r="P5" i="4"/>
  <c r="F8" i="4"/>
  <c r="K8" i="4"/>
  <c r="P8" i="4"/>
  <c r="H9" i="4"/>
  <c r="K10" i="4"/>
  <c r="P10" i="4"/>
  <c r="H14" i="4"/>
  <c r="P14" i="4" s="1"/>
  <c r="H15" i="4"/>
  <c r="H16" i="4"/>
  <c r="F20" i="4"/>
  <c r="P20" i="4" s="1"/>
  <c r="F22" i="4"/>
  <c r="P22" i="4" s="1"/>
  <c r="F29" i="4"/>
  <c r="P29" i="4" s="1"/>
  <c r="F32" i="4"/>
  <c r="P32" i="4" s="1"/>
  <c r="P33" i="4"/>
  <c r="P34" i="4"/>
  <c r="P39" i="4"/>
  <c r="P44" i="4"/>
  <c r="P7" i="4"/>
  <c r="P11" i="4" s="1"/>
  <c r="P9" i="4"/>
  <c r="P13" i="4"/>
  <c r="P15" i="4"/>
  <c r="F16" i="4"/>
  <c r="P16" i="4" s="1"/>
  <c r="P19" i="4"/>
  <c r="F21" i="4"/>
  <c r="P21" i="4"/>
  <c r="P23" i="4"/>
  <c r="P24" i="4"/>
  <c r="P25" i="4"/>
  <c r="P26" i="4"/>
  <c r="P27" i="4"/>
  <c r="P28" i="4"/>
  <c r="P30" i="4"/>
  <c r="F35" i="4"/>
  <c r="P35" i="4" s="1"/>
  <c r="F36" i="4"/>
  <c r="P36" i="4" s="1"/>
  <c r="F37" i="4"/>
  <c r="P37" i="4" s="1"/>
  <c r="P40" i="4"/>
  <c r="F41" i="4"/>
  <c r="P41" i="4"/>
  <c r="F42" i="4"/>
  <c r="P42" i="4"/>
  <c r="F47" i="4"/>
  <c r="P38" i="4" l="1"/>
  <c r="U4" i="4"/>
  <c r="O58" i="4"/>
  <c r="P43" i="4"/>
  <c r="P45" i="4"/>
  <c r="P31" i="4"/>
  <c r="O57" i="4"/>
  <c r="U3" i="4"/>
  <c r="H47" i="4"/>
  <c r="P47" i="4" s="1"/>
  <c r="P49" i="4" s="1"/>
  <c r="H46" i="4"/>
  <c r="P46" i="4" s="1"/>
  <c r="P17" i="4"/>
  <c r="P52" i="4" s="1"/>
  <c r="O61" i="4" l="1"/>
  <c r="U7" i="4"/>
  <c r="O62" i="4"/>
  <c r="P63" i="4" s="1"/>
  <c r="O59" i="4"/>
  <c r="U5" i="4"/>
  <c r="U8" i="4" s="1"/>
  <c r="V9" i="4" s="1"/>
  <c r="U6" i="4"/>
  <c r="O60" i="4"/>
</calcChain>
</file>

<file path=xl/sharedStrings.xml><?xml version="1.0" encoding="utf-8"?>
<sst xmlns="http://schemas.openxmlformats.org/spreadsheetml/2006/main" count="242" uniqueCount="69">
  <si>
    <t>楼号/层数</t>
  </si>
  <si>
    <t>楼层</t>
  </si>
  <si>
    <t>修正系数</t>
  </si>
  <si>
    <t>建筑面积</t>
  </si>
  <si>
    <t>建筑类型</t>
  </si>
  <si>
    <t>可视性</t>
  </si>
  <si>
    <t>层高</t>
  </si>
  <si>
    <t>临街状况</t>
  </si>
  <si>
    <t>比准租金</t>
  </si>
  <si>
    <t>修正后租金</t>
  </si>
  <si>
    <t>3#</t>
  </si>
  <si>
    <t>F1</t>
  </si>
  <si>
    <t>住宅底商</t>
  </si>
  <si>
    <t>一般</t>
  </si>
  <si>
    <t>标准（3-4.5米）</t>
  </si>
  <si>
    <t>7#</t>
  </si>
  <si>
    <t>——</t>
  </si>
  <si>
    <t>8#</t>
  </si>
  <si>
    <t>累计</t>
  </si>
  <si>
    <t>5#</t>
  </si>
  <si>
    <t>F3</t>
  </si>
  <si>
    <t>独栋商业</t>
  </si>
  <si>
    <t>F2</t>
  </si>
  <si>
    <t>0-100</t>
  </si>
  <si>
    <t>除6#及22#外整体加权平均租金</t>
  </si>
  <si>
    <t>B1</t>
  </si>
  <si>
    <r>
      <t>1</t>
    </r>
    <r>
      <rPr>
        <sz val="10"/>
        <rFont val="宋体"/>
        <family val="3"/>
        <charset val="134"/>
      </rPr>
      <t>00-200</t>
    </r>
  </si>
  <si>
    <t>小计</t>
  </si>
  <si>
    <t>加权平均租金</t>
  </si>
  <si>
    <r>
      <t>2</t>
    </r>
    <r>
      <rPr>
        <sz val="10"/>
        <rFont val="宋体"/>
        <family val="3"/>
        <charset val="134"/>
      </rPr>
      <t>00-300</t>
    </r>
  </si>
  <si>
    <t>300-400</t>
  </si>
  <si>
    <t>6#</t>
  </si>
  <si>
    <r>
      <t>400</t>
    </r>
    <r>
      <rPr>
        <sz val="10"/>
        <rFont val="宋体"/>
        <family val="3"/>
        <charset val="134"/>
      </rPr>
      <t>-800</t>
    </r>
  </si>
  <si>
    <r>
      <t>8</t>
    </r>
    <r>
      <rPr>
        <sz val="10"/>
        <rFont val="宋体"/>
        <family val="3"/>
        <charset val="134"/>
      </rPr>
      <t>00</t>
    </r>
    <r>
      <rPr>
        <sz val="10"/>
        <rFont val="宋体"/>
        <family val="3"/>
        <charset val="134"/>
      </rPr>
      <t>-1200</t>
    </r>
  </si>
  <si>
    <r>
      <t>1</t>
    </r>
    <r>
      <rPr>
        <sz val="10"/>
        <rFont val="宋体"/>
        <family val="3"/>
        <charset val="134"/>
      </rPr>
      <t>200-1600</t>
    </r>
  </si>
  <si>
    <r>
      <t>1</t>
    </r>
    <r>
      <rPr>
        <sz val="11"/>
        <color theme="1"/>
        <rFont val="宋体"/>
        <family val="2"/>
        <scheme val="minor"/>
      </rPr>
      <t>600-2000</t>
    </r>
  </si>
  <si>
    <r>
      <t>2</t>
    </r>
    <r>
      <rPr>
        <b/>
        <sz val="12"/>
        <rFont val="宋体"/>
        <family val="3"/>
        <charset val="134"/>
      </rPr>
      <t>000-3000</t>
    </r>
  </si>
  <si>
    <r>
      <t>3</t>
    </r>
    <r>
      <rPr>
        <b/>
        <sz val="12"/>
        <rFont val="宋体"/>
        <family val="3"/>
        <charset val="134"/>
      </rPr>
      <t>000-4000</t>
    </r>
  </si>
  <si>
    <t>22#</t>
  </si>
  <si>
    <t>屋顶</t>
  </si>
  <si>
    <t>4000及以上</t>
  </si>
  <si>
    <t>F10</t>
  </si>
  <si>
    <r>
      <t>标准（3</t>
    </r>
    <r>
      <rPr>
        <sz val="11"/>
        <color theme="1"/>
        <rFont val="宋体"/>
        <family val="2"/>
        <scheme val="minor"/>
      </rPr>
      <t>-4.5米）</t>
    </r>
  </si>
  <si>
    <t>F9</t>
  </si>
  <si>
    <r>
      <t>超高（4</t>
    </r>
    <r>
      <rPr>
        <sz val="11"/>
        <color theme="1"/>
        <rFont val="宋体"/>
        <family val="2"/>
        <scheme val="minor"/>
      </rPr>
      <t>.5-6米）</t>
    </r>
  </si>
  <si>
    <t>F8</t>
  </si>
  <si>
    <t>超低（低于3米）</t>
  </si>
  <si>
    <t>F7</t>
  </si>
  <si>
    <t>F6</t>
  </si>
  <si>
    <t>F5</t>
  </si>
  <si>
    <t>F4</t>
  </si>
  <si>
    <t>建议为：</t>
  </si>
  <si>
    <t>可适当增调此楼租金水平</t>
  </si>
  <si>
    <t>23#</t>
  </si>
  <si>
    <t>商业街商铺</t>
  </si>
  <si>
    <t>写字楼底商</t>
  </si>
  <si>
    <t>1层</t>
  </si>
  <si>
    <t>2层</t>
  </si>
  <si>
    <t>3层</t>
  </si>
  <si>
    <t>24#</t>
  </si>
  <si>
    <t>4层</t>
  </si>
  <si>
    <t>5层及以上</t>
  </si>
  <si>
    <t>地下1层</t>
  </si>
  <si>
    <t>25#</t>
  </si>
  <si>
    <t>测算人：</t>
  </si>
  <si>
    <t>一审：</t>
  </si>
  <si>
    <t>二审：</t>
  </si>
  <si>
    <t>1.需保持在1.3以内</t>
  </si>
  <si>
    <t>2.需整体租金递增率，参照目前市场每年约为1%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</si>
</sst>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/>
    <xf numFmtId="49" fontId="1" fillId="0" borderId="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9" fontId="3" fillId="3" borderId="1" xfId="1" applyNumberFormat="1" applyFont="1" applyFill="1" applyBorder="1" applyAlignment="1">
      <alignment vertical="center"/>
    </xf>
    <xf numFmtId="0" fontId="1" fillId="3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1" fillId="0" borderId="0" xfId="1" applyAlignment="1"/>
    <xf numFmtId="0" fontId="4" fillId="0" borderId="0" xfId="1" applyFont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6" fillId="0" borderId="0" xfId="2" applyFont="1" applyFill="1" applyAlignment="1">
      <alignment horizontal="right" vertical="center" wrapText="1"/>
    </xf>
    <xf numFmtId="0" fontId="7" fillId="0" borderId="1" xfId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6" fillId="0" borderId="0" xfId="2" applyFont="1" applyFill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</cellXfs>
  <cellStyles count="46">
    <cellStyle name="百分比 2" xfId="3"/>
    <cellStyle name="百分比 3" xfId="4"/>
    <cellStyle name="百分比 4" xfId="5"/>
    <cellStyle name="百分比 5" xfId="6"/>
    <cellStyle name="百分比 6" xfId="7"/>
    <cellStyle name="百分比 7" xfId="8"/>
    <cellStyle name="常规" xfId="0" builtinId="0"/>
    <cellStyle name="常规 11 2" xfId="9"/>
    <cellStyle name="常规 2" xfId="1"/>
    <cellStyle name="常规 3" xfId="10"/>
    <cellStyle name="常规 3 10" xfId="11"/>
    <cellStyle name="常规 3 11" xfId="12"/>
    <cellStyle name="常规 3 12" xfId="13"/>
    <cellStyle name="常规 3 2" xfId="14"/>
    <cellStyle name="常规 3 3" xfId="15"/>
    <cellStyle name="常规 3 4" xfId="16"/>
    <cellStyle name="常规 3 5" xfId="17"/>
    <cellStyle name="常规 3 6" xfId="18"/>
    <cellStyle name="常规 3 7" xfId="19"/>
    <cellStyle name="常规 3 8" xfId="20"/>
    <cellStyle name="常规 3 9" xfId="21"/>
    <cellStyle name="常规 4" xfId="22"/>
    <cellStyle name="常规 4 10" xfId="23"/>
    <cellStyle name="常规 4 11" xfId="24"/>
    <cellStyle name="常规 4 12" xfId="25"/>
    <cellStyle name="常规 4 2" xfId="26"/>
    <cellStyle name="常规 4 3" xfId="27"/>
    <cellStyle name="常规 4 4" xfId="28"/>
    <cellStyle name="常规 4 5" xfId="29"/>
    <cellStyle name="常规 4 6" xfId="30"/>
    <cellStyle name="常规 4 7" xfId="31"/>
    <cellStyle name="常规 4 8" xfId="32"/>
    <cellStyle name="常规 4 9" xfId="33"/>
    <cellStyle name="常规 5" xfId="34"/>
    <cellStyle name="常规 5 10" xfId="35"/>
    <cellStyle name="常规 5 11" xfId="36"/>
    <cellStyle name="常规 5 12" xfId="37"/>
    <cellStyle name="常规 5 2" xfId="38"/>
    <cellStyle name="常规 5 3" xfId="39"/>
    <cellStyle name="常规 5 4" xfId="40"/>
    <cellStyle name="常规 5 5" xfId="41"/>
    <cellStyle name="常规 5 6" xfId="42"/>
    <cellStyle name="常规 5 7" xfId="43"/>
    <cellStyle name="常规 5 8" xfId="44"/>
    <cellStyle name="常规 5 9" xfId="45"/>
    <cellStyle name="常规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99;&#37329;-&#29141;&#20445;&#38428;&#30427;&#23478;&#22253;&#35843;&#20540;11-1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积表"/>
      <sheetName val="剩余年限"/>
      <sheetName val="估价结果一览表"/>
      <sheetName val="比较法—租金"/>
      <sheetName val="比较法—售价"/>
      <sheetName val="收益法"/>
      <sheetName val="层高"/>
    </sheetNames>
    <sheetDataSet>
      <sheetData sheetId="0" refreshError="1"/>
      <sheetData sheetId="1" refreshError="1"/>
      <sheetData sheetId="2" refreshError="1"/>
      <sheetData sheetId="3">
        <row r="45">
          <cell r="I45">
            <v>103</v>
          </cell>
          <cell r="N45">
            <v>112</v>
          </cell>
        </row>
        <row r="46">
          <cell r="I46">
            <v>102</v>
          </cell>
          <cell r="N46">
            <v>109</v>
          </cell>
        </row>
        <row r="47">
          <cell r="I47">
            <v>101</v>
          </cell>
          <cell r="N47">
            <v>106</v>
          </cell>
        </row>
        <row r="48">
          <cell r="I48">
            <v>100</v>
          </cell>
          <cell r="N48">
            <v>103</v>
          </cell>
        </row>
        <row r="49">
          <cell r="N49">
            <v>100</v>
          </cell>
        </row>
        <row r="50">
          <cell r="N50">
            <v>97</v>
          </cell>
        </row>
        <row r="51">
          <cell r="N51">
            <v>94</v>
          </cell>
        </row>
        <row r="52">
          <cell r="N52">
            <v>91</v>
          </cell>
        </row>
        <row r="53">
          <cell r="N53">
            <v>88</v>
          </cell>
        </row>
        <row r="54">
          <cell r="N54">
            <v>85</v>
          </cell>
        </row>
        <row r="55">
          <cell r="N55">
            <v>82</v>
          </cell>
        </row>
      </sheetData>
      <sheetData sheetId="4" refreshError="1"/>
      <sheetData sheetId="5">
        <row r="39">
          <cell r="D39">
            <v>2.4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4"/>
  <sheetViews>
    <sheetView tabSelected="1" workbookViewId="0">
      <selection activeCell="Q12" sqref="Q12"/>
    </sheetView>
  </sheetViews>
  <sheetFormatPr defaultRowHeight="13.5"/>
  <cols>
    <col min="1" max="1" width="9.75" style="1" customWidth="1"/>
    <col min="2" max="2" width="11.375" style="2" customWidth="1"/>
    <col min="3" max="3" width="11.875" style="37" customWidth="1"/>
    <col min="4" max="4" width="7.25" style="37" hidden="1" customWidth="1"/>
    <col min="5" max="5" width="15.25" style="37" customWidth="1"/>
    <col min="6" max="6" width="6.5" style="37" hidden="1" customWidth="1"/>
    <col min="7" max="7" width="15.25" style="37" customWidth="1"/>
    <col min="8" max="8" width="7.25" style="37" hidden="1" customWidth="1"/>
    <col min="9" max="9" width="7.75" style="37" hidden="1" customWidth="1"/>
    <col min="10" max="10" width="9.5" style="37" hidden="1" customWidth="1"/>
    <col min="11" max="11" width="17.25" style="37" customWidth="1"/>
    <col min="12" max="12" width="9" style="37" hidden="1" customWidth="1"/>
    <col min="13" max="14" width="7.375" style="37" hidden="1" customWidth="1"/>
    <col min="15" max="15" width="14.625" style="37" customWidth="1"/>
    <col min="16" max="16" width="15.75" style="37" customWidth="1"/>
    <col min="17" max="17" width="23" style="37" customWidth="1"/>
    <col min="18" max="20" width="9" style="2"/>
    <col min="21" max="22" width="0" style="2" hidden="1" customWidth="1"/>
    <col min="23" max="256" width="9" style="2"/>
    <col min="257" max="257" width="9.75" style="2" customWidth="1"/>
    <col min="258" max="258" width="11.375" style="2" customWidth="1"/>
    <col min="259" max="259" width="11.875" style="2" customWidth="1"/>
    <col min="260" max="260" width="0" style="2" hidden="1" customWidth="1"/>
    <col min="261" max="261" width="15.25" style="2" customWidth="1"/>
    <col min="262" max="262" width="0" style="2" hidden="1" customWidth="1"/>
    <col min="263" max="263" width="15.25" style="2" customWidth="1"/>
    <col min="264" max="266" width="0" style="2" hidden="1" customWidth="1"/>
    <col min="267" max="267" width="17.25" style="2" customWidth="1"/>
    <col min="268" max="270" width="0" style="2" hidden="1" customWidth="1"/>
    <col min="271" max="271" width="14.625" style="2" customWidth="1"/>
    <col min="272" max="272" width="15.75" style="2" customWidth="1"/>
    <col min="273" max="273" width="23" style="2" customWidth="1"/>
    <col min="274" max="276" width="9" style="2"/>
    <col min="277" max="278" width="0" style="2" hidden="1" customWidth="1"/>
    <col min="279" max="512" width="9" style="2"/>
    <col min="513" max="513" width="9.75" style="2" customWidth="1"/>
    <col min="514" max="514" width="11.375" style="2" customWidth="1"/>
    <col min="515" max="515" width="11.875" style="2" customWidth="1"/>
    <col min="516" max="516" width="0" style="2" hidden="1" customWidth="1"/>
    <col min="517" max="517" width="15.25" style="2" customWidth="1"/>
    <col min="518" max="518" width="0" style="2" hidden="1" customWidth="1"/>
    <col min="519" max="519" width="15.25" style="2" customWidth="1"/>
    <col min="520" max="522" width="0" style="2" hidden="1" customWidth="1"/>
    <col min="523" max="523" width="17.25" style="2" customWidth="1"/>
    <col min="524" max="526" width="0" style="2" hidden="1" customWidth="1"/>
    <col min="527" max="527" width="14.625" style="2" customWidth="1"/>
    <col min="528" max="528" width="15.75" style="2" customWidth="1"/>
    <col min="529" max="529" width="23" style="2" customWidth="1"/>
    <col min="530" max="532" width="9" style="2"/>
    <col min="533" max="534" width="0" style="2" hidden="1" customWidth="1"/>
    <col min="535" max="768" width="9" style="2"/>
    <col min="769" max="769" width="9.75" style="2" customWidth="1"/>
    <col min="770" max="770" width="11.375" style="2" customWidth="1"/>
    <col min="771" max="771" width="11.875" style="2" customWidth="1"/>
    <col min="772" max="772" width="0" style="2" hidden="1" customWidth="1"/>
    <col min="773" max="773" width="15.25" style="2" customWidth="1"/>
    <col min="774" max="774" width="0" style="2" hidden="1" customWidth="1"/>
    <col min="775" max="775" width="15.25" style="2" customWidth="1"/>
    <col min="776" max="778" width="0" style="2" hidden="1" customWidth="1"/>
    <col min="779" max="779" width="17.25" style="2" customWidth="1"/>
    <col min="780" max="782" width="0" style="2" hidden="1" customWidth="1"/>
    <col min="783" max="783" width="14.625" style="2" customWidth="1"/>
    <col min="784" max="784" width="15.75" style="2" customWidth="1"/>
    <col min="785" max="785" width="23" style="2" customWidth="1"/>
    <col min="786" max="788" width="9" style="2"/>
    <col min="789" max="790" width="0" style="2" hidden="1" customWidth="1"/>
    <col min="791" max="1024" width="9" style="2"/>
    <col min="1025" max="1025" width="9.75" style="2" customWidth="1"/>
    <col min="1026" max="1026" width="11.375" style="2" customWidth="1"/>
    <col min="1027" max="1027" width="11.875" style="2" customWidth="1"/>
    <col min="1028" max="1028" width="0" style="2" hidden="1" customWidth="1"/>
    <col min="1029" max="1029" width="15.25" style="2" customWidth="1"/>
    <col min="1030" max="1030" width="0" style="2" hidden="1" customWidth="1"/>
    <col min="1031" max="1031" width="15.25" style="2" customWidth="1"/>
    <col min="1032" max="1034" width="0" style="2" hidden="1" customWidth="1"/>
    <col min="1035" max="1035" width="17.25" style="2" customWidth="1"/>
    <col min="1036" max="1038" width="0" style="2" hidden="1" customWidth="1"/>
    <col min="1039" max="1039" width="14.625" style="2" customWidth="1"/>
    <col min="1040" max="1040" width="15.75" style="2" customWidth="1"/>
    <col min="1041" max="1041" width="23" style="2" customWidth="1"/>
    <col min="1042" max="1044" width="9" style="2"/>
    <col min="1045" max="1046" width="0" style="2" hidden="1" customWidth="1"/>
    <col min="1047" max="1280" width="9" style="2"/>
    <col min="1281" max="1281" width="9.75" style="2" customWidth="1"/>
    <col min="1282" max="1282" width="11.375" style="2" customWidth="1"/>
    <col min="1283" max="1283" width="11.875" style="2" customWidth="1"/>
    <col min="1284" max="1284" width="0" style="2" hidden="1" customWidth="1"/>
    <col min="1285" max="1285" width="15.25" style="2" customWidth="1"/>
    <col min="1286" max="1286" width="0" style="2" hidden="1" customWidth="1"/>
    <col min="1287" max="1287" width="15.25" style="2" customWidth="1"/>
    <col min="1288" max="1290" width="0" style="2" hidden="1" customWidth="1"/>
    <col min="1291" max="1291" width="17.25" style="2" customWidth="1"/>
    <col min="1292" max="1294" width="0" style="2" hidden="1" customWidth="1"/>
    <col min="1295" max="1295" width="14.625" style="2" customWidth="1"/>
    <col min="1296" max="1296" width="15.75" style="2" customWidth="1"/>
    <col min="1297" max="1297" width="23" style="2" customWidth="1"/>
    <col min="1298" max="1300" width="9" style="2"/>
    <col min="1301" max="1302" width="0" style="2" hidden="1" customWidth="1"/>
    <col min="1303" max="1536" width="9" style="2"/>
    <col min="1537" max="1537" width="9.75" style="2" customWidth="1"/>
    <col min="1538" max="1538" width="11.375" style="2" customWidth="1"/>
    <col min="1539" max="1539" width="11.875" style="2" customWidth="1"/>
    <col min="1540" max="1540" width="0" style="2" hidden="1" customWidth="1"/>
    <col min="1541" max="1541" width="15.25" style="2" customWidth="1"/>
    <col min="1542" max="1542" width="0" style="2" hidden="1" customWidth="1"/>
    <col min="1543" max="1543" width="15.25" style="2" customWidth="1"/>
    <col min="1544" max="1546" width="0" style="2" hidden="1" customWidth="1"/>
    <col min="1547" max="1547" width="17.25" style="2" customWidth="1"/>
    <col min="1548" max="1550" width="0" style="2" hidden="1" customWidth="1"/>
    <col min="1551" max="1551" width="14.625" style="2" customWidth="1"/>
    <col min="1552" max="1552" width="15.75" style="2" customWidth="1"/>
    <col min="1553" max="1553" width="23" style="2" customWidth="1"/>
    <col min="1554" max="1556" width="9" style="2"/>
    <col min="1557" max="1558" width="0" style="2" hidden="1" customWidth="1"/>
    <col min="1559" max="1792" width="9" style="2"/>
    <col min="1793" max="1793" width="9.75" style="2" customWidth="1"/>
    <col min="1794" max="1794" width="11.375" style="2" customWidth="1"/>
    <col min="1795" max="1795" width="11.875" style="2" customWidth="1"/>
    <col min="1796" max="1796" width="0" style="2" hidden="1" customWidth="1"/>
    <col min="1797" max="1797" width="15.25" style="2" customWidth="1"/>
    <col min="1798" max="1798" width="0" style="2" hidden="1" customWidth="1"/>
    <col min="1799" max="1799" width="15.25" style="2" customWidth="1"/>
    <col min="1800" max="1802" width="0" style="2" hidden="1" customWidth="1"/>
    <col min="1803" max="1803" width="17.25" style="2" customWidth="1"/>
    <col min="1804" max="1806" width="0" style="2" hidden="1" customWidth="1"/>
    <col min="1807" max="1807" width="14.625" style="2" customWidth="1"/>
    <col min="1808" max="1808" width="15.75" style="2" customWidth="1"/>
    <col min="1809" max="1809" width="23" style="2" customWidth="1"/>
    <col min="1810" max="1812" width="9" style="2"/>
    <col min="1813" max="1814" width="0" style="2" hidden="1" customWidth="1"/>
    <col min="1815" max="2048" width="9" style="2"/>
    <col min="2049" max="2049" width="9.75" style="2" customWidth="1"/>
    <col min="2050" max="2050" width="11.375" style="2" customWidth="1"/>
    <col min="2051" max="2051" width="11.875" style="2" customWidth="1"/>
    <col min="2052" max="2052" width="0" style="2" hidden="1" customWidth="1"/>
    <col min="2053" max="2053" width="15.25" style="2" customWidth="1"/>
    <col min="2054" max="2054" width="0" style="2" hidden="1" customWidth="1"/>
    <col min="2055" max="2055" width="15.25" style="2" customWidth="1"/>
    <col min="2056" max="2058" width="0" style="2" hidden="1" customWidth="1"/>
    <col min="2059" max="2059" width="17.25" style="2" customWidth="1"/>
    <col min="2060" max="2062" width="0" style="2" hidden="1" customWidth="1"/>
    <col min="2063" max="2063" width="14.625" style="2" customWidth="1"/>
    <col min="2064" max="2064" width="15.75" style="2" customWidth="1"/>
    <col min="2065" max="2065" width="23" style="2" customWidth="1"/>
    <col min="2066" max="2068" width="9" style="2"/>
    <col min="2069" max="2070" width="0" style="2" hidden="1" customWidth="1"/>
    <col min="2071" max="2304" width="9" style="2"/>
    <col min="2305" max="2305" width="9.75" style="2" customWidth="1"/>
    <col min="2306" max="2306" width="11.375" style="2" customWidth="1"/>
    <col min="2307" max="2307" width="11.875" style="2" customWidth="1"/>
    <col min="2308" max="2308" width="0" style="2" hidden="1" customWidth="1"/>
    <col min="2309" max="2309" width="15.25" style="2" customWidth="1"/>
    <col min="2310" max="2310" width="0" style="2" hidden="1" customWidth="1"/>
    <col min="2311" max="2311" width="15.25" style="2" customWidth="1"/>
    <col min="2312" max="2314" width="0" style="2" hidden="1" customWidth="1"/>
    <col min="2315" max="2315" width="17.25" style="2" customWidth="1"/>
    <col min="2316" max="2318" width="0" style="2" hidden="1" customWidth="1"/>
    <col min="2319" max="2319" width="14.625" style="2" customWidth="1"/>
    <col min="2320" max="2320" width="15.75" style="2" customWidth="1"/>
    <col min="2321" max="2321" width="23" style="2" customWidth="1"/>
    <col min="2322" max="2324" width="9" style="2"/>
    <col min="2325" max="2326" width="0" style="2" hidden="1" customWidth="1"/>
    <col min="2327" max="2560" width="9" style="2"/>
    <col min="2561" max="2561" width="9.75" style="2" customWidth="1"/>
    <col min="2562" max="2562" width="11.375" style="2" customWidth="1"/>
    <col min="2563" max="2563" width="11.875" style="2" customWidth="1"/>
    <col min="2564" max="2564" width="0" style="2" hidden="1" customWidth="1"/>
    <col min="2565" max="2565" width="15.25" style="2" customWidth="1"/>
    <col min="2566" max="2566" width="0" style="2" hidden="1" customWidth="1"/>
    <col min="2567" max="2567" width="15.25" style="2" customWidth="1"/>
    <col min="2568" max="2570" width="0" style="2" hidden="1" customWidth="1"/>
    <col min="2571" max="2571" width="17.25" style="2" customWidth="1"/>
    <col min="2572" max="2574" width="0" style="2" hidden="1" customWidth="1"/>
    <col min="2575" max="2575" width="14.625" style="2" customWidth="1"/>
    <col min="2576" max="2576" width="15.75" style="2" customWidth="1"/>
    <col min="2577" max="2577" width="23" style="2" customWidth="1"/>
    <col min="2578" max="2580" width="9" style="2"/>
    <col min="2581" max="2582" width="0" style="2" hidden="1" customWidth="1"/>
    <col min="2583" max="2816" width="9" style="2"/>
    <col min="2817" max="2817" width="9.75" style="2" customWidth="1"/>
    <col min="2818" max="2818" width="11.375" style="2" customWidth="1"/>
    <col min="2819" max="2819" width="11.875" style="2" customWidth="1"/>
    <col min="2820" max="2820" width="0" style="2" hidden="1" customWidth="1"/>
    <col min="2821" max="2821" width="15.25" style="2" customWidth="1"/>
    <col min="2822" max="2822" width="0" style="2" hidden="1" customWidth="1"/>
    <col min="2823" max="2823" width="15.25" style="2" customWidth="1"/>
    <col min="2824" max="2826" width="0" style="2" hidden="1" customWidth="1"/>
    <col min="2827" max="2827" width="17.25" style="2" customWidth="1"/>
    <col min="2828" max="2830" width="0" style="2" hidden="1" customWidth="1"/>
    <col min="2831" max="2831" width="14.625" style="2" customWidth="1"/>
    <col min="2832" max="2832" width="15.75" style="2" customWidth="1"/>
    <col min="2833" max="2833" width="23" style="2" customWidth="1"/>
    <col min="2834" max="2836" width="9" style="2"/>
    <col min="2837" max="2838" width="0" style="2" hidden="1" customWidth="1"/>
    <col min="2839" max="3072" width="9" style="2"/>
    <col min="3073" max="3073" width="9.75" style="2" customWidth="1"/>
    <col min="3074" max="3074" width="11.375" style="2" customWidth="1"/>
    <col min="3075" max="3075" width="11.875" style="2" customWidth="1"/>
    <col min="3076" max="3076" width="0" style="2" hidden="1" customWidth="1"/>
    <col min="3077" max="3077" width="15.25" style="2" customWidth="1"/>
    <col min="3078" max="3078" width="0" style="2" hidden="1" customWidth="1"/>
    <col min="3079" max="3079" width="15.25" style="2" customWidth="1"/>
    <col min="3080" max="3082" width="0" style="2" hidden="1" customWidth="1"/>
    <col min="3083" max="3083" width="17.25" style="2" customWidth="1"/>
    <col min="3084" max="3086" width="0" style="2" hidden="1" customWidth="1"/>
    <col min="3087" max="3087" width="14.625" style="2" customWidth="1"/>
    <col min="3088" max="3088" width="15.75" style="2" customWidth="1"/>
    <col min="3089" max="3089" width="23" style="2" customWidth="1"/>
    <col min="3090" max="3092" width="9" style="2"/>
    <col min="3093" max="3094" width="0" style="2" hidden="1" customWidth="1"/>
    <col min="3095" max="3328" width="9" style="2"/>
    <col min="3329" max="3329" width="9.75" style="2" customWidth="1"/>
    <col min="3330" max="3330" width="11.375" style="2" customWidth="1"/>
    <col min="3331" max="3331" width="11.875" style="2" customWidth="1"/>
    <col min="3332" max="3332" width="0" style="2" hidden="1" customWidth="1"/>
    <col min="3333" max="3333" width="15.25" style="2" customWidth="1"/>
    <col min="3334" max="3334" width="0" style="2" hidden="1" customWidth="1"/>
    <col min="3335" max="3335" width="15.25" style="2" customWidth="1"/>
    <col min="3336" max="3338" width="0" style="2" hidden="1" customWidth="1"/>
    <col min="3339" max="3339" width="17.25" style="2" customWidth="1"/>
    <col min="3340" max="3342" width="0" style="2" hidden="1" customWidth="1"/>
    <col min="3343" max="3343" width="14.625" style="2" customWidth="1"/>
    <col min="3344" max="3344" width="15.75" style="2" customWidth="1"/>
    <col min="3345" max="3345" width="23" style="2" customWidth="1"/>
    <col min="3346" max="3348" width="9" style="2"/>
    <col min="3349" max="3350" width="0" style="2" hidden="1" customWidth="1"/>
    <col min="3351" max="3584" width="9" style="2"/>
    <col min="3585" max="3585" width="9.75" style="2" customWidth="1"/>
    <col min="3586" max="3586" width="11.375" style="2" customWidth="1"/>
    <col min="3587" max="3587" width="11.875" style="2" customWidth="1"/>
    <col min="3588" max="3588" width="0" style="2" hidden="1" customWidth="1"/>
    <col min="3589" max="3589" width="15.25" style="2" customWidth="1"/>
    <col min="3590" max="3590" width="0" style="2" hidden="1" customWidth="1"/>
    <col min="3591" max="3591" width="15.25" style="2" customWidth="1"/>
    <col min="3592" max="3594" width="0" style="2" hidden="1" customWidth="1"/>
    <col min="3595" max="3595" width="17.25" style="2" customWidth="1"/>
    <col min="3596" max="3598" width="0" style="2" hidden="1" customWidth="1"/>
    <col min="3599" max="3599" width="14.625" style="2" customWidth="1"/>
    <col min="3600" max="3600" width="15.75" style="2" customWidth="1"/>
    <col min="3601" max="3601" width="23" style="2" customWidth="1"/>
    <col min="3602" max="3604" width="9" style="2"/>
    <col min="3605" max="3606" width="0" style="2" hidden="1" customWidth="1"/>
    <col min="3607" max="3840" width="9" style="2"/>
    <col min="3841" max="3841" width="9.75" style="2" customWidth="1"/>
    <col min="3842" max="3842" width="11.375" style="2" customWidth="1"/>
    <col min="3843" max="3843" width="11.875" style="2" customWidth="1"/>
    <col min="3844" max="3844" width="0" style="2" hidden="1" customWidth="1"/>
    <col min="3845" max="3845" width="15.25" style="2" customWidth="1"/>
    <col min="3846" max="3846" width="0" style="2" hidden="1" customWidth="1"/>
    <col min="3847" max="3847" width="15.25" style="2" customWidth="1"/>
    <col min="3848" max="3850" width="0" style="2" hidden="1" customWidth="1"/>
    <col min="3851" max="3851" width="17.25" style="2" customWidth="1"/>
    <col min="3852" max="3854" width="0" style="2" hidden="1" customWidth="1"/>
    <col min="3855" max="3855" width="14.625" style="2" customWidth="1"/>
    <col min="3856" max="3856" width="15.75" style="2" customWidth="1"/>
    <col min="3857" max="3857" width="23" style="2" customWidth="1"/>
    <col min="3858" max="3860" width="9" style="2"/>
    <col min="3861" max="3862" width="0" style="2" hidden="1" customWidth="1"/>
    <col min="3863" max="4096" width="9" style="2"/>
    <col min="4097" max="4097" width="9.75" style="2" customWidth="1"/>
    <col min="4098" max="4098" width="11.375" style="2" customWidth="1"/>
    <col min="4099" max="4099" width="11.875" style="2" customWidth="1"/>
    <col min="4100" max="4100" width="0" style="2" hidden="1" customWidth="1"/>
    <col min="4101" max="4101" width="15.25" style="2" customWidth="1"/>
    <col min="4102" max="4102" width="0" style="2" hidden="1" customWidth="1"/>
    <col min="4103" max="4103" width="15.25" style="2" customWidth="1"/>
    <col min="4104" max="4106" width="0" style="2" hidden="1" customWidth="1"/>
    <col min="4107" max="4107" width="17.25" style="2" customWidth="1"/>
    <col min="4108" max="4110" width="0" style="2" hidden="1" customWidth="1"/>
    <col min="4111" max="4111" width="14.625" style="2" customWidth="1"/>
    <col min="4112" max="4112" width="15.75" style="2" customWidth="1"/>
    <col min="4113" max="4113" width="23" style="2" customWidth="1"/>
    <col min="4114" max="4116" width="9" style="2"/>
    <col min="4117" max="4118" width="0" style="2" hidden="1" customWidth="1"/>
    <col min="4119" max="4352" width="9" style="2"/>
    <col min="4353" max="4353" width="9.75" style="2" customWidth="1"/>
    <col min="4354" max="4354" width="11.375" style="2" customWidth="1"/>
    <col min="4355" max="4355" width="11.875" style="2" customWidth="1"/>
    <col min="4356" max="4356" width="0" style="2" hidden="1" customWidth="1"/>
    <col min="4357" max="4357" width="15.25" style="2" customWidth="1"/>
    <col min="4358" max="4358" width="0" style="2" hidden="1" customWidth="1"/>
    <col min="4359" max="4359" width="15.25" style="2" customWidth="1"/>
    <col min="4360" max="4362" width="0" style="2" hidden="1" customWidth="1"/>
    <col min="4363" max="4363" width="17.25" style="2" customWidth="1"/>
    <col min="4364" max="4366" width="0" style="2" hidden="1" customWidth="1"/>
    <col min="4367" max="4367" width="14.625" style="2" customWidth="1"/>
    <col min="4368" max="4368" width="15.75" style="2" customWidth="1"/>
    <col min="4369" max="4369" width="23" style="2" customWidth="1"/>
    <col min="4370" max="4372" width="9" style="2"/>
    <col min="4373" max="4374" width="0" style="2" hidden="1" customWidth="1"/>
    <col min="4375" max="4608" width="9" style="2"/>
    <col min="4609" max="4609" width="9.75" style="2" customWidth="1"/>
    <col min="4610" max="4610" width="11.375" style="2" customWidth="1"/>
    <col min="4611" max="4611" width="11.875" style="2" customWidth="1"/>
    <col min="4612" max="4612" width="0" style="2" hidden="1" customWidth="1"/>
    <col min="4613" max="4613" width="15.25" style="2" customWidth="1"/>
    <col min="4614" max="4614" width="0" style="2" hidden="1" customWidth="1"/>
    <col min="4615" max="4615" width="15.25" style="2" customWidth="1"/>
    <col min="4616" max="4618" width="0" style="2" hidden="1" customWidth="1"/>
    <col min="4619" max="4619" width="17.25" style="2" customWidth="1"/>
    <col min="4620" max="4622" width="0" style="2" hidden="1" customWidth="1"/>
    <col min="4623" max="4623" width="14.625" style="2" customWidth="1"/>
    <col min="4624" max="4624" width="15.75" style="2" customWidth="1"/>
    <col min="4625" max="4625" width="23" style="2" customWidth="1"/>
    <col min="4626" max="4628" width="9" style="2"/>
    <col min="4629" max="4630" width="0" style="2" hidden="1" customWidth="1"/>
    <col min="4631" max="4864" width="9" style="2"/>
    <col min="4865" max="4865" width="9.75" style="2" customWidth="1"/>
    <col min="4866" max="4866" width="11.375" style="2" customWidth="1"/>
    <col min="4867" max="4867" width="11.875" style="2" customWidth="1"/>
    <col min="4868" max="4868" width="0" style="2" hidden="1" customWidth="1"/>
    <col min="4869" max="4869" width="15.25" style="2" customWidth="1"/>
    <col min="4870" max="4870" width="0" style="2" hidden="1" customWidth="1"/>
    <col min="4871" max="4871" width="15.25" style="2" customWidth="1"/>
    <col min="4872" max="4874" width="0" style="2" hidden="1" customWidth="1"/>
    <col min="4875" max="4875" width="17.25" style="2" customWidth="1"/>
    <col min="4876" max="4878" width="0" style="2" hidden="1" customWidth="1"/>
    <col min="4879" max="4879" width="14.625" style="2" customWidth="1"/>
    <col min="4880" max="4880" width="15.75" style="2" customWidth="1"/>
    <col min="4881" max="4881" width="23" style="2" customWidth="1"/>
    <col min="4882" max="4884" width="9" style="2"/>
    <col min="4885" max="4886" width="0" style="2" hidden="1" customWidth="1"/>
    <col min="4887" max="5120" width="9" style="2"/>
    <col min="5121" max="5121" width="9.75" style="2" customWidth="1"/>
    <col min="5122" max="5122" width="11.375" style="2" customWidth="1"/>
    <col min="5123" max="5123" width="11.875" style="2" customWidth="1"/>
    <col min="5124" max="5124" width="0" style="2" hidden="1" customWidth="1"/>
    <col min="5125" max="5125" width="15.25" style="2" customWidth="1"/>
    <col min="5126" max="5126" width="0" style="2" hidden="1" customWidth="1"/>
    <col min="5127" max="5127" width="15.25" style="2" customWidth="1"/>
    <col min="5128" max="5130" width="0" style="2" hidden="1" customWidth="1"/>
    <col min="5131" max="5131" width="17.25" style="2" customWidth="1"/>
    <col min="5132" max="5134" width="0" style="2" hidden="1" customWidth="1"/>
    <col min="5135" max="5135" width="14.625" style="2" customWidth="1"/>
    <col min="5136" max="5136" width="15.75" style="2" customWidth="1"/>
    <col min="5137" max="5137" width="23" style="2" customWidth="1"/>
    <col min="5138" max="5140" width="9" style="2"/>
    <col min="5141" max="5142" width="0" style="2" hidden="1" customWidth="1"/>
    <col min="5143" max="5376" width="9" style="2"/>
    <col min="5377" max="5377" width="9.75" style="2" customWidth="1"/>
    <col min="5378" max="5378" width="11.375" style="2" customWidth="1"/>
    <col min="5379" max="5379" width="11.875" style="2" customWidth="1"/>
    <col min="5380" max="5380" width="0" style="2" hidden="1" customWidth="1"/>
    <col min="5381" max="5381" width="15.25" style="2" customWidth="1"/>
    <col min="5382" max="5382" width="0" style="2" hidden="1" customWidth="1"/>
    <col min="5383" max="5383" width="15.25" style="2" customWidth="1"/>
    <col min="5384" max="5386" width="0" style="2" hidden="1" customWidth="1"/>
    <col min="5387" max="5387" width="17.25" style="2" customWidth="1"/>
    <col min="5388" max="5390" width="0" style="2" hidden="1" customWidth="1"/>
    <col min="5391" max="5391" width="14.625" style="2" customWidth="1"/>
    <col min="5392" max="5392" width="15.75" style="2" customWidth="1"/>
    <col min="5393" max="5393" width="23" style="2" customWidth="1"/>
    <col min="5394" max="5396" width="9" style="2"/>
    <col min="5397" max="5398" width="0" style="2" hidden="1" customWidth="1"/>
    <col min="5399" max="5632" width="9" style="2"/>
    <col min="5633" max="5633" width="9.75" style="2" customWidth="1"/>
    <col min="5634" max="5634" width="11.375" style="2" customWidth="1"/>
    <col min="5635" max="5635" width="11.875" style="2" customWidth="1"/>
    <col min="5636" max="5636" width="0" style="2" hidden="1" customWidth="1"/>
    <col min="5637" max="5637" width="15.25" style="2" customWidth="1"/>
    <col min="5638" max="5638" width="0" style="2" hidden="1" customWidth="1"/>
    <col min="5639" max="5639" width="15.25" style="2" customWidth="1"/>
    <col min="5640" max="5642" width="0" style="2" hidden="1" customWidth="1"/>
    <col min="5643" max="5643" width="17.25" style="2" customWidth="1"/>
    <col min="5644" max="5646" width="0" style="2" hidden="1" customWidth="1"/>
    <col min="5647" max="5647" width="14.625" style="2" customWidth="1"/>
    <col min="5648" max="5648" width="15.75" style="2" customWidth="1"/>
    <col min="5649" max="5649" width="23" style="2" customWidth="1"/>
    <col min="5650" max="5652" width="9" style="2"/>
    <col min="5653" max="5654" width="0" style="2" hidden="1" customWidth="1"/>
    <col min="5655" max="5888" width="9" style="2"/>
    <col min="5889" max="5889" width="9.75" style="2" customWidth="1"/>
    <col min="5890" max="5890" width="11.375" style="2" customWidth="1"/>
    <col min="5891" max="5891" width="11.875" style="2" customWidth="1"/>
    <col min="5892" max="5892" width="0" style="2" hidden="1" customWidth="1"/>
    <col min="5893" max="5893" width="15.25" style="2" customWidth="1"/>
    <col min="5894" max="5894" width="0" style="2" hidden="1" customWidth="1"/>
    <col min="5895" max="5895" width="15.25" style="2" customWidth="1"/>
    <col min="5896" max="5898" width="0" style="2" hidden="1" customWidth="1"/>
    <col min="5899" max="5899" width="17.25" style="2" customWidth="1"/>
    <col min="5900" max="5902" width="0" style="2" hidden="1" customWidth="1"/>
    <col min="5903" max="5903" width="14.625" style="2" customWidth="1"/>
    <col min="5904" max="5904" width="15.75" style="2" customWidth="1"/>
    <col min="5905" max="5905" width="23" style="2" customWidth="1"/>
    <col min="5906" max="5908" width="9" style="2"/>
    <col min="5909" max="5910" width="0" style="2" hidden="1" customWidth="1"/>
    <col min="5911" max="6144" width="9" style="2"/>
    <col min="6145" max="6145" width="9.75" style="2" customWidth="1"/>
    <col min="6146" max="6146" width="11.375" style="2" customWidth="1"/>
    <col min="6147" max="6147" width="11.875" style="2" customWidth="1"/>
    <col min="6148" max="6148" width="0" style="2" hidden="1" customWidth="1"/>
    <col min="6149" max="6149" width="15.25" style="2" customWidth="1"/>
    <col min="6150" max="6150" width="0" style="2" hidden="1" customWidth="1"/>
    <col min="6151" max="6151" width="15.25" style="2" customWidth="1"/>
    <col min="6152" max="6154" width="0" style="2" hidden="1" customWidth="1"/>
    <col min="6155" max="6155" width="17.25" style="2" customWidth="1"/>
    <col min="6156" max="6158" width="0" style="2" hidden="1" customWidth="1"/>
    <col min="6159" max="6159" width="14.625" style="2" customWidth="1"/>
    <col min="6160" max="6160" width="15.75" style="2" customWidth="1"/>
    <col min="6161" max="6161" width="23" style="2" customWidth="1"/>
    <col min="6162" max="6164" width="9" style="2"/>
    <col min="6165" max="6166" width="0" style="2" hidden="1" customWidth="1"/>
    <col min="6167" max="6400" width="9" style="2"/>
    <col min="6401" max="6401" width="9.75" style="2" customWidth="1"/>
    <col min="6402" max="6402" width="11.375" style="2" customWidth="1"/>
    <col min="6403" max="6403" width="11.875" style="2" customWidth="1"/>
    <col min="6404" max="6404" width="0" style="2" hidden="1" customWidth="1"/>
    <col min="6405" max="6405" width="15.25" style="2" customWidth="1"/>
    <col min="6406" max="6406" width="0" style="2" hidden="1" customWidth="1"/>
    <col min="6407" max="6407" width="15.25" style="2" customWidth="1"/>
    <col min="6408" max="6410" width="0" style="2" hidden="1" customWidth="1"/>
    <col min="6411" max="6411" width="17.25" style="2" customWidth="1"/>
    <col min="6412" max="6414" width="0" style="2" hidden="1" customWidth="1"/>
    <col min="6415" max="6415" width="14.625" style="2" customWidth="1"/>
    <col min="6416" max="6416" width="15.75" style="2" customWidth="1"/>
    <col min="6417" max="6417" width="23" style="2" customWidth="1"/>
    <col min="6418" max="6420" width="9" style="2"/>
    <col min="6421" max="6422" width="0" style="2" hidden="1" customWidth="1"/>
    <col min="6423" max="6656" width="9" style="2"/>
    <col min="6657" max="6657" width="9.75" style="2" customWidth="1"/>
    <col min="6658" max="6658" width="11.375" style="2" customWidth="1"/>
    <col min="6659" max="6659" width="11.875" style="2" customWidth="1"/>
    <col min="6660" max="6660" width="0" style="2" hidden="1" customWidth="1"/>
    <col min="6661" max="6661" width="15.25" style="2" customWidth="1"/>
    <col min="6662" max="6662" width="0" style="2" hidden="1" customWidth="1"/>
    <col min="6663" max="6663" width="15.25" style="2" customWidth="1"/>
    <col min="6664" max="6666" width="0" style="2" hidden="1" customWidth="1"/>
    <col min="6667" max="6667" width="17.25" style="2" customWidth="1"/>
    <col min="6668" max="6670" width="0" style="2" hidden="1" customWidth="1"/>
    <col min="6671" max="6671" width="14.625" style="2" customWidth="1"/>
    <col min="6672" max="6672" width="15.75" style="2" customWidth="1"/>
    <col min="6673" max="6673" width="23" style="2" customWidth="1"/>
    <col min="6674" max="6676" width="9" style="2"/>
    <col min="6677" max="6678" width="0" style="2" hidden="1" customWidth="1"/>
    <col min="6679" max="6912" width="9" style="2"/>
    <col min="6913" max="6913" width="9.75" style="2" customWidth="1"/>
    <col min="6914" max="6914" width="11.375" style="2" customWidth="1"/>
    <col min="6915" max="6915" width="11.875" style="2" customWidth="1"/>
    <col min="6916" max="6916" width="0" style="2" hidden="1" customWidth="1"/>
    <col min="6917" max="6917" width="15.25" style="2" customWidth="1"/>
    <col min="6918" max="6918" width="0" style="2" hidden="1" customWidth="1"/>
    <col min="6919" max="6919" width="15.25" style="2" customWidth="1"/>
    <col min="6920" max="6922" width="0" style="2" hidden="1" customWidth="1"/>
    <col min="6923" max="6923" width="17.25" style="2" customWidth="1"/>
    <col min="6924" max="6926" width="0" style="2" hidden="1" customWidth="1"/>
    <col min="6927" max="6927" width="14.625" style="2" customWidth="1"/>
    <col min="6928" max="6928" width="15.75" style="2" customWidth="1"/>
    <col min="6929" max="6929" width="23" style="2" customWidth="1"/>
    <col min="6930" max="6932" width="9" style="2"/>
    <col min="6933" max="6934" width="0" style="2" hidden="1" customWidth="1"/>
    <col min="6935" max="7168" width="9" style="2"/>
    <col min="7169" max="7169" width="9.75" style="2" customWidth="1"/>
    <col min="7170" max="7170" width="11.375" style="2" customWidth="1"/>
    <col min="7171" max="7171" width="11.875" style="2" customWidth="1"/>
    <col min="7172" max="7172" width="0" style="2" hidden="1" customWidth="1"/>
    <col min="7173" max="7173" width="15.25" style="2" customWidth="1"/>
    <col min="7174" max="7174" width="0" style="2" hidden="1" customWidth="1"/>
    <col min="7175" max="7175" width="15.25" style="2" customWidth="1"/>
    <col min="7176" max="7178" width="0" style="2" hidden="1" customWidth="1"/>
    <col min="7179" max="7179" width="17.25" style="2" customWidth="1"/>
    <col min="7180" max="7182" width="0" style="2" hidden="1" customWidth="1"/>
    <col min="7183" max="7183" width="14.625" style="2" customWidth="1"/>
    <col min="7184" max="7184" width="15.75" style="2" customWidth="1"/>
    <col min="7185" max="7185" width="23" style="2" customWidth="1"/>
    <col min="7186" max="7188" width="9" style="2"/>
    <col min="7189" max="7190" width="0" style="2" hidden="1" customWidth="1"/>
    <col min="7191" max="7424" width="9" style="2"/>
    <col min="7425" max="7425" width="9.75" style="2" customWidth="1"/>
    <col min="7426" max="7426" width="11.375" style="2" customWidth="1"/>
    <col min="7427" max="7427" width="11.875" style="2" customWidth="1"/>
    <col min="7428" max="7428" width="0" style="2" hidden="1" customWidth="1"/>
    <col min="7429" max="7429" width="15.25" style="2" customWidth="1"/>
    <col min="7430" max="7430" width="0" style="2" hidden="1" customWidth="1"/>
    <col min="7431" max="7431" width="15.25" style="2" customWidth="1"/>
    <col min="7432" max="7434" width="0" style="2" hidden="1" customWidth="1"/>
    <col min="7435" max="7435" width="17.25" style="2" customWidth="1"/>
    <col min="7436" max="7438" width="0" style="2" hidden="1" customWidth="1"/>
    <col min="7439" max="7439" width="14.625" style="2" customWidth="1"/>
    <col min="7440" max="7440" width="15.75" style="2" customWidth="1"/>
    <col min="7441" max="7441" width="23" style="2" customWidth="1"/>
    <col min="7442" max="7444" width="9" style="2"/>
    <col min="7445" max="7446" width="0" style="2" hidden="1" customWidth="1"/>
    <col min="7447" max="7680" width="9" style="2"/>
    <col min="7681" max="7681" width="9.75" style="2" customWidth="1"/>
    <col min="7682" max="7682" width="11.375" style="2" customWidth="1"/>
    <col min="7683" max="7683" width="11.875" style="2" customWidth="1"/>
    <col min="7684" max="7684" width="0" style="2" hidden="1" customWidth="1"/>
    <col min="7685" max="7685" width="15.25" style="2" customWidth="1"/>
    <col min="7686" max="7686" width="0" style="2" hidden="1" customWidth="1"/>
    <col min="7687" max="7687" width="15.25" style="2" customWidth="1"/>
    <col min="7688" max="7690" width="0" style="2" hidden="1" customWidth="1"/>
    <col min="7691" max="7691" width="17.25" style="2" customWidth="1"/>
    <col min="7692" max="7694" width="0" style="2" hidden="1" customWidth="1"/>
    <col min="7695" max="7695" width="14.625" style="2" customWidth="1"/>
    <col min="7696" max="7696" width="15.75" style="2" customWidth="1"/>
    <col min="7697" max="7697" width="23" style="2" customWidth="1"/>
    <col min="7698" max="7700" width="9" style="2"/>
    <col min="7701" max="7702" width="0" style="2" hidden="1" customWidth="1"/>
    <col min="7703" max="7936" width="9" style="2"/>
    <col min="7937" max="7937" width="9.75" style="2" customWidth="1"/>
    <col min="7938" max="7938" width="11.375" style="2" customWidth="1"/>
    <col min="7939" max="7939" width="11.875" style="2" customWidth="1"/>
    <col min="7940" max="7940" width="0" style="2" hidden="1" customWidth="1"/>
    <col min="7941" max="7941" width="15.25" style="2" customWidth="1"/>
    <col min="7942" max="7942" width="0" style="2" hidden="1" customWidth="1"/>
    <col min="7943" max="7943" width="15.25" style="2" customWidth="1"/>
    <col min="7944" max="7946" width="0" style="2" hidden="1" customWidth="1"/>
    <col min="7947" max="7947" width="17.25" style="2" customWidth="1"/>
    <col min="7948" max="7950" width="0" style="2" hidden="1" customWidth="1"/>
    <col min="7951" max="7951" width="14.625" style="2" customWidth="1"/>
    <col min="7952" max="7952" width="15.75" style="2" customWidth="1"/>
    <col min="7953" max="7953" width="23" style="2" customWidth="1"/>
    <col min="7954" max="7956" width="9" style="2"/>
    <col min="7957" max="7958" width="0" style="2" hidden="1" customWidth="1"/>
    <col min="7959" max="8192" width="9" style="2"/>
    <col min="8193" max="8193" width="9.75" style="2" customWidth="1"/>
    <col min="8194" max="8194" width="11.375" style="2" customWidth="1"/>
    <col min="8195" max="8195" width="11.875" style="2" customWidth="1"/>
    <col min="8196" max="8196" width="0" style="2" hidden="1" customWidth="1"/>
    <col min="8197" max="8197" width="15.25" style="2" customWidth="1"/>
    <col min="8198" max="8198" width="0" style="2" hidden="1" customWidth="1"/>
    <col min="8199" max="8199" width="15.25" style="2" customWidth="1"/>
    <col min="8200" max="8202" width="0" style="2" hidden="1" customWidth="1"/>
    <col min="8203" max="8203" width="17.25" style="2" customWidth="1"/>
    <col min="8204" max="8206" width="0" style="2" hidden="1" customWidth="1"/>
    <col min="8207" max="8207" width="14.625" style="2" customWidth="1"/>
    <col min="8208" max="8208" width="15.75" style="2" customWidth="1"/>
    <col min="8209" max="8209" width="23" style="2" customWidth="1"/>
    <col min="8210" max="8212" width="9" style="2"/>
    <col min="8213" max="8214" width="0" style="2" hidden="1" customWidth="1"/>
    <col min="8215" max="8448" width="9" style="2"/>
    <col min="8449" max="8449" width="9.75" style="2" customWidth="1"/>
    <col min="8450" max="8450" width="11.375" style="2" customWidth="1"/>
    <col min="8451" max="8451" width="11.875" style="2" customWidth="1"/>
    <col min="8452" max="8452" width="0" style="2" hidden="1" customWidth="1"/>
    <col min="8453" max="8453" width="15.25" style="2" customWidth="1"/>
    <col min="8454" max="8454" width="0" style="2" hidden="1" customWidth="1"/>
    <col min="8455" max="8455" width="15.25" style="2" customWidth="1"/>
    <col min="8456" max="8458" width="0" style="2" hidden="1" customWidth="1"/>
    <col min="8459" max="8459" width="17.25" style="2" customWidth="1"/>
    <col min="8460" max="8462" width="0" style="2" hidden="1" customWidth="1"/>
    <col min="8463" max="8463" width="14.625" style="2" customWidth="1"/>
    <col min="8464" max="8464" width="15.75" style="2" customWidth="1"/>
    <col min="8465" max="8465" width="23" style="2" customWidth="1"/>
    <col min="8466" max="8468" width="9" style="2"/>
    <col min="8469" max="8470" width="0" style="2" hidden="1" customWidth="1"/>
    <col min="8471" max="8704" width="9" style="2"/>
    <col min="8705" max="8705" width="9.75" style="2" customWidth="1"/>
    <col min="8706" max="8706" width="11.375" style="2" customWidth="1"/>
    <col min="8707" max="8707" width="11.875" style="2" customWidth="1"/>
    <col min="8708" max="8708" width="0" style="2" hidden="1" customWidth="1"/>
    <col min="8709" max="8709" width="15.25" style="2" customWidth="1"/>
    <col min="8710" max="8710" width="0" style="2" hidden="1" customWidth="1"/>
    <col min="8711" max="8711" width="15.25" style="2" customWidth="1"/>
    <col min="8712" max="8714" width="0" style="2" hidden="1" customWidth="1"/>
    <col min="8715" max="8715" width="17.25" style="2" customWidth="1"/>
    <col min="8716" max="8718" width="0" style="2" hidden="1" customWidth="1"/>
    <col min="8719" max="8719" width="14.625" style="2" customWidth="1"/>
    <col min="8720" max="8720" width="15.75" style="2" customWidth="1"/>
    <col min="8721" max="8721" width="23" style="2" customWidth="1"/>
    <col min="8722" max="8724" width="9" style="2"/>
    <col min="8725" max="8726" width="0" style="2" hidden="1" customWidth="1"/>
    <col min="8727" max="8960" width="9" style="2"/>
    <col min="8961" max="8961" width="9.75" style="2" customWidth="1"/>
    <col min="8962" max="8962" width="11.375" style="2" customWidth="1"/>
    <col min="8963" max="8963" width="11.875" style="2" customWidth="1"/>
    <col min="8964" max="8964" width="0" style="2" hidden="1" customWidth="1"/>
    <col min="8965" max="8965" width="15.25" style="2" customWidth="1"/>
    <col min="8966" max="8966" width="0" style="2" hidden="1" customWidth="1"/>
    <col min="8967" max="8967" width="15.25" style="2" customWidth="1"/>
    <col min="8968" max="8970" width="0" style="2" hidden="1" customWidth="1"/>
    <col min="8971" max="8971" width="17.25" style="2" customWidth="1"/>
    <col min="8972" max="8974" width="0" style="2" hidden="1" customWidth="1"/>
    <col min="8975" max="8975" width="14.625" style="2" customWidth="1"/>
    <col min="8976" max="8976" width="15.75" style="2" customWidth="1"/>
    <col min="8977" max="8977" width="23" style="2" customWidth="1"/>
    <col min="8978" max="8980" width="9" style="2"/>
    <col min="8981" max="8982" width="0" style="2" hidden="1" customWidth="1"/>
    <col min="8983" max="9216" width="9" style="2"/>
    <col min="9217" max="9217" width="9.75" style="2" customWidth="1"/>
    <col min="9218" max="9218" width="11.375" style="2" customWidth="1"/>
    <col min="9219" max="9219" width="11.875" style="2" customWidth="1"/>
    <col min="9220" max="9220" width="0" style="2" hidden="1" customWidth="1"/>
    <col min="9221" max="9221" width="15.25" style="2" customWidth="1"/>
    <col min="9222" max="9222" width="0" style="2" hidden="1" customWidth="1"/>
    <col min="9223" max="9223" width="15.25" style="2" customWidth="1"/>
    <col min="9224" max="9226" width="0" style="2" hidden="1" customWidth="1"/>
    <col min="9227" max="9227" width="17.25" style="2" customWidth="1"/>
    <col min="9228" max="9230" width="0" style="2" hidden="1" customWidth="1"/>
    <col min="9231" max="9231" width="14.625" style="2" customWidth="1"/>
    <col min="9232" max="9232" width="15.75" style="2" customWidth="1"/>
    <col min="9233" max="9233" width="23" style="2" customWidth="1"/>
    <col min="9234" max="9236" width="9" style="2"/>
    <col min="9237" max="9238" width="0" style="2" hidden="1" customWidth="1"/>
    <col min="9239" max="9472" width="9" style="2"/>
    <col min="9473" max="9473" width="9.75" style="2" customWidth="1"/>
    <col min="9474" max="9474" width="11.375" style="2" customWidth="1"/>
    <col min="9475" max="9475" width="11.875" style="2" customWidth="1"/>
    <col min="9476" max="9476" width="0" style="2" hidden="1" customWidth="1"/>
    <col min="9477" max="9477" width="15.25" style="2" customWidth="1"/>
    <col min="9478" max="9478" width="0" style="2" hidden="1" customWidth="1"/>
    <col min="9479" max="9479" width="15.25" style="2" customWidth="1"/>
    <col min="9480" max="9482" width="0" style="2" hidden="1" customWidth="1"/>
    <col min="9483" max="9483" width="17.25" style="2" customWidth="1"/>
    <col min="9484" max="9486" width="0" style="2" hidden="1" customWidth="1"/>
    <col min="9487" max="9487" width="14.625" style="2" customWidth="1"/>
    <col min="9488" max="9488" width="15.75" style="2" customWidth="1"/>
    <col min="9489" max="9489" width="23" style="2" customWidth="1"/>
    <col min="9490" max="9492" width="9" style="2"/>
    <col min="9493" max="9494" width="0" style="2" hidden="1" customWidth="1"/>
    <col min="9495" max="9728" width="9" style="2"/>
    <col min="9729" max="9729" width="9.75" style="2" customWidth="1"/>
    <col min="9730" max="9730" width="11.375" style="2" customWidth="1"/>
    <col min="9731" max="9731" width="11.875" style="2" customWidth="1"/>
    <col min="9732" max="9732" width="0" style="2" hidden="1" customWidth="1"/>
    <col min="9733" max="9733" width="15.25" style="2" customWidth="1"/>
    <col min="9734" max="9734" width="0" style="2" hidden="1" customWidth="1"/>
    <col min="9735" max="9735" width="15.25" style="2" customWidth="1"/>
    <col min="9736" max="9738" width="0" style="2" hidden="1" customWidth="1"/>
    <col min="9739" max="9739" width="17.25" style="2" customWidth="1"/>
    <col min="9740" max="9742" width="0" style="2" hidden="1" customWidth="1"/>
    <col min="9743" max="9743" width="14.625" style="2" customWidth="1"/>
    <col min="9744" max="9744" width="15.75" style="2" customWidth="1"/>
    <col min="9745" max="9745" width="23" style="2" customWidth="1"/>
    <col min="9746" max="9748" width="9" style="2"/>
    <col min="9749" max="9750" width="0" style="2" hidden="1" customWidth="1"/>
    <col min="9751" max="9984" width="9" style="2"/>
    <col min="9985" max="9985" width="9.75" style="2" customWidth="1"/>
    <col min="9986" max="9986" width="11.375" style="2" customWidth="1"/>
    <col min="9987" max="9987" width="11.875" style="2" customWidth="1"/>
    <col min="9988" max="9988" width="0" style="2" hidden="1" customWidth="1"/>
    <col min="9989" max="9989" width="15.25" style="2" customWidth="1"/>
    <col min="9990" max="9990" width="0" style="2" hidden="1" customWidth="1"/>
    <col min="9991" max="9991" width="15.25" style="2" customWidth="1"/>
    <col min="9992" max="9994" width="0" style="2" hidden="1" customWidth="1"/>
    <col min="9995" max="9995" width="17.25" style="2" customWidth="1"/>
    <col min="9996" max="9998" width="0" style="2" hidden="1" customWidth="1"/>
    <col min="9999" max="9999" width="14.625" style="2" customWidth="1"/>
    <col min="10000" max="10000" width="15.75" style="2" customWidth="1"/>
    <col min="10001" max="10001" width="23" style="2" customWidth="1"/>
    <col min="10002" max="10004" width="9" style="2"/>
    <col min="10005" max="10006" width="0" style="2" hidden="1" customWidth="1"/>
    <col min="10007" max="10240" width="9" style="2"/>
    <col min="10241" max="10241" width="9.75" style="2" customWidth="1"/>
    <col min="10242" max="10242" width="11.375" style="2" customWidth="1"/>
    <col min="10243" max="10243" width="11.875" style="2" customWidth="1"/>
    <col min="10244" max="10244" width="0" style="2" hidden="1" customWidth="1"/>
    <col min="10245" max="10245" width="15.25" style="2" customWidth="1"/>
    <col min="10246" max="10246" width="0" style="2" hidden="1" customWidth="1"/>
    <col min="10247" max="10247" width="15.25" style="2" customWidth="1"/>
    <col min="10248" max="10250" width="0" style="2" hidden="1" customWidth="1"/>
    <col min="10251" max="10251" width="17.25" style="2" customWidth="1"/>
    <col min="10252" max="10254" width="0" style="2" hidden="1" customWidth="1"/>
    <col min="10255" max="10255" width="14.625" style="2" customWidth="1"/>
    <col min="10256" max="10256" width="15.75" style="2" customWidth="1"/>
    <col min="10257" max="10257" width="23" style="2" customWidth="1"/>
    <col min="10258" max="10260" width="9" style="2"/>
    <col min="10261" max="10262" width="0" style="2" hidden="1" customWidth="1"/>
    <col min="10263" max="10496" width="9" style="2"/>
    <col min="10497" max="10497" width="9.75" style="2" customWidth="1"/>
    <col min="10498" max="10498" width="11.375" style="2" customWidth="1"/>
    <col min="10499" max="10499" width="11.875" style="2" customWidth="1"/>
    <col min="10500" max="10500" width="0" style="2" hidden="1" customWidth="1"/>
    <col min="10501" max="10501" width="15.25" style="2" customWidth="1"/>
    <col min="10502" max="10502" width="0" style="2" hidden="1" customWidth="1"/>
    <col min="10503" max="10503" width="15.25" style="2" customWidth="1"/>
    <col min="10504" max="10506" width="0" style="2" hidden="1" customWidth="1"/>
    <col min="10507" max="10507" width="17.25" style="2" customWidth="1"/>
    <col min="10508" max="10510" width="0" style="2" hidden="1" customWidth="1"/>
    <col min="10511" max="10511" width="14.625" style="2" customWidth="1"/>
    <col min="10512" max="10512" width="15.75" style="2" customWidth="1"/>
    <col min="10513" max="10513" width="23" style="2" customWidth="1"/>
    <col min="10514" max="10516" width="9" style="2"/>
    <col min="10517" max="10518" width="0" style="2" hidden="1" customWidth="1"/>
    <col min="10519" max="10752" width="9" style="2"/>
    <col min="10753" max="10753" width="9.75" style="2" customWidth="1"/>
    <col min="10754" max="10754" width="11.375" style="2" customWidth="1"/>
    <col min="10755" max="10755" width="11.875" style="2" customWidth="1"/>
    <col min="10756" max="10756" width="0" style="2" hidden="1" customWidth="1"/>
    <col min="10757" max="10757" width="15.25" style="2" customWidth="1"/>
    <col min="10758" max="10758" width="0" style="2" hidden="1" customWidth="1"/>
    <col min="10759" max="10759" width="15.25" style="2" customWidth="1"/>
    <col min="10760" max="10762" width="0" style="2" hidden="1" customWidth="1"/>
    <col min="10763" max="10763" width="17.25" style="2" customWidth="1"/>
    <col min="10764" max="10766" width="0" style="2" hidden="1" customWidth="1"/>
    <col min="10767" max="10767" width="14.625" style="2" customWidth="1"/>
    <col min="10768" max="10768" width="15.75" style="2" customWidth="1"/>
    <col min="10769" max="10769" width="23" style="2" customWidth="1"/>
    <col min="10770" max="10772" width="9" style="2"/>
    <col min="10773" max="10774" width="0" style="2" hidden="1" customWidth="1"/>
    <col min="10775" max="11008" width="9" style="2"/>
    <col min="11009" max="11009" width="9.75" style="2" customWidth="1"/>
    <col min="11010" max="11010" width="11.375" style="2" customWidth="1"/>
    <col min="11011" max="11011" width="11.875" style="2" customWidth="1"/>
    <col min="11012" max="11012" width="0" style="2" hidden="1" customWidth="1"/>
    <col min="11013" max="11013" width="15.25" style="2" customWidth="1"/>
    <col min="11014" max="11014" width="0" style="2" hidden="1" customWidth="1"/>
    <col min="11015" max="11015" width="15.25" style="2" customWidth="1"/>
    <col min="11016" max="11018" width="0" style="2" hidden="1" customWidth="1"/>
    <col min="11019" max="11019" width="17.25" style="2" customWidth="1"/>
    <col min="11020" max="11022" width="0" style="2" hidden="1" customWidth="1"/>
    <col min="11023" max="11023" width="14.625" style="2" customWidth="1"/>
    <col min="11024" max="11024" width="15.75" style="2" customWidth="1"/>
    <col min="11025" max="11025" width="23" style="2" customWidth="1"/>
    <col min="11026" max="11028" width="9" style="2"/>
    <col min="11029" max="11030" width="0" style="2" hidden="1" customWidth="1"/>
    <col min="11031" max="11264" width="9" style="2"/>
    <col min="11265" max="11265" width="9.75" style="2" customWidth="1"/>
    <col min="11266" max="11266" width="11.375" style="2" customWidth="1"/>
    <col min="11267" max="11267" width="11.875" style="2" customWidth="1"/>
    <col min="11268" max="11268" width="0" style="2" hidden="1" customWidth="1"/>
    <col min="11269" max="11269" width="15.25" style="2" customWidth="1"/>
    <col min="11270" max="11270" width="0" style="2" hidden="1" customWidth="1"/>
    <col min="11271" max="11271" width="15.25" style="2" customWidth="1"/>
    <col min="11272" max="11274" width="0" style="2" hidden="1" customWidth="1"/>
    <col min="11275" max="11275" width="17.25" style="2" customWidth="1"/>
    <col min="11276" max="11278" width="0" style="2" hidden="1" customWidth="1"/>
    <col min="11279" max="11279" width="14.625" style="2" customWidth="1"/>
    <col min="11280" max="11280" width="15.75" style="2" customWidth="1"/>
    <col min="11281" max="11281" width="23" style="2" customWidth="1"/>
    <col min="11282" max="11284" width="9" style="2"/>
    <col min="11285" max="11286" width="0" style="2" hidden="1" customWidth="1"/>
    <col min="11287" max="11520" width="9" style="2"/>
    <col min="11521" max="11521" width="9.75" style="2" customWidth="1"/>
    <col min="11522" max="11522" width="11.375" style="2" customWidth="1"/>
    <col min="11523" max="11523" width="11.875" style="2" customWidth="1"/>
    <col min="11524" max="11524" width="0" style="2" hidden="1" customWidth="1"/>
    <col min="11525" max="11525" width="15.25" style="2" customWidth="1"/>
    <col min="11526" max="11526" width="0" style="2" hidden="1" customWidth="1"/>
    <col min="11527" max="11527" width="15.25" style="2" customWidth="1"/>
    <col min="11528" max="11530" width="0" style="2" hidden="1" customWidth="1"/>
    <col min="11531" max="11531" width="17.25" style="2" customWidth="1"/>
    <col min="11532" max="11534" width="0" style="2" hidden="1" customWidth="1"/>
    <col min="11535" max="11535" width="14.625" style="2" customWidth="1"/>
    <col min="11536" max="11536" width="15.75" style="2" customWidth="1"/>
    <col min="11537" max="11537" width="23" style="2" customWidth="1"/>
    <col min="11538" max="11540" width="9" style="2"/>
    <col min="11541" max="11542" width="0" style="2" hidden="1" customWidth="1"/>
    <col min="11543" max="11776" width="9" style="2"/>
    <col min="11777" max="11777" width="9.75" style="2" customWidth="1"/>
    <col min="11778" max="11778" width="11.375" style="2" customWidth="1"/>
    <col min="11779" max="11779" width="11.875" style="2" customWidth="1"/>
    <col min="11780" max="11780" width="0" style="2" hidden="1" customWidth="1"/>
    <col min="11781" max="11781" width="15.25" style="2" customWidth="1"/>
    <col min="11782" max="11782" width="0" style="2" hidden="1" customWidth="1"/>
    <col min="11783" max="11783" width="15.25" style="2" customWidth="1"/>
    <col min="11784" max="11786" width="0" style="2" hidden="1" customWidth="1"/>
    <col min="11787" max="11787" width="17.25" style="2" customWidth="1"/>
    <col min="11788" max="11790" width="0" style="2" hidden="1" customWidth="1"/>
    <col min="11791" max="11791" width="14.625" style="2" customWidth="1"/>
    <col min="11792" max="11792" width="15.75" style="2" customWidth="1"/>
    <col min="11793" max="11793" width="23" style="2" customWidth="1"/>
    <col min="11794" max="11796" width="9" style="2"/>
    <col min="11797" max="11798" width="0" style="2" hidden="1" customWidth="1"/>
    <col min="11799" max="12032" width="9" style="2"/>
    <col min="12033" max="12033" width="9.75" style="2" customWidth="1"/>
    <col min="12034" max="12034" width="11.375" style="2" customWidth="1"/>
    <col min="12035" max="12035" width="11.875" style="2" customWidth="1"/>
    <col min="12036" max="12036" width="0" style="2" hidden="1" customWidth="1"/>
    <col min="12037" max="12037" width="15.25" style="2" customWidth="1"/>
    <col min="12038" max="12038" width="0" style="2" hidden="1" customWidth="1"/>
    <col min="12039" max="12039" width="15.25" style="2" customWidth="1"/>
    <col min="12040" max="12042" width="0" style="2" hidden="1" customWidth="1"/>
    <col min="12043" max="12043" width="17.25" style="2" customWidth="1"/>
    <col min="12044" max="12046" width="0" style="2" hidden="1" customWidth="1"/>
    <col min="12047" max="12047" width="14.625" style="2" customWidth="1"/>
    <col min="12048" max="12048" width="15.75" style="2" customWidth="1"/>
    <col min="12049" max="12049" width="23" style="2" customWidth="1"/>
    <col min="12050" max="12052" width="9" style="2"/>
    <col min="12053" max="12054" width="0" style="2" hidden="1" customWidth="1"/>
    <col min="12055" max="12288" width="9" style="2"/>
    <col min="12289" max="12289" width="9.75" style="2" customWidth="1"/>
    <col min="12290" max="12290" width="11.375" style="2" customWidth="1"/>
    <col min="12291" max="12291" width="11.875" style="2" customWidth="1"/>
    <col min="12292" max="12292" width="0" style="2" hidden="1" customWidth="1"/>
    <col min="12293" max="12293" width="15.25" style="2" customWidth="1"/>
    <col min="12294" max="12294" width="0" style="2" hidden="1" customWidth="1"/>
    <col min="12295" max="12295" width="15.25" style="2" customWidth="1"/>
    <col min="12296" max="12298" width="0" style="2" hidden="1" customWidth="1"/>
    <col min="12299" max="12299" width="17.25" style="2" customWidth="1"/>
    <col min="12300" max="12302" width="0" style="2" hidden="1" customWidth="1"/>
    <col min="12303" max="12303" width="14.625" style="2" customWidth="1"/>
    <col min="12304" max="12304" width="15.75" style="2" customWidth="1"/>
    <col min="12305" max="12305" width="23" style="2" customWidth="1"/>
    <col min="12306" max="12308" width="9" style="2"/>
    <col min="12309" max="12310" width="0" style="2" hidden="1" customWidth="1"/>
    <col min="12311" max="12544" width="9" style="2"/>
    <col min="12545" max="12545" width="9.75" style="2" customWidth="1"/>
    <col min="12546" max="12546" width="11.375" style="2" customWidth="1"/>
    <col min="12547" max="12547" width="11.875" style="2" customWidth="1"/>
    <col min="12548" max="12548" width="0" style="2" hidden="1" customWidth="1"/>
    <col min="12549" max="12549" width="15.25" style="2" customWidth="1"/>
    <col min="12550" max="12550" width="0" style="2" hidden="1" customWidth="1"/>
    <col min="12551" max="12551" width="15.25" style="2" customWidth="1"/>
    <col min="12552" max="12554" width="0" style="2" hidden="1" customWidth="1"/>
    <col min="12555" max="12555" width="17.25" style="2" customWidth="1"/>
    <col min="12556" max="12558" width="0" style="2" hidden="1" customWidth="1"/>
    <col min="12559" max="12559" width="14.625" style="2" customWidth="1"/>
    <col min="12560" max="12560" width="15.75" style="2" customWidth="1"/>
    <col min="12561" max="12561" width="23" style="2" customWidth="1"/>
    <col min="12562" max="12564" width="9" style="2"/>
    <col min="12565" max="12566" width="0" style="2" hidden="1" customWidth="1"/>
    <col min="12567" max="12800" width="9" style="2"/>
    <col min="12801" max="12801" width="9.75" style="2" customWidth="1"/>
    <col min="12802" max="12802" width="11.375" style="2" customWidth="1"/>
    <col min="12803" max="12803" width="11.875" style="2" customWidth="1"/>
    <col min="12804" max="12804" width="0" style="2" hidden="1" customWidth="1"/>
    <col min="12805" max="12805" width="15.25" style="2" customWidth="1"/>
    <col min="12806" max="12806" width="0" style="2" hidden="1" customWidth="1"/>
    <col min="12807" max="12807" width="15.25" style="2" customWidth="1"/>
    <col min="12808" max="12810" width="0" style="2" hidden="1" customWidth="1"/>
    <col min="12811" max="12811" width="17.25" style="2" customWidth="1"/>
    <col min="12812" max="12814" width="0" style="2" hidden="1" customWidth="1"/>
    <col min="12815" max="12815" width="14.625" style="2" customWidth="1"/>
    <col min="12816" max="12816" width="15.75" style="2" customWidth="1"/>
    <col min="12817" max="12817" width="23" style="2" customWidth="1"/>
    <col min="12818" max="12820" width="9" style="2"/>
    <col min="12821" max="12822" width="0" style="2" hidden="1" customWidth="1"/>
    <col min="12823" max="13056" width="9" style="2"/>
    <col min="13057" max="13057" width="9.75" style="2" customWidth="1"/>
    <col min="13058" max="13058" width="11.375" style="2" customWidth="1"/>
    <col min="13059" max="13059" width="11.875" style="2" customWidth="1"/>
    <col min="13060" max="13060" width="0" style="2" hidden="1" customWidth="1"/>
    <col min="13061" max="13061" width="15.25" style="2" customWidth="1"/>
    <col min="13062" max="13062" width="0" style="2" hidden="1" customWidth="1"/>
    <col min="13063" max="13063" width="15.25" style="2" customWidth="1"/>
    <col min="13064" max="13066" width="0" style="2" hidden="1" customWidth="1"/>
    <col min="13067" max="13067" width="17.25" style="2" customWidth="1"/>
    <col min="13068" max="13070" width="0" style="2" hidden="1" customWidth="1"/>
    <col min="13071" max="13071" width="14.625" style="2" customWidth="1"/>
    <col min="13072" max="13072" width="15.75" style="2" customWidth="1"/>
    <col min="13073" max="13073" width="23" style="2" customWidth="1"/>
    <col min="13074" max="13076" width="9" style="2"/>
    <col min="13077" max="13078" width="0" style="2" hidden="1" customWidth="1"/>
    <col min="13079" max="13312" width="9" style="2"/>
    <col min="13313" max="13313" width="9.75" style="2" customWidth="1"/>
    <col min="13314" max="13314" width="11.375" style="2" customWidth="1"/>
    <col min="13315" max="13315" width="11.875" style="2" customWidth="1"/>
    <col min="13316" max="13316" width="0" style="2" hidden="1" customWidth="1"/>
    <col min="13317" max="13317" width="15.25" style="2" customWidth="1"/>
    <col min="13318" max="13318" width="0" style="2" hidden="1" customWidth="1"/>
    <col min="13319" max="13319" width="15.25" style="2" customWidth="1"/>
    <col min="13320" max="13322" width="0" style="2" hidden="1" customWidth="1"/>
    <col min="13323" max="13323" width="17.25" style="2" customWidth="1"/>
    <col min="13324" max="13326" width="0" style="2" hidden="1" customWidth="1"/>
    <col min="13327" max="13327" width="14.625" style="2" customWidth="1"/>
    <col min="13328" max="13328" width="15.75" style="2" customWidth="1"/>
    <col min="13329" max="13329" width="23" style="2" customWidth="1"/>
    <col min="13330" max="13332" width="9" style="2"/>
    <col min="13333" max="13334" width="0" style="2" hidden="1" customWidth="1"/>
    <col min="13335" max="13568" width="9" style="2"/>
    <col min="13569" max="13569" width="9.75" style="2" customWidth="1"/>
    <col min="13570" max="13570" width="11.375" style="2" customWidth="1"/>
    <col min="13571" max="13571" width="11.875" style="2" customWidth="1"/>
    <col min="13572" max="13572" width="0" style="2" hidden="1" customWidth="1"/>
    <col min="13573" max="13573" width="15.25" style="2" customWidth="1"/>
    <col min="13574" max="13574" width="0" style="2" hidden="1" customWidth="1"/>
    <col min="13575" max="13575" width="15.25" style="2" customWidth="1"/>
    <col min="13576" max="13578" width="0" style="2" hidden="1" customWidth="1"/>
    <col min="13579" max="13579" width="17.25" style="2" customWidth="1"/>
    <col min="13580" max="13582" width="0" style="2" hidden="1" customWidth="1"/>
    <col min="13583" max="13583" width="14.625" style="2" customWidth="1"/>
    <col min="13584" max="13584" width="15.75" style="2" customWidth="1"/>
    <col min="13585" max="13585" width="23" style="2" customWidth="1"/>
    <col min="13586" max="13588" width="9" style="2"/>
    <col min="13589" max="13590" width="0" style="2" hidden="1" customWidth="1"/>
    <col min="13591" max="13824" width="9" style="2"/>
    <col min="13825" max="13825" width="9.75" style="2" customWidth="1"/>
    <col min="13826" max="13826" width="11.375" style="2" customWidth="1"/>
    <col min="13827" max="13827" width="11.875" style="2" customWidth="1"/>
    <col min="13828" max="13828" width="0" style="2" hidden="1" customWidth="1"/>
    <col min="13829" max="13829" width="15.25" style="2" customWidth="1"/>
    <col min="13830" max="13830" width="0" style="2" hidden="1" customWidth="1"/>
    <col min="13831" max="13831" width="15.25" style="2" customWidth="1"/>
    <col min="13832" max="13834" width="0" style="2" hidden="1" customWidth="1"/>
    <col min="13835" max="13835" width="17.25" style="2" customWidth="1"/>
    <col min="13836" max="13838" width="0" style="2" hidden="1" customWidth="1"/>
    <col min="13839" max="13839" width="14.625" style="2" customWidth="1"/>
    <col min="13840" max="13840" width="15.75" style="2" customWidth="1"/>
    <col min="13841" max="13841" width="23" style="2" customWidth="1"/>
    <col min="13842" max="13844" width="9" style="2"/>
    <col min="13845" max="13846" width="0" style="2" hidden="1" customWidth="1"/>
    <col min="13847" max="14080" width="9" style="2"/>
    <col min="14081" max="14081" width="9.75" style="2" customWidth="1"/>
    <col min="14082" max="14082" width="11.375" style="2" customWidth="1"/>
    <col min="14083" max="14083" width="11.875" style="2" customWidth="1"/>
    <col min="14084" max="14084" width="0" style="2" hidden="1" customWidth="1"/>
    <col min="14085" max="14085" width="15.25" style="2" customWidth="1"/>
    <col min="14086" max="14086" width="0" style="2" hidden="1" customWidth="1"/>
    <col min="14087" max="14087" width="15.25" style="2" customWidth="1"/>
    <col min="14088" max="14090" width="0" style="2" hidden="1" customWidth="1"/>
    <col min="14091" max="14091" width="17.25" style="2" customWidth="1"/>
    <col min="14092" max="14094" width="0" style="2" hidden="1" customWidth="1"/>
    <col min="14095" max="14095" width="14.625" style="2" customWidth="1"/>
    <col min="14096" max="14096" width="15.75" style="2" customWidth="1"/>
    <col min="14097" max="14097" width="23" style="2" customWidth="1"/>
    <col min="14098" max="14100" width="9" style="2"/>
    <col min="14101" max="14102" width="0" style="2" hidden="1" customWidth="1"/>
    <col min="14103" max="14336" width="9" style="2"/>
    <col min="14337" max="14337" width="9.75" style="2" customWidth="1"/>
    <col min="14338" max="14338" width="11.375" style="2" customWidth="1"/>
    <col min="14339" max="14339" width="11.875" style="2" customWidth="1"/>
    <col min="14340" max="14340" width="0" style="2" hidden="1" customWidth="1"/>
    <col min="14341" max="14341" width="15.25" style="2" customWidth="1"/>
    <col min="14342" max="14342" width="0" style="2" hidden="1" customWidth="1"/>
    <col min="14343" max="14343" width="15.25" style="2" customWidth="1"/>
    <col min="14344" max="14346" width="0" style="2" hidden="1" customWidth="1"/>
    <col min="14347" max="14347" width="17.25" style="2" customWidth="1"/>
    <col min="14348" max="14350" width="0" style="2" hidden="1" customWidth="1"/>
    <col min="14351" max="14351" width="14.625" style="2" customWidth="1"/>
    <col min="14352" max="14352" width="15.75" style="2" customWidth="1"/>
    <col min="14353" max="14353" width="23" style="2" customWidth="1"/>
    <col min="14354" max="14356" width="9" style="2"/>
    <col min="14357" max="14358" width="0" style="2" hidden="1" customWidth="1"/>
    <col min="14359" max="14592" width="9" style="2"/>
    <col min="14593" max="14593" width="9.75" style="2" customWidth="1"/>
    <col min="14594" max="14594" width="11.375" style="2" customWidth="1"/>
    <col min="14595" max="14595" width="11.875" style="2" customWidth="1"/>
    <col min="14596" max="14596" width="0" style="2" hidden="1" customWidth="1"/>
    <col min="14597" max="14597" width="15.25" style="2" customWidth="1"/>
    <col min="14598" max="14598" width="0" style="2" hidden="1" customWidth="1"/>
    <col min="14599" max="14599" width="15.25" style="2" customWidth="1"/>
    <col min="14600" max="14602" width="0" style="2" hidden="1" customWidth="1"/>
    <col min="14603" max="14603" width="17.25" style="2" customWidth="1"/>
    <col min="14604" max="14606" width="0" style="2" hidden="1" customWidth="1"/>
    <col min="14607" max="14607" width="14.625" style="2" customWidth="1"/>
    <col min="14608" max="14608" width="15.75" style="2" customWidth="1"/>
    <col min="14609" max="14609" width="23" style="2" customWidth="1"/>
    <col min="14610" max="14612" width="9" style="2"/>
    <col min="14613" max="14614" width="0" style="2" hidden="1" customWidth="1"/>
    <col min="14615" max="14848" width="9" style="2"/>
    <col min="14849" max="14849" width="9.75" style="2" customWidth="1"/>
    <col min="14850" max="14850" width="11.375" style="2" customWidth="1"/>
    <col min="14851" max="14851" width="11.875" style="2" customWidth="1"/>
    <col min="14852" max="14852" width="0" style="2" hidden="1" customWidth="1"/>
    <col min="14853" max="14853" width="15.25" style="2" customWidth="1"/>
    <col min="14854" max="14854" width="0" style="2" hidden="1" customWidth="1"/>
    <col min="14855" max="14855" width="15.25" style="2" customWidth="1"/>
    <col min="14856" max="14858" width="0" style="2" hidden="1" customWidth="1"/>
    <col min="14859" max="14859" width="17.25" style="2" customWidth="1"/>
    <col min="14860" max="14862" width="0" style="2" hidden="1" customWidth="1"/>
    <col min="14863" max="14863" width="14.625" style="2" customWidth="1"/>
    <col min="14864" max="14864" width="15.75" style="2" customWidth="1"/>
    <col min="14865" max="14865" width="23" style="2" customWidth="1"/>
    <col min="14866" max="14868" width="9" style="2"/>
    <col min="14869" max="14870" width="0" style="2" hidden="1" customWidth="1"/>
    <col min="14871" max="15104" width="9" style="2"/>
    <col min="15105" max="15105" width="9.75" style="2" customWidth="1"/>
    <col min="15106" max="15106" width="11.375" style="2" customWidth="1"/>
    <col min="15107" max="15107" width="11.875" style="2" customWidth="1"/>
    <col min="15108" max="15108" width="0" style="2" hidden="1" customWidth="1"/>
    <col min="15109" max="15109" width="15.25" style="2" customWidth="1"/>
    <col min="15110" max="15110" width="0" style="2" hidden="1" customWidth="1"/>
    <col min="15111" max="15111" width="15.25" style="2" customWidth="1"/>
    <col min="15112" max="15114" width="0" style="2" hidden="1" customWidth="1"/>
    <col min="15115" max="15115" width="17.25" style="2" customWidth="1"/>
    <col min="15116" max="15118" width="0" style="2" hidden="1" customWidth="1"/>
    <col min="15119" max="15119" width="14.625" style="2" customWidth="1"/>
    <col min="15120" max="15120" width="15.75" style="2" customWidth="1"/>
    <col min="15121" max="15121" width="23" style="2" customWidth="1"/>
    <col min="15122" max="15124" width="9" style="2"/>
    <col min="15125" max="15126" width="0" style="2" hidden="1" customWidth="1"/>
    <col min="15127" max="15360" width="9" style="2"/>
    <col min="15361" max="15361" width="9.75" style="2" customWidth="1"/>
    <col min="15362" max="15362" width="11.375" style="2" customWidth="1"/>
    <col min="15363" max="15363" width="11.875" style="2" customWidth="1"/>
    <col min="15364" max="15364" width="0" style="2" hidden="1" customWidth="1"/>
    <col min="15365" max="15365" width="15.25" style="2" customWidth="1"/>
    <col min="15366" max="15366" width="0" style="2" hidden="1" customWidth="1"/>
    <col min="15367" max="15367" width="15.25" style="2" customWidth="1"/>
    <col min="15368" max="15370" width="0" style="2" hidden="1" customWidth="1"/>
    <col min="15371" max="15371" width="17.25" style="2" customWidth="1"/>
    <col min="15372" max="15374" width="0" style="2" hidden="1" customWidth="1"/>
    <col min="15375" max="15375" width="14.625" style="2" customWidth="1"/>
    <col min="15376" max="15376" width="15.75" style="2" customWidth="1"/>
    <col min="15377" max="15377" width="23" style="2" customWidth="1"/>
    <col min="15378" max="15380" width="9" style="2"/>
    <col min="15381" max="15382" width="0" style="2" hidden="1" customWidth="1"/>
    <col min="15383" max="15616" width="9" style="2"/>
    <col min="15617" max="15617" width="9.75" style="2" customWidth="1"/>
    <col min="15618" max="15618" width="11.375" style="2" customWidth="1"/>
    <col min="15619" max="15619" width="11.875" style="2" customWidth="1"/>
    <col min="15620" max="15620" width="0" style="2" hidden="1" customWidth="1"/>
    <col min="15621" max="15621" width="15.25" style="2" customWidth="1"/>
    <col min="15622" max="15622" width="0" style="2" hidden="1" customWidth="1"/>
    <col min="15623" max="15623" width="15.25" style="2" customWidth="1"/>
    <col min="15624" max="15626" width="0" style="2" hidden="1" customWidth="1"/>
    <col min="15627" max="15627" width="17.25" style="2" customWidth="1"/>
    <col min="15628" max="15630" width="0" style="2" hidden="1" customWidth="1"/>
    <col min="15631" max="15631" width="14.625" style="2" customWidth="1"/>
    <col min="15632" max="15632" width="15.75" style="2" customWidth="1"/>
    <col min="15633" max="15633" width="23" style="2" customWidth="1"/>
    <col min="15634" max="15636" width="9" style="2"/>
    <col min="15637" max="15638" width="0" style="2" hidden="1" customWidth="1"/>
    <col min="15639" max="15872" width="9" style="2"/>
    <col min="15873" max="15873" width="9.75" style="2" customWidth="1"/>
    <col min="15874" max="15874" width="11.375" style="2" customWidth="1"/>
    <col min="15875" max="15875" width="11.875" style="2" customWidth="1"/>
    <col min="15876" max="15876" width="0" style="2" hidden="1" customWidth="1"/>
    <col min="15877" max="15877" width="15.25" style="2" customWidth="1"/>
    <col min="15878" max="15878" width="0" style="2" hidden="1" customWidth="1"/>
    <col min="15879" max="15879" width="15.25" style="2" customWidth="1"/>
    <col min="15880" max="15882" width="0" style="2" hidden="1" customWidth="1"/>
    <col min="15883" max="15883" width="17.25" style="2" customWidth="1"/>
    <col min="15884" max="15886" width="0" style="2" hidden="1" customWidth="1"/>
    <col min="15887" max="15887" width="14.625" style="2" customWidth="1"/>
    <col min="15888" max="15888" width="15.75" style="2" customWidth="1"/>
    <col min="15889" max="15889" width="23" style="2" customWidth="1"/>
    <col min="15890" max="15892" width="9" style="2"/>
    <col min="15893" max="15894" width="0" style="2" hidden="1" customWidth="1"/>
    <col min="15895" max="16128" width="9" style="2"/>
    <col min="16129" max="16129" width="9.75" style="2" customWidth="1"/>
    <col min="16130" max="16130" width="11.375" style="2" customWidth="1"/>
    <col min="16131" max="16131" width="11.875" style="2" customWidth="1"/>
    <col min="16132" max="16132" width="0" style="2" hidden="1" customWidth="1"/>
    <col min="16133" max="16133" width="15.25" style="2" customWidth="1"/>
    <col min="16134" max="16134" width="0" style="2" hidden="1" customWidth="1"/>
    <col min="16135" max="16135" width="15.25" style="2" customWidth="1"/>
    <col min="16136" max="16138" width="0" style="2" hidden="1" customWidth="1"/>
    <col min="16139" max="16139" width="17.25" style="2" customWidth="1"/>
    <col min="16140" max="16142" width="0" style="2" hidden="1" customWidth="1"/>
    <col min="16143" max="16143" width="14.625" style="2" customWidth="1"/>
    <col min="16144" max="16144" width="15.75" style="2" customWidth="1"/>
    <col min="16145" max="16145" width="23" style="2" customWidth="1"/>
    <col min="16146" max="16148" width="9" style="2"/>
    <col min="16149" max="16150" width="0" style="2" hidden="1" customWidth="1"/>
    <col min="16151" max="16384" width="9" style="2"/>
  </cols>
  <sheetData>
    <row r="1" spans="1:256"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56" s="8" customFormat="1" ht="14.25">
      <c r="A2" s="4" t="s">
        <v>0</v>
      </c>
      <c r="B2" s="4"/>
      <c r="C2" s="5" t="s">
        <v>1</v>
      </c>
      <c r="D2" s="5" t="s">
        <v>2</v>
      </c>
      <c r="E2" s="5" t="s">
        <v>3</v>
      </c>
      <c r="F2" s="5" t="s">
        <v>2</v>
      </c>
      <c r="G2" s="5" t="s">
        <v>4</v>
      </c>
      <c r="H2" s="5" t="s">
        <v>2</v>
      </c>
      <c r="I2" s="5" t="s">
        <v>5</v>
      </c>
      <c r="J2" s="5" t="s">
        <v>2</v>
      </c>
      <c r="K2" s="5" t="s">
        <v>6</v>
      </c>
      <c r="L2" s="5" t="s">
        <v>2</v>
      </c>
      <c r="M2" s="5" t="s">
        <v>7</v>
      </c>
      <c r="N2" s="5" t="s">
        <v>2</v>
      </c>
      <c r="O2" s="5" t="s">
        <v>8</v>
      </c>
      <c r="P2" s="5" t="s">
        <v>9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s="15" customFormat="1" ht="14.25">
      <c r="A3" s="9" t="s">
        <v>10</v>
      </c>
      <c r="B3" s="10" t="s">
        <v>11</v>
      </c>
      <c r="C3" s="11">
        <v>1</v>
      </c>
      <c r="D3" s="11">
        <v>1</v>
      </c>
      <c r="E3" s="10">
        <v>411.65</v>
      </c>
      <c r="F3" s="11">
        <v>1</v>
      </c>
      <c r="G3" s="11" t="s">
        <v>12</v>
      </c>
      <c r="H3" s="11">
        <v>1</v>
      </c>
      <c r="I3" s="11" t="s">
        <v>13</v>
      </c>
      <c r="J3" s="11">
        <v>1</v>
      </c>
      <c r="K3" s="11" t="s">
        <v>14</v>
      </c>
      <c r="L3" s="11">
        <v>1</v>
      </c>
      <c r="M3" s="11"/>
      <c r="N3" s="11">
        <v>1</v>
      </c>
      <c r="O3" s="11">
        <f>[1]收益法!D39</f>
        <v>2.4</v>
      </c>
      <c r="P3" s="12">
        <f>ROUND($O$3*D3*F3*H3*J3*L3*N3,1)</f>
        <v>2.4</v>
      </c>
      <c r="Q3" s="13"/>
      <c r="R3" s="2"/>
      <c r="S3" s="2"/>
      <c r="T3" s="2"/>
      <c r="U3" s="14">
        <f>P5*E6</f>
        <v>4063.3679999999995</v>
      </c>
      <c r="V3" s="14">
        <v>24252.1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15" customFormat="1" ht="14.25">
      <c r="A4" s="16" t="s">
        <v>15</v>
      </c>
      <c r="B4" s="17" t="s">
        <v>11</v>
      </c>
      <c r="C4" s="5">
        <v>1</v>
      </c>
      <c r="D4" s="5">
        <v>1</v>
      </c>
      <c r="E4" s="17">
        <v>541.37</v>
      </c>
      <c r="F4" s="18">
        <v>1</v>
      </c>
      <c r="G4" s="5" t="s">
        <v>12</v>
      </c>
      <c r="H4" s="18">
        <v>1</v>
      </c>
      <c r="I4" s="5" t="s">
        <v>13</v>
      </c>
      <c r="J4" s="5">
        <v>1</v>
      </c>
      <c r="K4" s="19" t="s">
        <v>14</v>
      </c>
      <c r="L4" s="19">
        <v>1</v>
      </c>
      <c r="M4" s="19"/>
      <c r="N4" s="19">
        <v>1</v>
      </c>
      <c r="O4" s="19" t="s">
        <v>16</v>
      </c>
      <c r="P4" s="20">
        <f>ROUND($O$3*D4*F4*H4*J4*L4*N4,1)</f>
        <v>2.4</v>
      </c>
      <c r="Q4" s="21"/>
      <c r="R4" s="2"/>
      <c r="S4" s="2"/>
      <c r="T4" s="2"/>
      <c r="U4" s="14">
        <f>P11*E11</f>
        <v>11657.491999999998</v>
      </c>
      <c r="V4" s="1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7" customFormat="1" ht="14.25">
      <c r="A5" s="16" t="s">
        <v>17</v>
      </c>
      <c r="B5" s="17" t="s">
        <v>11</v>
      </c>
      <c r="C5" s="5">
        <v>1</v>
      </c>
      <c r="D5" s="5">
        <v>1</v>
      </c>
      <c r="E5" s="17">
        <v>740.05</v>
      </c>
      <c r="F5" s="20">
        <v>1</v>
      </c>
      <c r="G5" s="19" t="s">
        <v>12</v>
      </c>
      <c r="H5" s="20">
        <v>1</v>
      </c>
      <c r="I5" s="19" t="s">
        <v>13</v>
      </c>
      <c r="J5" s="19">
        <v>1</v>
      </c>
      <c r="K5" s="19" t="s">
        <v>14</v>
      </c>
      <c r="L5" s="19">
        <v>1</v>
      </c>
      <c r="M5" s="19"/>
      <c r="N5" s="19">
        <v>1</v>
      </c>
      <c r="O5" s="19" t="s">
        <v>16</v>
      </c>
      <c r="P5" s="20">
        <f>ROUND($O$3*D5*F5*H5*J5*L5*N5,1)</f>
        <v>2.4</v>
      </c>
      <c r="Q5" s="21"/>
      <c r="U5" s="14">
        <f>P38*E38</f>
        <v>8129.2049999999999</v>
      </c>
      <c r="V5" s="14"/>
    </row>
    <row r="6" spans="1:256" s="7" customFormat="1" ht="14.25">
      <c r="A6" s="22" t="s">
        <v>18</v>
      </c>
      <c r="B6" s="22"/>
      <c r="C6" s="5"/>
      <c r="D6" s="18"/>
      <c r="E6" s="23">
        <f>SUM(E3:E5)</f>
        <v>1693.07</v>
      </c>
      <c r="F6" s="18"/>
      <c r="G6" s="18"/>
      <c r="H6" s="18"/>
      <c r="I6" s="5"/>
      <c r="J6" s="5"/>
      <c r="K6" s="5"/>
      <c r="L6" s="5"/>
      <c r="M6" s="5"/>
      <c r="N6" s="5"/>
      <c r="O6" s="5" t="s">
        <v>16</v>
      </c>
      <c r="P6" s="18"/>
      <c r="Q6" s="21"/>
      <c r="U6" s="14">
        <f>P43*E43</f>
        <v>5930.3040000000001</v>
      </c>
      <c r="V6" s="14"/>
    </row>
    <row r="7" spans="1:256" s="7" customFormat="1" ht="14.25">
      <c r="A7" s="24" t="s">
        <v>19</v>
      </c>
      <c r="B7" s="17" t="s">
        <v>20</v>
      </c>
      <c r="C7" s="18">
        <v>3</v>
      </c>
      <c r="D7" s="18">
        <f>S38</f>
        <v>0.45</v>
      </c>
      <c r="E7" s="17">
        <v>1466.58</v>
      </c>
      <c r="F7" s="18">
        <f>T15</f>
        <v>0.94</v>
      </c>
      <c r="G7" s="25" t="s">
        <v>21</v>
      </c>
      <c r="H7" s="18">
        <f>S31/100</f>
        <v>1.03</v>
      </c>
      <c r="I7" s="5" t="s">
        <v>13</v>
      </c>
      <c r="J7" s="5">
        <v>1</v>
      </c>
      <c r="K7" s="5" t="str">
        <f>S21</f>
        <v>超高（4.5-6米）</v>
      </c>
      <c r="L7" s="5">
        <f>T21/100</f>
        <v>1.01</v>
      </c>
      <c r="M7" s="5"/>
      <c r="N7" s="5">
        <v>1</v>
      </c>
      <c r="O7" s="5" t="s">
        <v>16</v>
      </c>
      <c r="P7" s="18">
        <f>ROUND($O$3*D7*F7*H7*J7*L7*N7,1)</f>
        <v>1.1000000000000001</v>
      </c>
      <c r="Q7" s="21"/>
      <c r="U7" s="14">
        <f>P49*E49</f>
        <v>7659.51</v>
      </c>
      <c r="V7" s="14"/>
    </row>
    <row r="8" spans="1:256">
      <c r="A8" s="24"/>
      <c r="B8" s="17" t="s">
        <v>22</v>
      </c>
      <c r="C8" s="18">
        <v>2</v>
      </c>
      <c r="D8" s="18">
        <f>S37</f>
        <v>0.65</v>
      </c>
      <c r="E8" s="17">
        <v>1476.74</v>
      </c>
      <c r="F8" s="18">
        <f>T15</f>
        <v>0.94</v>
      </c>
      <c r="G8" s="25" t="s">
        <v>21</v>
      </c>
      <c r="H8" s="18">
        <f t="shared" ref="H8:L8" si="0">H7</f>
        <v>1.03</v>
      </c>
      <c r="I8" s="5" t="s">
        <v>13</v>
      </c>
      <c r="J8" s="5">
        <v>1</v>
      </c>
      <c r="K8" s="5" t="str">
        <f t="shared" si="0"/>
        <v>超高（4.5-6米）</v>
      </c>
      <c r="L8" s="5">
        <f t="shared" si="0"/>
        <v>1.01</v>
      </c>
      <c r="M8" s="5"/>
      <c r="N8" s="5">
        <v>1</v>
      </c>
      <c r="O8" s="5" t="s">
        <v>16</v>
      </c>
      <c r="P8" s="18">
        <f>ROUND($O$3*D8*F8*H8*J8*L8*N8,1)</f>
        <v>1.5</v>
      </c>
      <c r="Q8" s="21"/>
      <c r="U8" s="14">
        <f>SUM(U3:U7)</f>
        <v>37439.878999999994</v>
      </c>
      <c r="V8" s="14"/>
    </row>
    <row r="9" spans="1:256" s="15" customFormat="1" ht="14.25">
      <c r="A9" s="24"/>
      <c r="B9" s="17" t="s">
        <v>11</v>
      </c>
      <c r="C9" s="18">
        <v>1</v>
      </c>
      <c r="D9" s="18">
        <f>S36</f>
        <v>1</v>
      </c>
      <c r="E9" s="17">
        <v>1683.9</v>
      </c>
      <c r="F9" s="18">
        <f>T16</f>
        <v>0.91</v>
      </c>
      <c r="G9" s="25" t="s">
        <v>21</v>
      </c>
      <c r="H9" s="18">
        <f t="shared" ref="H9:L9" si="1">H7</f>
        <v>1.03</v>
      </c>
      <c r="I9" s="5" t="s">
        <v>13</v>
      </c>
      <c r="J9" s="5">
        <v>1</v>
      </c>
      <c r="K9" s="5" t="str">
        <f t="shared" si="1"/>
        <v>超高（4.5-6米）</v>
      </c>
      <c r="L9" s="5">
        <f t="shared" si="1"/>
        <v>1.01</v>
      </c>
      <c r="M9" s="5"/>
      <c r="N9" s="5">
        <v>1</v>
      </c>
      <c r="O9" s="5" t="s">
        <v>16</v>
      </c>
      <c r="P9" s="18">
        <f>ROUND($O$3*D9*F9*H9*J9*L9*N9,1)</f>
        <v>2.2999999999999998</v>
      </c>
      <c r="Q9" s="21"/>
      <c r="R9" s="26" t="s">
        <v>23</v>
      </c>
      <c r="S9" s="27">
        <f>[1]比较法—租金!N45</f>
        <v>112</v>
      </c>
      <c r="T9" s="2">
        <f>S9/100</f>
        <v>1.1200000000000001</v>
      </c>
      <c r="U9" s="14" t="s">
        <v>24</v>
      </c>
      <c r="V9" s="14">
        <f>ROUND(U8/V3,1)</f>
        <v>1.5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15" customFormat="1" ht="14.25">
      <c r="A10" s="24"/>
      <c r="B10" s="17" t="s">
        <v>25</v>
      </c>
      <c r="C10" s="18">
        <v>-1</v>
      </c>
      <c r="D10" s="18">
        <f>S41</f>
        <v>0.45</v>
      </c>
      <c r="E10" s="17">
        <v>3699.56</v>
      </c>
      <c r="F10" s="18">
        <f>T18</f>
        <v>0.85</v>
      </c>
      <c r="G10" s="25" t="s">
        <v>21</v>
      </c>
      <c r="H10" s="18">
        <f t="shared" ref="H10:L10" si="2">H7</f>
        <v>1.03</v>
      </c>
      <c r="I10" s="5" t="s">
        <v>13</v>
      </c>
      <c r="J10" s="5">
        <v>1</v>
      </c>
      <c r="K10" s="5" t="str">
        <f t="shared" si="2"/>
        <v>超高（4.5-6米）</v>
      </c>
      <c r="L10" s="5">
        <f t="shared" si="2"/>
        <v>1.01</v>
      </c>
      <c r="M10" s="5"/>
      <c r="N10" s="5">
        <v>1</v>
      </c>
      <c r="O10" s="5" t="s">
        <v>16</v>
      </c>
      <c r="P10" s="18">
        <f>ROUND($O$3*D10*F10*H10*J10*L10*N10,1)</f>
        <v>1</v>
      </c>
      <c r="Q10" s="21"/>
      <c r="R10" s="26" t="s">
        <v>26</v>
      </c>
      <c r="S10" s="27">
        <f>[1]比较法—租金!N46</f>
        <v>109</v>
      </c>
      <c r="T10" s="2">
        <f>S10/100</f>
        <v>1.0900000000000001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0" customFormat="1" ht="14.25">
      <c r="A11" s="24"/>
      <c r="B11" s="28" t="s">
        <v>27</v>
      </c>
      <c r="C11" s="18"/>
      <c r="D11" s="18"/>
      <c r="E11" s="23">
        <f>SUM(E7:E10)</f>
        <v>8326.7799999999988</v>
      </c>
      <c r="F11" s="18"/>
      <c r="G11" s="18"/>
      <c r="H11" s="18"/>
      <c r="I11" s="5"/>
      <c r="J11" s="5"/>
      <c r="K11" s="5"/>
      <c r="L11" s="5"/>
      <c r="M11" s="5"/>
      <c r="N11" s="5"/>
      <c r="O11" s="23" t="s">
        <v>28</v>
      </c>
      <c r="P11" s="23">
        <f>ROUND((P7*E7+P8*E8+P9*E9+P10*E10)/E11,1)</f>
        <v>1.4</v>
      </c>
      <c r="Q11" s="29"/>
      <c r="R11" s="26" t="s">
        <v>29</v>
      </c>
      <c r="S11" s="27">
        <f>[1]比较法—租金!N47</f>
        <v>106</v>
      </c>
      <c r="T11" s="2">
        <f t="shared" ref="T11:T19" si="3">S11/100</f>
        <v>1.06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30" customFormat="1" ht="14.25">
      <c r="A12" s="22" t="s">
        <v>18</v>
      </c>
      <c r="B12" s="22"/>
      <c r="C12" s="18"/>
      <c r="D12" s="18"/>
      <c r="E12" s="5"/>
      <c r="F12" s="18"/>
      <c r="G12" s="18"/>
      <c r="H12" s="18"/>
      <c r="I12" s="5"/>
      <c r="J12" s="5"/>
      <c r="K12" s="5"/>
      <c r="L12" s="5"/>
      <c r="M12" s="5"/>
      <c r="N12" s="5"/>
      <c r="O12" s="5"/>
      <c r="P12" s="18"/>
      <c r="Q12" s="21"/>
      <c r="R12" s="26" t="s">
        <v>30</v>
      </c>
      <c r="S12" s="27">
        <f>[1]比较法—租金!N48</f>
        <v>103</v>
      </c>
      <c r="T12" s="2">
        <f t="shared" si="3"/>
        <v>1.03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30" customFormat="1" ht="14.25">
      <c r="A13" s="24" t="s">
        <v>31</v>
      </c>
      <c r="B13" s="17" t="s">
        <v>20</v>
      </c>
      <c r="C13" s="18">
        <v>3</v>
      </c>
      <c r="D13" s="18">
        <f>S38</f>
        <v>0.45</v>
      </c>
      <c r="E13" s="17">
        <v>69.31</v>
      </c>
      <c r="F13" s="18">
        <f>T9</f>
        <v>1.1200000000000001</v>
      </c>
      <c r="G13" s="25" t="s">
        <v>21</v>
      </c>
      <c r="H13" s="18">
        <f>H7</f>
        <v>1.03</v>
      </c>
      <c r="I13" s="5" t="str">
        <f>I10</f>
        <v>一般</v>
      </c>
      <c r="J13" s="5">
        <v>1</v>
      </c>
      <c r="K13" s="5" t="str">
        <f>S22</f>
        <v>超低（低于3米）</v>
      </c>
      <c r="L13" s="5">
        <f>T22/100</f>
        <v>0.99</v>
      </c>
      <c r="M13" s="5"/>
      <c r="N13" s="5">
        <v>1</v>
      </c>
      <c r="O13" s="5" t="s">
        <v>16</v>
      </c>
      <c r="P13" s="18">
        <f>ROUND($O$3*D13*F13*H13*J13*L13*N13,1)</f>
        <v>1.2</v>
      </c>
      <c r="Q13" s="21"/>
      <c r="R13" s="26" t="s">
        <v>32</v>
      </c>
      <c r="S13" s="27">
        <f>[1]比较法—租金!N49</f>
        <v>100</v>
      </c>
      <c r="T13" s="2">
        <f t="shared" si="3"/>
        <v>1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15" customFormat="1" ht="14.25">
      <c r="A14" s="24"/>
      <c r="B14" s="17" t="s">
        <v>22</v>
      </c>
      <c r="C14" s="18">
        <v>2</v>
      </c>
      <c r="D14" s="18">
        <f>S37</f>
        <v>0.65</v>
      </c>
      <c r="E14" s="17">
        <v>996.96</v>
      </c>
      <c r="F14" s="18">
        <f>T14</f>
        <v>0.97</v>
      </c>
      <c r="G14" s="25" t="s">
        <v>21</v>
      </c>
      <c r="H14" s="18">
        <f>H7</f>
        <v>1.03</v>
      </c>
      <c r="I14" s="5" t="str">
        <f>I10</f>
        <v>一般</v>
      </c>
      <c r="J14" s="5">
        <v>1</v>
      </c>
      <c r="K14" s="5" t="str">
        <f>S20</f>
        <v>标准（3-4.5米）</v>
      </c>
      <c r="L14" s="5">
        <v>1</v>
      </c>
      <c r="M14" s="5"/>
      <c r="N14" s="5">
        <v>1</v>
      </c>
      <c r="O14" s="5" t="s">
        <v>16</v>
      </c>
      <c r="P14" s="18">
        <f>ROUND($O$3*D14*F14*H14*J14*L14*N14,1)</f>
        <v>1.6</v>
      </c>
      <c r="Q14" s="21"/>
      <c r="R14" s="26" t="s">
        <v>33</v>
      </c>
      <c r="S14" s="27">
        <f>[1]比较法—租金!N50</f>
        <v>97</v>
      </c>
      <c r="T14" s="2">
        <f t="shared" si="3"/>
        <v>0.97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>
      <c r="A15" s="24"/>
      <c r="B15" s="17" t="s">
        <v>11</v>
      </c>
      <c r="C15" s="18">
        <v>1</v>
      </c>
      <c r="D15" s="18">
        <f>S36</f>
        <v>1</v>
      </c>
      <c r="E15" s="17">
        <v>1212.8</v>
      </c>
      <c r="F15" s="18">
        <f>T15</f>
        <v>0.94</v>
      </c>
      <c r="G15" s="25" t="s">
        <v>21</v>
      </c>
      <c r="H15" s="18">
        <f>H7</f>
        <v>1.03</v>
      </c>
      <c r="I15" s="5" t="str">
        <f>I10</f>
        <v>一般</v>
      </c>
      <c r="J15" s="5">
        <v>1</v>
      </c>
      <c r="K15" s="5" t="str">
        <f>S20</f>
        <v>标准（3-4.5米）</v>
      </c>
      <c r="L15" s="5">
        <v>1</v>
      </c>
      <c r="M15" s="5"/>
      <c r="N15" s="5">
        <v>1</v>
      </c>
      <c r="O15" s="5" t="s">
        <v>16</v>
      </c>
      <c r="P15" s="18">
        <f>ROUND($O$3*D15*F15*H15*J15*L15*N15,1)</f>
        <v>2.2999999999999998</v>
      </c>
      <c r="Q15" s="21"/>
      <c r="R15" s="26" t="s">
        <v>34</v>
      </c>
      <c r="S15" s="27">
        <f>[1]比较法—租金!N51</f>
        <v>94</v>
      </c>
      <c r="T15" s="2">
        <f t="shared" si="3"/>
        <v>0.94</v>
      </c>
    </row>
    <row r="16" spans="1:256" s="31" customFormat="1" ht="14.25">
      <c r="A16" s="24"/>
      <c r="B16" s="17" t="s">
        <v>25</v>
      </c>
      <c r="C16" s="18">
        <v>-1</v>
      </c>
      <c r="D16" s="18">
        <f>S41</f>
        <v>0.45</v>
      </c>
      <c r="E16" s="17">
        <v>819.32</v>
      </c>
      <c r="F16" s="18">
        <f>T14</f>
        <v>0.97</v>
      </c>
      <c r="G16" s="25" t="s">
        <v>21</v>
      </c>
      <c r="H16" s="18">
        <f>H7</f>
        <v>1.03</v>
      </c>
      <c r="I16" s="5" t="str">
        <f>I10</f>
        <v>一般</v>
      </c>
      <c r="J16" s="5">
        <v>1</v>
      </c>
      <c r="K16" s="5" t="str">
        <f>S21</f>
        <v>超高（4.5-6米）</v>
      </c>
      <c r="L16" s="5">
        <f>L7</f>
        <v>1.01</v>
      </c>
      <c r="M16" s="5"/>
      <c r="N16" s="5">
        <v>1</v>
      </c>
      <c r="O16" s="5" t="s">
        <v>16</v>
      </c>
      <c r="P16" s="18">
        <f>ROUND($O$3*D16*F16*H16*J16*L16*N16,1)</f>
        <v>1.1000000000000001</v>
      </c>
      <c r="Q16" s="21"/>
      <c r="R16" s="2" t="s">
        <v>35</v>
      </c>
      <c r="S16" s="27">
        <f>[1]比较法—租金!N52</f>
        <v>91</v>
      </c>
      <c r="T16" s="2">
        <f t="shared" si="3"/>
        <v>0.91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14.25">
      <c r="A17" s="24"/>
      <c r="B17" s="28" t="s">
        <v>27</v>
      </c>
      <c r="C17" s="18"/>
      <c r="D17" s="18"/>
      <c r="E17" s="23">
        <f>SUM(E13:E16)</f>
        <v>3098.39</v>
      </c>
      <c r="F17" s="18"/>
      <c r="G17" s="18"/>
      <c r="H17" s="18"/>
      <c r="I17" s="5"/>
      <c r="J17" s="5"/>
      <c r="K17" s="5"/>
      <c r="L17" s="5"/>
      <c r="M17" s="5"/>
      <c r="N17" s="5"/>
      <c r="O17" s="23" t="s">
        <v>28</v>
      </c>
      <c r="P17" s="23">
        <f>ROUND((P13*E13+P14*E14+P15*E15+P16*E16)/E17,1)</f>
        <v>1.7</v>
      </c>
      <c r="Q17" s="29"/>
      <c r="R17" s="7" t="s">
        <v>36</v>
      </c>
      <c r="S17" s="27">
        <f>[1]比较法—租金!N53</f>
        <v>88</v>
      </c>
      <c r="T17" s="2">
        <f t="shared" si="3"/>
        <v>0.88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32" customFormat="1" ht="14.25">
      <c r="A18" s="22" t="s">
        <v>18</v>
      </c>
      <c r="B18" s="22"/>
      <c r="C18" s="18"/>
      <c r="D18" s="18"/>
      <c r="E18" s="18"/>
      <c r="F18" s="18"/>
      <c r="G18" s="18"/>
      <c r="H18" s="18"/>
      <c r="I18" s="5"/>
      <c r="J18" s="5"/>
      <c r="K18" s="5"/>
      <c r="L18" s="5"/>
      <c r="M18" s="5"/>
      <c r="N18" s="5"/>
      <c r="O18" s="5"/>
      <c r="P18" s="18"/>
      <c r="Q18" s="21"/>
      <c r="R18" s="7" t="s">
        <v>37</v>
      </c>
      <c r="S18" s="27">
        <f>[1]比较法—租金!N54</f>
        <v>85</v>
      </c>
      <c r="T18" s="2">
        <f t="shared" si="3"/>
        <v>0.85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31" customFormat="1" ht="14.25">
      <c r="A19" s="16" t="s">
        <v>38</v>
      </c>
      <c r="B19" s="33" t="s">
        <v>39</v>
      </c>
      <c r="C19" s="20">
        <v>11</v>
      </c>
      <c r="D19" s="20">
        <v>0.45</v>
      </c>
      <c r="E19" s="34">
        <v>197.88</v>
      </c>
      <c r="F19" s="18">
        <f>T10</f>
        <v>1.0900000000000001</v>
      </c>
      <c r="G19" s="25" t="s">
        <v>21</v>
      </c>
      <c r="H19" s="18">
        <f>H7</f>
        <v>1.03</v>
      </c>
      <c r="I19" s="5" t="s">
        <v>13</v>
      </c>
      <c r="J19" s="5">
        <v>1</v>
      </c>
      <c r="K19" s="5" t="s">
        <v>14</v>
      </c>
      <c r="L19" s="5">
        <v>1</v>
      </c>
      <c r="M19" s="5"/>
      <c r="N19" s="5">
        <v>1</v>
      </c>
      <c r="O19" s="5" t="s">
        <v>16</v>
      </c>
      <c r="P19" s="18">
        <f>ROUND($O$3*D19*F19*H19*J19*L19*N19,1)</f>
        <v>1.2</v>
      </c>
      <c r="Q19" s="21"/>
      <c r="R19" s="2" t="s">
        <v>40</v>
      </c>
      <c r="S19" s="27">
        <f>[1]比较法—租金!N55</f>
        <v>82</v>
      </c>
      <c r="T19" s="2">
        <f t="shared" si="3"/>
        <v>0.82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 ht="14.25">
      <c r="A20" s="16"/>
      <c r="B20" s="33" t="s">
        <v>41</v>
      </c>
      <c r="C20" s="20">
        <v>10</v>
      </c>
      <c r="D20" s="20">
        <v>0.45</v>
      </c>
      <c r="E20" s="34">
        <v>556.37</v>
      </c>
      <c r="F20" s="18">
        <f>T13</f>
        <v>1</v>
      </c>
      <c r="G20" s="25" t="s">
        <v>21</v>
      </c>
      <c r="H20" s="18">
        <f>H19</f>
        <v>1.03</v>
      </c>
      <c r="I20" s="5" t="s">
        <v>13</v>
      </c>
      <c r="J20" s="5">
        <v>1</v>
      </c>
      <c r="K20" s="5" t="s">
        <v>14</v>
      </c>
      <c r="L20" s="5">
        <v>1</v>
      </c>
      <c r="M20" s="5"/>
      <c r="N20" s="5">
        <v>1</v>
      </c>
      <c r="O20" s="5"/>
      <c r="P20" s="18">
        <f t="shared" ref="P20:P30" si="4">ROUND($O$3*D20*F20*H20*J20*L20*N20,1)</f>
        <v>1.1000000000000001</v>
      </c>
      <c r="Q20" s="21"/>
      <c r="R20" s="2" t="s">
        <v>6</v>
      </c>
      <c r="S20" s="2" t="s">
        <v>42</v>
      </c>
      <c r="T20" s="2">
        <v>100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 ht="14.25">
      <c r="A21" s="16"/>
      <c r="B21" s="33" t="s">
        <v>43</v>
      </c>
      <c r="C21" s="20">
        <v>9</v>
      </c>
      <c r="D21" s="20">
        <v>0.45</v>
      </c>
      <c r="E21" s="34">
        <v>800.19</v>
      </c>
      <c r="F21" s="18">
        <f>T14</f>
        <v>0.97</v>
      </c>
      <c r="G21" s="25" t="s">
        <v>21</v>
      </c>
      <c r="H21" s="18">
        <f t="shared" ref="H21:H30" si="5">H20</f>
        <v>1.03</v>
      </c>
      <c r="I21" s="5" t="s">
        <v>13</v>
      </c>
      <c r="J21" s="5">
        <v>1</v>
      </c>
      <c r="K21" s="5" t="s">
        <v>14</v>
      </c>
      <c r="L21" s="5">
        <v>1</v>
      </c>
      <c r="M21" s="5"/>
      <c r="N21" s="5">
        <v>1</v>
      </c>
      <c r="O21" s="5"/>
      <c r="P21" s="18">
        <f t="shared" si="4"/>
        <v>1.1000000000000001</v>
      </c>
      <c r="Q21" s="21"/>
      <c r="R21" s="2"/>
      <c r="S21" s="2" t="s">
        <v>44</v>
      </c>
      <c r="T21" s="2">
        <v>101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1" customFormat="1" ht="14.25">
      <c r="A22" s="16"/>
      <c r="B22" s="33" t="s">
        <v>45</v>
      </c>
      <c r="C22" s="20">
        <v>8</v>
      </c>
      <c r="D22" s="20">
        <v>0.45</v>
      </c>
      <c r="E22" s="34">
        <v>800.19</v>
      </c>
      <c r="F22" s="18">
        <f>T14</f>
        <v>0.97</v>
      </c>
      <c r="G22" s="25" t="s">
        <v>21</v>
      </c>
      <c r="H22" s="18">
        <f t="shared" si="5"/>
        <v>1.03</v>
      </c>
      <c r="I22" s="5" t="s">
        <v>13</v>
      </c>
      <c r="J22" s="5">
        <v>1</v>
      </c>
      <c r="K22" s="5" t="s">
        <v>14</v>
      </c>
      <c r="L22" s="5">
        <v>1</v>
      </c>
      <c r="M22" s="5"/>
      <c r="N22" s="5">
        <v>1</v>
      </c>
      <c r="O22" s="5"/>
      <c r="P22" s="18">
        <f t="shared" si="4"/>
        <v>1.1000000000000001</v>
      </c>
      <c r="Q22" s="21"/>
      <c r="R22" s="2"/>
      <c r="S22" s="2" t="s">
        <v>46</v>
      </c>
      <c r="T22" s="2">
        <v>99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1" customFormat="1" ht="14.25">
      <c r="A23" s="16"/>
      <c r="B23" s="33" t="s">
        <v>47</v>
      </c>
      <c r="C23" s="20">
        <v>7</v>
      </c>
      <c r="D23" s="20">
        <v>0.45</v>
      </c>
      <c r="E23" s="34">
        <v>793.26</v>
      </c>
      <c r="F23" s="18">
        <f>T13</f>
        <v>1</v>
      </c>
      <c r="G23" s="25" t="s">
        <v>21</v>
      </c>
      <c r="H23" s="18">
        <f t="shared" si="5"/>
        <v>1.03</v>
      </c>
      <c r="I23" s="5" t="s">
        <v>13</v>
      </c>
      <c r="J23" s="5">
        <v>1</v>
      </c>
      <c r="K23" s="5" t="s">
        <v>14</v>
      </c>
      <c r="L23" s="5">
        <v>1</v>
      </c>
      <c r="M23" s="5"/>
      <c r="N23" s="5">
        <v>1</v>
      </c>
      <c r="O23" s="5"/>
      <c r="P23" s="18">
        <f t="shared" si="4"/>
        <v>1.1000000000000001</v>
      </c>
      <c r="Q23" s="2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1" customFormat="1" ht="14.25">
      <c r="A24" s="16"/>
      <c r="B24" s="33" t="s">
        <v>48</v>
      </c>
      <c r="C24" s="20">
        <v>6</v>
      </c>
      <c r="D24" s="20">
        <v>0.45</v>
      </c>
      <c r="E24" s="34">
        <v>793.26</v>
      </c>
      <c r="F24" s="18">
        <v>1</v>
      </c>
      <c r="G24" s="25" t="s">
        <v>21</v>
      </c>
      <c r="H24" s="18">
        <f t="shared" si="5"/>
        <v>1.03</v>
      </c>
      <c r="I24" s="5" t="s">
        <v>13</v>
      </c>
      <c r="J24" s="5">
        <v>1</v>
      </c>
      <c r="K24" s="5" t="s">
        <v>14</v>
      </c>
      <c r="L24" s="5">
        <v>1</v>
      </c>
      <c r="M24" s="5"/>
      <c r="N24" s="5">
        <v>1</v>
      </c>
      <c r="O24" s="5"/>
      <c r="P24" s="18">
        <f t="shared" si="4"/>
        <v>1.1000000000000001</v>
      </c>
      <c r="Q24" s="2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1" customFormat="1" ht="14.25">
      <c r="A25" s="16"/>
      <c r="B25" s="33" t="s">
        <v>49</v>
      </c>
      <c r="C25" s="20">
        <v>5</v>
      </c>
      <c r="D25" s="20">
        <v>0.45</v>
      </c>
      <c r="E25" s="34">
        <v>795.97</v>
      </c>
      <c r="F25" s="18">
        <v>1</v>
      </c>
      <c r="G25" s="25" t="s">
        <v>21</v>
      </c>
      <c r="H25" s="18">
        <f t="shared" si="5"/>
        <v>1.03</v>
      </c>
      <c r="I25" s="5" t="s">
        <v>13</v>
      </c>
      <c r="J25" s="5">
        <v>1</v>
      </c>
      <c r="K25" s="5" t="s">
        <v>14</v>
      </c>
      <c r="L25" s="5">
        <v>1</v>
      </c>
      <c r="M25" s="5"/>
      <c r="N25" s="5">
        <v>1</v>
      </c>
      <c r="O25" s="5"/>
      <c r="P25" s="18">
        <f t="shared" si="4"/>
        <v>1.1000000000000001</v>
      </c>
      <c r="Q25" s="21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31" customFormat="1" ht="14.25">
      <c r="A26" s="16"/>
      <c r="B26" s="33" t="s">
        <v>50</v>
      </c>
      <c r="C26" s="20">
        <v>4</v>
      </c>
      <c r="D26" s="20">
        <v>0.5</v>
      </c>
      <c r="E26" s="34">
        <v>795.97</v>
      </c>
      <c r="F26" s="18">
        <v>1</v>
      </c>
      <c r="G26" s="25" t="s">
        <v>21</v>
      </c>
      <c r="H26" s="18">
        <f t="shared" si="5"/>
        <v>1.03</v>
      </c>
      <c r="I26" s="5" t="s">
        <v>13</v>
      </c>
      <c r="J26" s="5">
        <v>1</v>
      </c>
      <c r="K26" s="5" t="s">
        <v>14</v>
      </c>
      <c r="L26" s="5">
        <v>1</v>
      </c>
      <c r="M26" s="5"/>
      <c r="N26" s="5">
        <v>1</v>
      </c>
      <c r="O26" s="5"/>
      <c r="P26" s="18">
        <f t="shared" si="4"/>
        <v>1.2</v>
      </c>
      <c r="Q26" s="21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31" customFormat="1" ht="14.25">
      <c r="A27" s="16"/>
      <c r="B27" s="33" t="s">
        <v>20</v>
      </c>
      <c r="C27" s="20">
        <v>3</v>
      </c>
      <c r="D27" s="20">
        <v>0.6</v>
      </c>
      <c r="E27" s="34">
        <v>793.26</v>
      </c>
      <c r="F27" s="18">
        <v>1</v>
      </c>
      <c r="G27" s="25" t="s">
        <v>21</v>
      </c>
      <c r="H27" s="18">
        <f t="shared" si="5"/>
        <v>1.03</v>
      </c>
      <c r="I27" s="5" t="s">
        <v>13</v>
      </c>
      <c r="J27" s="5">
        <v>1</v>
      </c>
      <c r="K27" s="5" t="s">
        <v>14</v>
      </c>
      <c r="L27" s="5">
        <v>1</v>
      </c>
      <c r="M27" s="5"/>
      <c r="N27" s="5">
        <v>1</v>
      </c>
      <c r="O27" s="5"/>
      <c r="P27" s="18">
        <f t="shared" si="4"/>
        <v>1.5</v>
      </c>
      <c r="Q27" s="2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31" customFormat="1" ht="14.25">
      <c r="A28" s="16"/>
      <c r="B28" s="33" t="s">
        <v>22</v>
      </c>
      <c r="C28" s="20">
        <v>2</v>
      </c>
      <c r="D28" s="20">
        <v>0.85</v>
      </c>
      <c r="E28" s="34">
        <v>793.26</v>
      </c>
      <c r="F28" s="18">
        <v>1</v>
      </c>
      <c r="G28" s="25" t="s">
        <v>21</v>
      </c>
      <c r="H28" s="18">
        <f t="shared" si="5"/>
        <v>1.03</v>
      </c>
      <c r="I28" s="5" t="s">
        <v>13</v>
      </c>
      <c r="J28" s="5">
        <v>1</v>
      </c>
      <c r="K28" s="5" t="s">
        <v>14</v>
      </c>
      <c r="L28" s="5">
        <v>1</v>
      </c>
      <c r="M28" s="5"/>
      <c r="N28" s="5">
        <v>1</v>
      </c>
      <c r="O28" s="5"/>
      <c r="P28" s="18">
        <f t="shared" si="4"/>
        <v>2.1</v>
      </c>
      <c r="Q28" s="2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31" customFormat="1" ht="14.25">
      <c r="A29" s="16"/>
      <c r="B29" s="33" t="s">
        <v>11</v>
      </c>
      <c r="C29" s="20">
        <v>1</v>
      </c>
      <c r="D29" s="20">
        <v>1</v>
      </c>
      <c r="E29" s="34">
        <v>847.13</v>
      </c>
      <c r="F29" s="18">
        <f>T14</f>
        <v>0.97</v>
      </c>
      <c r="G29" s="25" t="s">
        <v>21</v>
      </c>
      <c r="H29" s="18">
        <f t="shared" si="5"/>
        <v>1.03</v>
      </c>
      <c r="I29" s="5" t="s">
        <v>13</v>
      </c>
      <c r="J29" s="5">
        <v>1</v>
      </c>
      <c r="K29" s="5" t="s">
        <v>14</v>
      </c>
      <c r="L29" s="5">
        <v>1</v>
      </c>
      <c r="M29" s="5"/>
      <c r="N29" s="5">
        <v>1</v>
      </c>
      <c r="O29" s="5"/>
      <c r="P29" s="18">
        <f t="shared" si="4"/>
        <v>2.4</v>
      </c>
      <c r="Q29" s="2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31" customFormat="1" ht="14.25">
      <c r="A30" s="16"/>
      <c r="B30" s="33" t="s">
        <v>25</v>
      </c>
      <c r="C30" s="20">
        <v>-1</v>
      </c>
      <c r="D30" s="20">
        <v>0.5</v>
      </c>
      <c r="E30" s="34">
        <v>2903.13</v>
      </c>
      <c r="F30" s="18">
        <f>T17</f>
        <v>0.88</v>
      </c>
      <c r="G30" s="25" t="s">
        <v>21</v>
      </c>
      <c r="H30" s="18">
        <f t="shared" si="5"/>
        <v>1.03</v>
      </c>
      <c r="I30" s="5" t="s">
        <v>13</v>
      </c>
      <c r="J30" s="5">
        <v>1</v>
      </c>
      <c r="K30" s="5" t="s">
        <v>14</v>
      </c>
      <c r="L30" s="5">
        <v>1</v>
      </c>
      <c r="M30" s="5"/>
      <c r="N30" s="5">
        <v>1</v>
      </c>
      <c r="O30" s="5"/>
      <c r="P30" s="18">
        <f t="shared" si="4"/>
        <v>1.1000000000000001</v>
      </c>
      <c r="Q30" s="35" t="s">
        <v>51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31" customFormat="1" ht="14.25">
      <c r="A31" s="22" t="s">
        <v>18</v>
      </c>
      <c r="B31" s="22"/>
      <c r="C31" s="18"/>
      <c r="D31" s="18"/>
      <c r="E31" s="23">
        <f>SUM(E19:E30)</f>
        <v>10869.870000000003</v>
      </c>
      <c r="F31" s="18"/>
      <c r="G31" s="18"/>
      <c r="H31" s="18"/>
      <c r="I31" s="5"/>
      <c r="J31" s="5"/>
      <c r="K31" s="5"/>
      <c r="L31" s="5"/>
      <c r="M31" s="5"/>
      <c r="N31" s="5"/>
      <c r="O31" s="23" t="s">
        <v>28</v>
      </c>
      <c r="P31" s="23">
        <f>ROUND((P27*E27+P28*E28+P29*E29+P30*E30)/E31,1)</f>
        <v>0.7</v>
      </c>
      <c r="Q31" s="35" t="s">
        <v>52</v>
      </c>
      <c r="R31" s="36" t="s">
        <v>21</v>
      </c>
      <c r="S31" s="36">
        <f>[1]比较法—租金!I45</f>
        <v>103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>
      <c r="A32" s="24" t="s">
        <v>53</v>
      </c>
      <c r="B32" s="17" t="s">
        <v>49</v>
      </c>
      <c r="C32" s="18">
        <v>5</v>
      </c>
      <c r="D32" s="18">
        <f>S40</f>
        <v>0.35</v>
      </c>
      <c r="E32" s="17">
        <v>506.16</v>
      </c>
      <c r="F32" s="18">
        <f>T13</f>
        <v>1</v>
      </c>
      <c r="G32" s="25" t="s">
        <v>21</v>
      </c>
      <c r="H32" s="18">
        <f>H30</f>
        <v>1.03</v>
      </c>
      <c r="I32" s="5" t="s">
        <v>13</v>
      </c>
      <c r="J32" s="5">
        <v>1</v>
      </c>
      <c r="K32" s="5" t="s">
        <v>14</v>
      </c>
      <c r="L32" s="5">
        <v>1</v>
      </c>
      <c r="M32" s="5"/>
      <c r="N32" s="5">
        <v>1</v>
      </c>
      <c r="O32" s="5" t="s">
        <v>16</v>
      </c>
      <c r="P32" s="18">
        <f t="shared" ref="P32:P37" si="6">ROUND($O$3*D32*F32*H32*J32*L32*N32,1)</f>
        <v>0.9</v>
      </c>
      <c r="Q32" s="21"/>
      <c r="R32" s="36" t="s">
        <v>54</v>
      </c>
      <c r="S32" s="36">
        <f>[1]比较法—租金!I46</f>
        <v>102</v>
      </c>
    </row>
    <row r="33" spans="1:256">
      <c r="A33" s="24"/>
      <c r="B33" s="17" t="s">
        <v>50</v>
      </c>
      <c r="C33" s="18">
        <v>4</v>
      </c>
      <c r="D33" s="18">
        <f>S39</f>
        <v>0.4</v>
      </c>
      <c r="E33" s="17">
        <v>513.73</v>
      </c>
      <c r="F33" s="18">
        <v>1</v>
      </c>
      <c r="G33" s="25" t="s">
        <v>21</v>
      </c>
      <c r="H33" s="18">
        <f t="shared" ref="H33:H37" si="7">H32</f>
        <v>1.03</v>
      </c>
      <c r="I33" s="5" t="s">
        <v>13</v>
      </c>
      <c r="J33" s="5">
        <v>1</v>
      </c>
      <c r="K33" s="5" t="s">
        <v>14</v>
      </c>
      <c r="L33" s="5">
        <v>1</v>
      </c>
      <c r="M33" s="5"/>
      <c r="N33" s="5">
        <v>1</v>
      </c>
      <c r="O33" s="5" t="s">
        <v>16</v>
      </c>
      <c r="P33" s="18">
        <f t="shared" si="6"/>
        <v>1</v>
      </c>
      <c r="Q33" s="21"/>
      <c r="R33" s="36" t="s">
        <v>55</v>
      </c>
      <c r="S33" s="36">
        <f>[1]比较法—租金!I47</f>
        <v>101</v>
      </c>
    </row>
    <row r="34" spans="1:256">
      <c r="A34" s="24"/>
      <c r="B34" s="17" t="s">
        <v>20</v>
      </c>
      <c r="C34" s="18">
        <v>3</v>
      </c>
      <c r="D34" s="18">
        <f>S38</f>
        <v>0.45</v>
      </c>
      <c r="E34" s="17">
        <v>500.39</v>
      </c>
      <c r="F34" s="18">
        <v>1</v>
      </c>
      <c r="G34" s="25" t="s">
        <v>21</v>
      </c>
      <c r="H34" s="18">
        <f t="shared" si="7"/>
        <v>1.03</v>
      </c>
      <c r="I34" s="5" t="s">
        <v>13</v>
      </c>
      <c r="J34" s="5">
        <v>1</v>
      </c>
      <c r="K34" s="5" t="s">
        <v>14</v>
      </c>
      <c r="L34" s="5">
        <v>1</v>
      </c>
      <c r="M34" s="5"/>
      <c r="N34" s="5">
        <v>1</v>
      </c>
      <c r="O34" s="5" t="s">
        <v>16</v>
      </c>
      <c r="P34" s="18">
        <f t="shared" si="6"/>
        <v>1.1000000000000001</v>
      </c>
      <c r="Q34" s="21"/>
      <c r="R34" s="36" t="s">
        <v>12</v>
      </c>
      <c r="S34" s="36">
        <f>[1]比较法—租金!I48</f>
        <v>100</v>
      </c>
    </row>
    <row r="35" spans="1:256">
      <c r="A35" s="24"/>
      <c r="B35" s="17" t="s">
        <v>22</v>
      </c>
      <c r="C35" s="18">
        <v>2</v>
      </c>
      <c r="D35" s="18">
        <f>S37</f>
        <v>0.65</v>
      </c>
      <c r="E35" s="17">
        <v>882.16</v>
      </c>
      <c r="F35" s="18">
        <f>T14</f>
        <v>0.97</v>
      </c>
      <c r="G35" s="25" t="s">
        <v>21</v>
      </c>
      <c r="H35" s="18">
        <f t="shared" si="7"/>
        <v>1.03</v>
      </c>
      <c r="I35" s="5" t="s">
        <v>13</v>
      </c>
      <c r="J35" s="5">
        <v>1</v>
      </c>
      <c r="K35" s="5" t="s">
        <v>14</v>
      </c>
      <c r="L35" s="5">
        <v>1</v>
      </c>
      <c r="M35" s="5"/>
      <c r="N35" s="5">
        <v>1</v>
      </c>
      <c r="O35" s="5" t="s">
        <v>16</v>
      </c>
      <c r="P35" s="18">
        <f t="shared" si="6"/>
        <v>1.6</v>
      </c>
      <c r="Q35" s="21"/>
    </row>
    <row r="36" spans="1:256">
      <c r="A36" s="24"/>
      <c r="B36" s="17" t="s">
        <v>11</v>
      </c>
      <c r="C36" s="18">
        <v>1</v>
      </c>
      <c r="D36" s="18">
        <f>S36</f>
        <v>1</v>
      </c>
      <c r="E36" s="17">
        <v>1515.17</v>
      </c>
      <c r="F36" s="18">
        <f>T15</f>
        <v>0.94</v>
      </c>
      <c r="G36" s="25" t="s">
        <v>21</v>
      </c>
      <c r="H36" s="18">
        <f t="shared" si="7"/>
        <v>1.03</v>
      </c>
      <c r="I36" s="5" t="s">
        <v>13</v>
      </c>
      <c r="J36" s="5">
        <v>1</v>
      </c>
      <c r="K36" s="5" t="s">
        <v>14</v>
      </c>
      <c r="L36" s="5">
        <v>1</v>
      </c>
      <c r="M36" s="5"/>
      <c r="N36" s="5">
        <v>1</v>
      </c>
      <c r="O36" s="5" t="s">
        <v>16</v>
      </c>
      <c r="P36" s="18">
        <f t="shared" si="6"/>
        <v>2.2999999999999998</v>
      </c>
      <c r="Q36" s="21"/>
      <c r="R36" s="2" t="s">
        <v>56</v>
      </c>
      <c r="S36" s="2">
        <v>1</v>
      </c>
    </row>
    <row r="37" spans="1:256">
      <c r="A37" s="24"/>
      <c r="B37" s="17" t="s">
        <v>25</v>
      </c>
      <c r="C37" s="18">
        <v>-1</v>
      </c>
      <c r="D37" s="18">
        <f>S41</f>
        <v>0.45</v>
      </c>
      <c r="E37" s="17">
        <v>1501.86</v>
      </c>
      <c r="F37" s="18">
        <f>T15</f>
        <v>0.94</v>
      </c>
      <c r="G37" s="25" t="s">
        <v>21</v>
      </c>
      <c r="H37" s="18">
        <f t="shared" si="7"/>
        <v>1.03</v>
      </c>
      <c r="I37" s="5" t="s">
        <v>13</v>
      </c>
      <c r="J37" s="5">
        <v>1</v>
      </c>
      <c r="K37" s="5" t="s">
        <v>14</v>
      </c>
      <c r="L37" s="5">
        <v>1</v>
      </c>
      <c r="M37" s="5"/>
      <c r="N37" s="5">
        <v>1</v>
      </c>
      <c r="O37" s="5" t="s">
        <v>16</v>
      </c>
      <c r="P37" s="18">
        <f t="shared" si="6"/>
        <v>1</v>
      </c>
      <c r="Q37" s="21"/>
      <c r="R37" s="2" t="s">
        <v>57</v>
      </c>
      <c r="S37" s="2">
        <v>0.65</v>
      </c>
    </row>
    <row r="38" spans="1:256" s="7" customFormat="1" ht="14.25">
      <c r="A38" s="24"/>
      <c r="B38" s="28" t="s">
        <v>27</v>
      </c>
      <c r="C38" s="18"/>
      <c r="D38" s="18"/>
      <c r="E38" s="23">
        <f>SUM(E32:E37)</f>
        <v>5419.47</v>
      </c>
      <c r="F38" s="18"/>
      <c r="G38" s="18"/>
      <c r="H38" s="18"/>
      <c r="I38" s="5"/>
      <c r="J38" s="5"/>
      <c r="K38" s="5"/>
      <c r="L38" s="5"/>
      <c r="M38" s="5"/>
      <c r="N38" s="5"/>
      <c r="O38" s="23" t="s">
        <v>28</v>
      </c>
      <c r="P38" s="23">
        <f>ROUND((E32*P32+E33*P33+P34*E34+P35*E35+P36*E36+P37*E37)/E38,1)</f>
        <v>1.5</v>
      </c>
      <c r="Q38" s="29"/>
      <c r="R38" s="7" t="s">
        <v>58</v>
      </c>
      <c r="S38" s="7">
        <v>0.45</v>
      </c>
    </row>
    <row r="39" spans="1:256" s="31" customFormat="1" ht="14.25">
      <c r="A39" s="24" t="s">
        <v>59</v>
      </c>
      <c r="B39" s="17" t="s">
        <v>20</v>
      </c>
      <c r="C39" s="18">
        <v>3</v>
      </c>
      <c r="D39" s="18">
        <f>S38</f>
        <v>0.45</v>
      </c>
      <c r="E39" s="17">
        <v>405.78</v>
      </c>
      <c r="F39" s="18">
        <v>1</v>
      </c>
      <c r="G39" s="25" t="s">
        <v>21</v>
      </c>
      <c r="H39" s="18">
        <f>H37</f>
        <v>1.03</v>
      </c>
      <c r="I39" s="5" t="s">
        <v>13</v>
      </c>
      <c r="J39" s="5">
        <v>1</v>
      </c>
      <c r="K39" s="5" t="s">
        <v>14</v>
      </c>
      <c r="L39" s="5">
        <v>1</v>
      </c>
      <c r="M39" s="5"/>
      <c r="N39" s="5">
        <v>1</v>
      </c>
      <c r="O39" s="5" t="s">
        <v>16</v>
      </c>
      <c r="P39" s="18">
        <f>ROUND($O$3*D39*F39*H39*J39*L39*N39,1)</f>
        <v>1.1000000000000001</v>
      </c>
      <c r="Q39" s="21"/>
      <c r="R39" s="2" t="s">
        <v>60</v>
      </c>
      <c r="S39" s="2">
        <v>0.4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s="31" customFormat="1" ht="14.25">
      <c r="A40" s="24"/>
      <c r="B40" s="17" t="s">
        <v>22</v>
      </c>
      <c r="C40" s="18">
        <v>2</v>
      </c>
      <c r="D40" s="18">
        <f>S37</f>
        <v>0.65</v>
      </c>
      <c r="E40" s="17">
        <v>720.13</v>
      </c>
      <c r="F40" s="18">
        <v>1</v>
      </c>
      <c r="G40" s="25" t="s">
        <v>21</v>
      </c>
      <c r="H40" s="18">
        <f t="shared" ref="H40:H42" si="8">H39</f>
        <v>1.03</v>
      </c>
      <c r="I40" s="5" t="s">
        <v>13</v>
      </c>
      <c r="J40" s="5">
        <v>1</v>
      </c>
      <c r="K40" s="5" t="s">
        <v>14</v>
      </c>
      <c r="L40" s="5">
        <v>1</v>
      </c>
      <c r="M40" s="5"/>
      <c r="N40" s="5">
        <v>1</v>
      </c>
      <c r="O40" s="5" t="s">
        <v>16</v>
      </c>
      <c r="P40" s="18">
        <f>ROUND($O$3*D40*F40*H40*J40*L40*N40,1)</f>
        <v>1.6</v>
      </c>
      <c r="Q40" s="21"/>
      <c r="R40" s="2" t="s">
        <v>61</v>
      </c>
      <c r="S40" s="2">
        <v>0.35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31" customFormat="1" ht="14.25">
      <c r="A41" s="24"/>
      <c r="B41" s="17" t="s">
        <v>11</v>
      </c>
      <c r="C41" s="18">
        <v>1</v>
      </c>
      <c r="D41" s="18">
        <f>S36</f>
        <v>1</v>
      </c>
      <c r="E41" s="17">
        <v>1295</v>
      </c>
      <c r="F41" s="18">
        <f>T15</f>
        <v>0.94</v>
      </c>
      <c r="G41" s="25" t="s">
        <v>21</v>
      </c>
      <c r="H41" s="18">
        <f t="shared" si="8"/>
        <v>1.03</v>
      </c>
      <c r="I41" s="5" t="s">
        <v>13</v>
      </c>
      <c r="J41" s="5">
        <v>1</v>
      </c>
      <c r="K41" s="5" t="s">
        <v>14</v>
      </c>
      <c r="L41" s="5">
        <v>1</v>
      </c>
      <c r="M41" s="5"/>
      <c r="N41" s="5">
        <v>1</v>
      </c>
      <c r="O41" s="5" t="s">
        <v>16</v>
      </c>
      <c r="P41" s="18">
        <f>ROUND($O$3*D41*F41*H41*J41*L41*N41,1)</f>
        <v>2.2999999999999998</v>
      </c>
      <c r="Q41" s="21"/>
      <c r="R41" s="2" t="s">
        <v>62</v>
      </c>
      <c r="S41" s="2">
        <v>0.45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31" customFormat="1" ht="14.25">
      <c r="A42" s="24"/>
      <c r="B42" s="17" t="s">
        <v>25</v>
      </c>
      <c r="C42" s="18">
        <v>-1</v>
      </c>
      <c r="D42" s="18">
        <f>S41</f>
        <v>0.45</v>
      </c>
      <c r="E42" s="17">
        <v>1285.53</v>
      </c>
      <c r="F42" s="18">
        <f>T15</f>
        <v>0.94</v>
      </c>
      <c r="G42" s="25" t="s">
        <v>21</v>
      </c>
      <c r="H42" s="18">
        <f t="shared" si="8"/>
        <v>1.03</v>
      </c>
      <c r="I42" s="5" t="s">
        <v>13</v>
      </c>
      <c r="J42" s="5">
        <v>1</v>
      </c>
      <c r="K42" s="5" t="s">
        <v>14</v>
      </c>
      <c r="L42" s="5">
        <v>1</v>
      </c>
      <c r="M42" s="5"/>
      <c r="N42" s="5">
        <v>1</v>
      </c>
      <c r="O42" s="5" t="s">
        <v>16</v>
      </c>
      <c r="P42" s="18">
        <f>ROUND($O$3*D42*F42*H42*J42*L42*N42,1)</f>
        <v>1</v>
      </c>
      <c r="Q42" s="2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32" customFormat="1" ht="14.25">
      <c r="A43" s="24"/>
      <c r="B43" s="28" t="s">
        <v>27</v>
      </c>
      <c r="C43" s="18"/>
      <c r="D43" s="18"/>
      <c r="E43" s="23">
        <f>SUM(E39:E42)</f>
        <v>3706.4399999999996</v>
      </c>
      <c r="F43" s="18"/>
      <c r="G43" s="18"/>
      <c r="H43" s="18"/>
      <c r="I43" s="5"/>
      <c r="J43" s="5"/>
      <c r="K43" s="5"/>
      <c r="L43" s="5"/>
      <c r="M43" s="5"/>
      <c r="N43" s="5"/>
      <c r="O43" s="23" t="s">
        <v>28</v>
      </c>
      <c r="P43" s="23">
        <f>ROUND((P39*E39+P40*E40+P41*E41+P42*E42)/E43,1)</f>
        <v>1.6</v>
      </c>
      <c r="Q43" s="2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>
      <c r="A44" s="24" t="s">
        <v>63</v>
      </c>
      <c r="B44" s="17" t="s">
        <v>50</v>
      </c>
      <c r="C44" s="18">
        <v>4</v>
      </c>
      <c r="D44" s="18">
        <f>S39</f>
        <v>0.4</v>
      </c>
      <c r="E44" s="17">
        <v>506.16</v>
      </c>
      <c r="F44" s="18">
        <v>1</v>
      </c>
      <c r="G44" s="25" t="s">
        <v>21</v>
      </c>
      <c r="H44" s="18">
        <f>H42</f>
        <v>1.03</v>
      </c>
      <c r="I44" s="5" t="s">
        <v>13</v>
      </c>
      <c r="J44" s="5">
        <v>1</v>
      </c>
      <c r="K44" s="5" t="s">
        <v>14</v>
      </c>
      <c r="L44" s="5">
        <v>1</v>
      </c>
      <c r="M44" s="5"/>
      <c r="N44" s="5">
        <v>1</v>
      </c>
      <c r="O44" s="5" t="s">
        <v>16</v>
      </c>
      <c r="P44" s="18">
        <f>ROUND($O$3*D44*F44*H44*J44*L44*N44,1)</f>
        <v>1</v>
      </c>
      <c r="Q44" s="21"/>
    </row>
    <row r="45" spans="1:256">
      <c r="A45" s="24"/>
      <c r="B45" s="17" t="s">
        <v>20</v>
      </c>
      <c r="C45" s="18">
        <v>3</v>
      </c>
      <c r="D45" s="18">
        <f>S38</f>
        <v>0.45</v>
      </c>
      <c r="E45" s="17">
        <v>513.73</v>
      </c>
      <c r="F45" s="18">
        <v>1</v>
      </c>
      <c r="G45" s="25" t="s">
        <v>21</v>
      </c>
      <c r="H45" s="18">
        <f t="shared" ref="H45:H48" si="9">H42</f>
        <v>1.03</v>
      </c>
      <c r="I45" s="5" t="s">
        <v>13</v>
      </c>
      <c r="J45" s="5">
        <v>1</v>
      </c>
      <c r="K45" s="5" t="s">
        <v>14</v>
      </c>
      <c r="L45" s="5">
        <v>1</v>
      </c>
      <c r="M45" s="5"/>
      <c r="N45" s="5">
        <v>1</v>
      </c>
      <c r="O45" s="5" t="s">
        <v>16</v>
      </c>
      <c r="P45" s="18">
        <f>ROUND($O$3*D45*F45*H45*J45*L45*N45,1)</f>
        <v>1.1000000000000001</v>
      </c>
      <c r="Q45" s="21"/>
    </row>
    <row r="46" spans="1:256" s="31" customFormat="1" ht="14.25">
      <c r="A46" s="24"/>
      <c r="B46" s="17" t="s">
        <v>22</v>
      </c>
      <c r="C46" s="18">
        <v>2</v>
      </c>
      <c r="D46" s="18">
        <f>S37</f>
        <v>0.65</v>
      </c>
      <c r="E46" s="17">
        <v>962.55</v>
      </c>
      <c r="F46" s="18">
        <f>T14</f>
        <v>0.97</v>
      </c>
      <c r="G46" s="25" t="s">
        <v>21</v>
      </c>
      <c r="H46" s="18">
        <f>H44</f>
        <v>1.03</v>
      </c>
      <c r="I46" s="5" t="s">
        <v>13</v>
      </c>
      <c r="J46" s="5">
        <v>1</v>
      </c>
      <c r="K46" s="5" t="s">
        <v>14</v>
      </c>
      <c r="L46" s="5">
        <v>1</v>
      </c>
      <c r="M46" s="5"/>
      <c r="N46" s="5">
        <v>1</v>
      </c>
      <c r="O46" s="5" t="s">
        <v>16</v>
      </c>
      <c r="P46" s="18">
        <f>ROUND($O$3*D46*F46*H46*J46*L46*N46,1)</f>
        <v>1.6</v>
      </c>
      <c r="Q46" s="2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s="15" customFormat="1" ht="14.25">
      <c r="A47" s="24"/>
      <c r="B47" s="17" t="s">
        <v>11</v>
      </c>
      <c r="C47" s="18">
        <v>1</v>
      </c>
      <c r="D47" s="18">
        <f>S36</f>
        <v>1</v>
      </c>
      <c r="E47" s="17">
        <v>1572.83</v>
      </c>
      <c r="F47" s="18">
        <f>T15</f>
        <v>0.94</v>
      </c>
      <c r="G47" s="25" t="s">
        <v>21</v>
      </c>
      <c r="H47" s="18">
        <f t="shared" si="9"/>
        <v>1.03</v>
      </c>
      <c r="I47" s="5" t="s">
        <v>13</v>
      </c>
      <c r="J47" s="5">
        <v>1</v>
      </c>
      <c r="K47" s="5" t="s">
        <v>14</v>
      </c>
      <c r="L47" s="5">
        <v>1</v>
      </c>
      <c r="M47" s="5"/>
      <c r="N47" s="5">
        <v>1</v>
      </c>
      <c r="O47" s="5" t="s">
        <v>16</v>
      </c>
      <c r="P47" s="18">
        <f>ROUND($O$3*D47*F47*H47*J47*L47*N47,1)</f>
        <v>2.2999999999999998</v>
      </c>
      <c r="Q47" s="2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s="15" customFormat="1" ht="14.25">
      <c r="A48" s="24"/>
      <c r="B48" s="17" t="s">
        <v>25</v>
      </c>
      <c r="C48" s="18">
        <v>-1</v>
      </c>
      <c r="D48" s="18">
        <f>S41</f>
        <v>0.45</v>
      </c>
      <c r="E48" s="17">
        <v>1551.07</v>
      </c>
      <c r="F48" s="18">
        <f>T15</f>
        <v>0.94</v>
      </c>
      <c r="G48" s="25" t="s">
        <v>21</v>
      </c>
      <c r="H48" s="18">
        <f t="shared" si="9"/>
        <v>1.03</v>
      </c>
      <c r="I48" s="5" t="s">
        <v>13</v>
      </c>
      <c r="J48" s="5">
        <v>1</v>
      </c>
      <c r="K48" s="5" t="s">
        <v>14</v>
      </c>
      <c r="L48" s="5">
        <v>1</v>
      </c>
      <c r="M48" s="5"/>
      <c r="N48" s="5">
        <v>1</v>
      </c>
      <c r="O48" s="5" t="s">
        <v>16</v>
      </c>
      <c r="P48" s="18">
        <f>ROUND($O$3*D48*F48*H48*J48*L48*N48,1)</f>
        <v>1</v>
      </c>
      <c r="Q48" s="2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4.1" customHeight="1">
      <c r="A49" s="24"/>
      <c r="B49" s="28" t="s">
        <v>27</v>
      </c>
      <c r="C49" s="18"/>
      <c r="D49" s="18"/>
      <c r="E49" s="23">
        <f>SUM(E44:E48)</f>
        <v>5106.34</v>
      </c>
      <c r="F49" s="18"/>
      <c r="G49" s="18"/>
      <c r="H49" s="18"/>
      <c r="I49" s="18"/>
      <c r="J49" s="18"/>
      <c r="K49" s="18"/>
      <c r="L49" s="18"/>
      <c r="M49" s="18"/>
      <c r="N49" s="18"/>
      <c r="O49" s="23" t="s">
        <v>28</v>
      </c>
      <c r="P49" s="23">
        <f>ROUND((E44*P44+P45*E45+P46*E46+P47*E47+P48*E48)/E49,1)</f>
        <v>1.5</v>
      </c>
      <c r="Q49" s="29"/>
    </row>
    <row r="50" spans="1:256" ht="15.95" customHeight="1">
      <c r="A50" s="22" t="s">
        <v>18</v>
      </c>
      <c r="B50" s="2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21"/>
    </row>
    <row r="51" spans="1:256" s="15" customFormat="1" ht="14.25">
      <c r="A51" s="1"/>
      <c r="B51" s="2"/>
      <c r="C51" s="37"/>
      <c r="D51" s="37"/>
      <c r="E51" s="37">
        <f>E49+E43+E38+E19+E17+E11+E6</f>
        <v>27548.37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s="15" customFormat="1" ht="14.25">
      <c r="A52" s="1"/>
      <c r="B52" s="2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3">
        <f>ROUND((P5*E6+P11*E11+P17*E17+P19*E19+P38*E38+P43*E43+P49*E49)/E51*0.6,1)</f>
        <v>0.9</v>
      </c>
      <c r="Q52" s="3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4" spans="1:256">
      <c r="A54" s="38" t="s">
        <v>64</v>
      </c>
      <c r="B54" s="37"/>
      <c r="D54" s="38" t="s">
        <v>65</v>
      </c>
      <c r="G54" s="38" t="s">
        <v>66</v>
      </c>
    </row>
    <row r="55" spans="1:256" hidden="1">
      <c r="O55" s="38"/>
      <c r="P55" s="38"/>
      <c r="Q55" s="38"/>
    </row>
    <row r="56" spans="1:256" hidden="1">
      <c r="O56" s="38"/>
    </row>
    <row r="57" spans="1:256" hidden="1">
      <c r="O57" s="38">
        <f>P5*E6</f>
        <v>4063.3679999999995</v>
      </c>
      <c r="P57" s="37">
        <f>E49+E43+E38+E11+E6</f>
        <v>24252.1</v>
      </c>
    </row>
    <row r="58" spans="1:256" hidden="1">
      <c r="O58" s="37">
        <f>P11*E11</f>
        <v>11657.491999999998</v>
      </c>
    </row>
    <row r="59" spans="1:256" hidden="1">
      <c r="O59" s="37">
        <f>P38*E38</f>
        <v>8129.2049999999999</v>
      </c>
    </row>
    <row r="60" spans="1:256" hidden="1">
      <c r="O60" s="37">
        <f>P43*E43</f>
        <v>5930.3040000000001</v>
      </c>
    </row>
    <row r="61" spans="1:256" hidden="1">
      <c r="O61" s="37">
        <f>P49*E49</f>
        <v>7659.51</v>
      </c>
    </row>
    <row r="62" spans="1:256">
      <c r="O62" s="37">
        <f>SUM(O57:O61)</f>
        <v>37439.878999999994</v>
      </c>
      <c r="Q62" s="39" t="s">
        <v>51</v>
      </c>
    </row>
    <row r="63" spans="1:256">
      <c r="O63" s="37" t="s">
        <v>24</v>
      </c>
      <c r="P63" s="37">
        <f>ROUND(O62/P57,3)</f>
        <v>1.544</v>
      </c>
      <c r="Q63" s="39" t="s">
        <v>67</v>
      </c>
    </row>
    <row r="64" spans="1:256">
      <c r="P64" s="40"/>
      <c r="Q64" s="39" t="s">
        <v>68</v>
      </c>
    </row>
  </sheetData>
  <mergeCells count="11">
    <mergeCell ref="A31:B31"/>
    <mergeCell ref="A32:A38"/>
    <mergeCell ref="A39:A43"/>
    <mergeCell ref="A44:A49"/>
    <mergeCell ref="A50:B50"/>
    <mergeCell ref="A2:B2"/>
    <mergeCell ref="A6:B6"/>
    <mergeCell ref="A7:A11"/>
    <mergeCell ref="A12:B12"/>
    <mergeCell ref="A13:A17"/>
    <mergeCell ref="A18:B18"/>
  </mergeCells>
  <phoneticPr fontId="2" type="noConversion"/>
  <pageMargins left="0.69861111111111107" right="0.69861111111111107" top="0.75" bottom="0.75" header="0.3" footer="0.3"/>
  <pageSetup paperSize="9" scale="3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估价结果一览表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2017-11-22T06:12:40Z</dcterms:modified>
</cp:coreProperties>
</file>