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hidePivotFieldList="1" defaultThemeVersion="166925"/>
  <mc:AlternateContent xmlns:mc="http://schemas.openxmlformats.org/markup-compatibility/2006">
    <mc:Choice Requires="x15">
      <x15ac:absPath xmlns:x15ac="http://schemas.microsoft.com/office/spreadsheetml/2010/11/ac" url="G:\高鹏\项目\未来砚园租金\测算\"/>
    </mc:Choice>
  </mc:AlternateContent>
  <xr:revisionPtr revIDLastSave="0" documentId="13_ncr:1_{821DF5DE-C522-4C7F-AB0E-DD1F43853F09}" xr6:coauthVersionLast="47" xr6:coauthVersionMax="47" xr10:uidLastSave="{00000000-0000-0000-0000-000000000000}"/>
  <bookViews>
    <workbookView xWindow="-120" yWindow="-120" windowWidth="38640" windowHeight="21240" tabRatio="747" activeTab="1" xr2:uid="{00000000-000D-0000-FFFF-FFFF00000000}"/>
  </bookViews>
  <sheets>
    <sheet name="系统读取表" sheetId="11" r:id="rId1"/>
    <sheet name="测算表" sheetId="6" r:id="rId2"/>
    <sheet name="成本分析" sheetId="14" state="hidden" r:id="rId3"/>
    <sheet name="案例汇总" sheetId="5" state="hidden" r:id="rId4"/>
    <sheet name="案例汇总 -月" sheetId="36" r:id="rId5"/>
    <sheet name="城研" sheetId="37" r:id="rId6"/>
    <sheet name="城研整理" sheetId="38" r:id="rId7"/>
    <sheet name="贝壳数据" sheetId="41" r:id="rId8"/>
    <sheet name="中指 " sheetId="39" r:id="rId9"/>
    <sheet name="中指整理" sheetId="40" r:id="rId10"/>
    <sheet name="小区概况" sheetId="42" r:id="rId11"/>
    <sheet name="之前评估" sheetId="15" r:id="rId12"/>
    <sheet name="房源表" sheetId="43" r:id="rId13"/>
  </sheets>
  <externalReferences>
    <externalReference r:id="rId14"/>
  </externalReferences>
  <definedNames>
    <definedName name="_xlnm._FilterDatabase" localSheetId="5" hidden="1">城研!$A$1:$D$135</definedName>
    <definedName name="_xlnm._FilterDatabase" localSheetId="6" hidden="1">城研整理!$A$2:$I$72</definedName>
    <definedName name="_xlnm._FilterDatabase" localSheetId="12" hidden="1">房源表!$A$2:$J$1001</definedName>
    <definedName name="_xlnm.Print_Area" localSheetId="12">房源表!$A$1:$H$1001</definedName>
    <definedName name="_xlnm.Print_Titles" localSheetId="12">房源表!$1:$2</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3" r:id="rId15"/>
  </pivotCaches>
</workbook>
</file>

<file path=xl/calcChain.xml><?xml version="1.0" encoding="utf-8"?>
<calcChain xmlns="http://schemas.openxmlformats.org/spreadsheetml/2006/main">
  <c r="H21" i="6" l="1"/>
  <c r="G41" i="6"/>
  <c r="F41" i="6"/>
  <c r="J18" i="6" s="1"/>
  <c r="J22" i="6"/>
  <c r="F39" i="6"/>
  <c r="E39" i="6" s="1"/>
  <c r="H39" i="6"/>
  <c r="I39" i="6" s="1"/>
  <c r="J39" i="6" s="1"/>
  <c r="K39" i="6" s="1"/>
  <c r="G22" i="6"/>
  <c r="E22" i="6"/>
  <c r="I22" i="6"/>
  <c r="O17" i="6"/>
  <c r="O19" i="6"/>
  <c r="O18" i="6"/>
  <c r="I16" i="6"/>
  <c r="G16" i="6"/>
  <c r="F12" i="6"/>
  <c r="J12" i="6" s="1"/>
  <c r="E1001" i="43"/>
  <c r="E1000" i="43"/>
  <c r="E999" i="43"/>
  <c r="E998" i="43"/>
  <c r="E997" i="43"/>
  <c r="E996" i="43"/>
  <c r="E995" i="43"/>
  <c r="E994" i="43"/>
  <c r="E993" i="43"/>
  <c r="E992" i="43"/>
  <c r="E991" i="43"/>
  <c r="E990" i="43"/>
  <c r="E989" i="43"/>
  <c r="E988" i="43"/>
  <c r="E987" i="43"/>
  <c r="E986" i="43"/>
  <c r="E985" i="43"/>
  <c r="E984" i="43"/>
  <c r="E983" i="43"/>
  <c r="E982" i="43"/>
  <c r="E981" i="43"/>
  <c r="E980" i="43"/>
  <c r="E979" i="43"/>
  <c r="E978" i="43"/>
  <c r="E977" i="43"/>
  <c r="E976" i="43"/>
  <c r="E975" i="43"/>
  <c r="E974" i="43"/>
  <c r="E973" i="43"/>
  <c r="E972" i="43"/>
  <c r="E971" i="43"/>
  <c r="E970" i="43"/>
  <c r="E969" i="43"/>
  <c r="E968" i="43"/>
  <c r="E967" i="43"/>
  <c r="E966" i="43"/>
  <c r="E965" i="43"/>
  <c r="E964" i="43"/>
  <c r="E963" i="43"/>
  <c r="E962" i="43"/>
  <c r="E961" i="43"/>
  <c r="E960" i="43"/>
  <c r="E959" i="43"/>
  <c r="E958" i="43"/>
  <c r="E957" i="43"/>
  <c r="E956" i="43"/>
  <c r="E955" i="43"/>
  <c r="E954" i="43"/>
  <c r="E953" i="43"/>
  <c r="E952" i="43"/>
  <c r="E951" i="43"/>
  <c r="E950" i="43"/>
  <c r="E949" i="43"/>
  <c r="E948" i="43"/>
  <c r="E947" i="43"/>
  <c r="E946" i="43"/>
  <c r="E945" i="43"/>
  <c r="E944" i="43"/>
  <c r="E943" i="43"/>
  <c r="E942" i="43"/>
  <c r="E941" i="43"/>
  <c r="E940" i="43"/>
  <c r="E939" i="43"/>
  <c r="E938" i="43"/>
  <c r="E937" i="43"/>
  <c r="E936" i="43"/>
  <c r="E935" i="43"/>
  <c r="E934" i="43"/>
  <c r="E933" i="43"/>
  <c r="E932" i="43"/>
  <c r="E931" i="43"/>
  <c r="E930" i="43"/>
  <c r="E929" i="43"/>
  <c r="E928" i="43"/>
  <c r="E927" i="43"/>
  <c r="E926" i="43"/>
  <c r="E925" i="43"/>
  <c r="E924" i="43"/>
  <c r="E923" i="43"/>
  <c r="E922" i="43"/>
  <c r="E921" i="43"/>
  <c r="E920" i="43"/>
  <c r="E919" i="43"/>
  <c r="E918" i="43"/>
  <c r="E917" i="43"/>
  <c r="E916" i="43"/>
  <c r="E915" i="43"/>
  <c r="E914" i="43"/>
  <c r="E913" i="43"/>
  <c r="E912" i="43"/>
  <c r="E911" i="43"/>
  <c r="E910" i="43"/>
  <c r="E909" i="43"/>
  <c r="E908" i="43"/>
  <c r="E907" i="43"/>
  <c r="E906" i="43"/>
  <c r="E905" i="43"/>
  <c r="E904" i="43"/>
  <c r="E903" i="43"/>
  <c r="E902" i="43"/>
  <c r="E901" i="43"/>
  <c r="E900" i="43"/>
  <c r="E899" i="43"/>
  <c r="E898" i="43"/>
  <c r="E897" i="43"/>
  <c r="E896" i="43"/>
  <c r="E895" i="43"/>
  <c r="E894" i="43"/>
  <c r="E893" i="43"/>
  <c r="E892" i="43"/>
  <c r="E891" i="43"/>
  <c r="E890" i="43"/>
  <c r="E889" i="43"/>
  <c r="E888" i="43"/>
  <c r="E887" i="43"/>
  <c r="E886" i="43"/>
  <c r="E885" i="43"/>
  <c r="E884" i="43"/>
  <c r="E883" i="43"/>
  <c r="E882" i="43"/>
  <c r="E881" i="43"/>
  <c r="E880" i="43"/>
  <c r="E879" i="43"/>
  <c r="E878" i="43"/>
  <c r="E877" i="43"/>
  <c r="E876" i="43"/>
  <c r="E875" i="43"/>
  <c r="E874" i="43"/>
  <c r="E873" i="43"/>
  <c r="E872" i="43"/>
  <c r="E871" i="43"/>
  <c r="E870" i="43"/>
  <c r="E869" i="43"/>
  <c r="E868" i="43"/>
  <c r="E867" i="43"/>
  <c r="E866" i="43"/>
  <c r="E865" i="43"/>
  <c r="E864" i="43"/>
  <c r="E863" i="43"/>
  <c r="E862" i="43"/>
  <c r="E861" i="43"/>
  <c r="E860" i="43"/>
  <c r="E859" i="43"/>
  <c r="E858" i="43"/>
  <c r="E857" i="43"/>
  <c r="E856" i="43"/>
  <c r="E855" i="43"/>
  <c r="E854" i="43"/>
  <c r="E853" i="43"/>
  <c r="E852" i="43"/>
  <c r="E851" i="43"/>
  <c r="E850" i="43"/>
  <c r="E849" i="43"/>
  <c r="E848" i="43"/>
  <c r="E847" i="43"/>
  <c r="E846" i="43"/>
  <c r="E845" i="43"/>
  <c r="E844" i="43"/>
  <c r="E843" i="43"/>
  <c r="E842" i="43"/>
  <c r="E841" i="43"/>
  <c r="E840" i="43"/>
  <c r="E839" i="43"/>
  <c r="E838" i="43"/>
  <c r="E837" i="43"/>
  <c r="E836" i="43"/>
  <c r="E835" i="43"/>
  <c r="E834" i="43"/>
  <c r="E833" i="43"/>
  <c r="E832" i="43"/>
  <c r="E831" i="43"/>
  <c r="E830" i="43"/>
  <c r="E829" i="43"/>
  <c r="E828" i="43"/>
  <c r="E827" i="43"/>
  <c r="E826" i="43"/>
  <c r="E825" i="43"/>
  <c r="E824" i="43"/>
  <c r="E823" i="43"/>
  <c r="E822" i="43"/>
  <c r="E821" i="43"/>
  <c r="E820" i="43"/>
  <c r="E819" i="43"/>
  <c r="E818" i="43"/>
  <c r="E817" i="43"/>
  <c r="E816" i="43"/>
  <c r="E815" i="43"/>
  <c r="E814" i="43"/>
  <c r="E813" i="43"/>
  <c r="E812" i="43"/>
  <c r="E811" i="43"/>
  <c r="E810" i="43"/>
  <c r="E809" i="43"/>
  <c r="E808" i="43"/>
  <c r="E807" i="43"/>
  <c r="E806" i="43"/>
  <c r="E805" i="43"/>
  <c r="E804" i="43"/>
  <c r="E803" i="43"/>
  <c r="E802" i="43"/>
  <c r="E801" i="43"/>
  <c r="E800" i="43"/>
  <c r="E799" i="43"/>
  <c r="E798" i="43"/>
  <c r="E797" i="43"/>
  <c r="E796" i="43"/>
  <c r="E795" i="43"/>
  <c r="E794" i="43"/>
  <c r="E793" i="43"/>
  <c r="E792" i="43"/>
  <c r="E791" i="43"/>
  <c r="E790" i="43"/>
  <c r="E789" i="43"/>
  <c r="E788" i="43"/>
  <c r="E787" i="43"/>
  <c r="E786" i="43"/>
  <c r="E785" i="43"/>
  <c r="E784" i="43"/>
  <c r="E783" i="43"/>
  <c r="E782" i="43"/>
  <c r="E781" i="43"/>
  <c r="E780" i="43"/>
  <c r="E779" i="43"/>
  <c r="E778" i="43"/>
  <c r="E777" i="43"/>
  <c r="E776" i="43"/>
  <c r="E775" i="43"/>
  <c r="E774" i="43"/>
  <c r="E773" i="43"/>
  <c r="E772" i="43"/>
  <c r="E771" i="43"/>
  <c r="E770" i="43"/>
  <c r="E769" i="43"/>
  <c r="E768" i="43"/>
  <c r="E767" i="43"/>
  <c r="E766" i="43"/>
  <c r="E765" i="43"/>
  <c r="E764" i="43"/>
  <c r="E763" i="43"/>
  <c r="E762" i="43"/>
  <c r="E761" i="43"/>
  <c r="E760" i="43"/>
  <c r="E759" i="43"/>
  <c r="E758" i="43"/>
  <c r="E757" i="43"/>
  <c r="E756" i="43"/>
  <c r="E755" i="43"/>
  <c r="E754" i="43"/>
  <c r="E753" i="43"/>
  <c r="E752" i="43"/>
  <c r="E751" i="43"/>
  <c r="E750" i="43"/>
  <c r="E749" i="43"/>
  <c r="E748" i="43"/>
  <c r="E747" i="43"/>
  <c r="E746" i="43"/>
  <c r="E745" i="43"/>
  <c r="E744" i="43"/>
  <c r="E743" i="43"/>
  <c r="E742" i="43"/>
  <c r="E741" i="43"/>
  <c r="E740" i="43"/>
  <c r="E739" i="43"/>
  <c r="E738" i="43"/>
  <c r="E737" i="43"/>
  <c r="E736" i="43"/>
  <c r="E735" i="43"/>
  <c r="E734" i="43"/>
  <c r="E733" i="43"/>
  <c r="E732" i="43"/>
  <c r="E731" i="43"/>
  <c r="E730" i="43"/>
  <c r="E729" i="43"/>
  <c r="E728" i="43"/>
  <c r="E727" i="43"/>
  <c r="E726" i="43"/>
  <c r="E725" i="43"/>
  <c r="E724" i="43"/>
  <c r="E723" i="43"/>
  <c r="E722" i="43"/>
  <c r="E721" i="43"/>
  <c r="E720" i="43"/>
  <c r="E719" i="43"/>
  <c r="E718" i="43"/>
  <c r="E717" i="43"/>
  <c r="E716" i="43"/>
  <c r="E715" i="43"/>
  <c r="E714" i="43"/>
  <c r="E713" i="43"/>
  <c r="E712" i="43"/>
  <c r="E711" i="43"/>
  <c r="E710" i="43"/>
  <c r="E709" i="43"/>
  <c r="E708" i="43"/>
  <c r="E707" i="43"/>
  <c r="E706" i="43"/>
  <c r="E705" i="43"/>
  <c r="E704" i="43"/>
  <c r="E703" i="43"/>
  <c r="E702" i="43"/>
  <c r="E701" i="43"/>
  <c r="E700" i="43"/>
  <c r="E699" i="43"/>
  <c r="E698" i="43"/>
  <c r="E697" i="43"/>
  <c r="E696" i="43"/>
  <c r="E695" i="43"/>
  <c r="E694" i="43"/>
  <c r="E693" i="43"/>
  <c r="E692" i="43"/>
  <c r="E691" i="43"/>
  <c r="E690" i="43"/>
  <c r="E689" i="43"/>
  <c r="E688" i="43"/>
  <c r="E687" i="43"/>
  <c r="E686" i="43"/>
  <c r="E685" i="43"/>
  <c r="E684" i="43"/>
  <c r="E683" i="43"/>
  <c r="E682" i="43"/>
  <c r="E681" i="43"/>
  <c r="E680" i="43"/>
  <c r="E679" i="43"/>
  <c r="E678" i="43"/>
  <c r="E677" i="43"/>
  <c r="E676" i="43"/>
  <c r="E675" i="43"/>
  <c r="E674" i="43"/>
  <c r="E673" i="43"/>
  <c r="E672" i="43"/>
  <c r="E671" i="43"/>
  <c r="E670" i="43"/>
  <c r="E669" i="43"/>
  <c r="E668" i="43"/>
  <c r="E667" i="43"/>
  <c r="E666" i="43"/>
  <c r="E665" i="43"/>
  <c r="E664" i="43"/>
  <c r="E663" i="43"/>
  <c r="E662" i="43"/>
  <c r="E661" i="43"/>
  <c r="E660" i="43"/>
  <c r="E659" i="43"/>
  <c r="E658" i="43"/>
  <c r="E657" i="43"/>
  <c r="E656" i="43"/>
  <c r="E655" i="43"/>
  <c r="E654" i="43"/>
  <c r="E653" i="43"/>
  <c r="E652" i="43"/>
  <c r="E651" i="43"/>
  <c r="E650" i="43"/>
  <c r="E649" i="43"/>
  <c r="E648" i="43"/>
  <c r="E647" i="43"/>
  <c r="E646" i="43"/>
  <c r="E645" i="43"/>
  <c r="E644" i="43"/>
  <c r="E643" i="43"/>
  <c r="E642" i="43"/>
  <c r="E641" i="43"/>
  <c r="E640" i="43"/>
  <c r="E639" i="43"/>
  <c r="E638" i="43"/>
  <c r="E637" i="43"/>
  <c r="E636" i="43"/>
  <c r="E635" i="43"/>
  <c r="E634" i="43"/>
  <c r="E633" i="43"/>
  <c r="E632" i="43"/>
  <c r="E631" i="43"/>
  <c r="E630" i="43"/>
  <c r="E629" i="43"/>
  <c r="E628" i="43"/>
  <c r="E627" i="43"/>
  <c r="E626" i="43"/>
  <c r="E625" i="43"/>
  <c r="E624" i="43"/>
  <c r="E623" i="43"/>
  <c r="E622" i="43"/>
  <c r="E621" i="43"/>
  <c r="E620" i="43"/>
  <c r="E619" i="43"/>
  <c r="E618" i="43"/>
  <c r="E617" i="43"/>
  <c r="E616" i="43"/>
  <c r="E615" i="43"/>
  <c r="E614" i="43"/>
  <c r="E613" i="43"/>
  <c r="E612" i="43"/>
  <c r="E611" i="43"/>
  <c r="E610" i="43"/>
  <c r="E609" i="43"/>
  <c r="E608" i="43"/>
  <c r="E607" i="43"/>
  <c r="E606" i="43"/>
  <c r="E605" i="43"/>
  <c r="E604" i="43"/>
  <c r="E603" i="43"/>
  <c r="E602" i="43"/>
  <c r="E601" i="43"/>
  <c r="E600" i="43"/>
  <c r="E599" i="43"/>
  <c r="E598" i="43"/>
  <c r="E597" i="43"/>
  <c r="E596" i="43"/>
  <c r="E595" i="43"/>
  <c r="E594" i="43"/>
  <c r="E593" i="43"/>
  <c r="E592" i="43"/>
  <c r="E591" i="43"/>
  <c r="E590" i="43"/>
  <c r="E589" i="43"/>
  <c r="E588" i="43"/>
  <c r="E587" i="43"/>
  <c r="E586" i="43"/>
  <c r="E585" i="43"/>
  <c r="E584" i="43"/>
  <c r="E583" i="43"/>
  <c r="E582" i="43"/>
  <c r="E581" i="43"/>
  <c r="E580" i="43"/>
  <c r="E579" i="43"/>
  <c r="E578" i="43"/>
  <c r="E577" i="43"/>
  <c r="E576" i="43"/>
  <c r="E575" i="43"/>
  <c r="E574" i="43"/>
  <c r="E573" i="43"/>
  <c r="E572" i="43"/>
  <c r="E571" i="43"/>
  <c r="E570" i="43"/>
  <c r="E569" i="43"/>
  <c r="E568" i="43"/>
  <c r="E567" i="43"/>
  <c r="E566" i="43"/>
  <c r="E565" i="43"/>
  <c r="E564" i="43"/>
  <c r="E563" i="43"/>
  <c r="E562" i="43"/>
  <c r="E561" i="43"/>
  <c r="E560" i="43"/>
  <c r="E559" i="43"/>
  <c r="E558" i="43"/>
  <c r="E557" i="43"/>
  <c r="E556" i="43"/>
  <c r="E555" i="43"/>
  <c r="E554" i="43"/>
  <c r="E553" i="43"/>
  <c r="E552" i="43"/>
  <c r="E551" i="43"/>
  <c r="E550" i="43"/>
  <c r="E549" i="43"/>
  <c r="E548" i="43"/>
  <c r="E547" i="43"/>
  <c r="E546" i="43"/>
  <c r="E545" i="43"/>
  <c r="E544" i="43"/>
  <c r="E543" i="43"/>
  <c r="E542" i="43"/>
  <c r="E541" i="43"/>
  <c r="E540" i="43"/>
  <c r="E539" i="43"/>
  <c r="E538" i="43"/>
  <c r="E537" i="43"/>
  <c r="E536" i="43"/>
  <c r="E535" i="43"/>
  <c r="E534" i="43"/>
  <c r="E533" i="43"/>
  <c r="E532" i="43"/>
  <c r="E531" i="43"/>
  <c r="E530" i="43"/>
  <c r="E529" i="43"/>
  <c r="E528" i="43"/>
  <c r="E527" i="43"/>
  <c r="E526" i="43"/>
  <c r="E525" i="43"/>
  <c r="E524" i="43"/>
  <c r="E523" i="43"/>
  <c r="E522" i="43"/>
  <c r="E521" i="43"/>
  <c r="E520" i="43"/>
  <c r="E519" i="43"/>
  <c r="E518" i="43"/>
  <c r="E517" i="43"/>
  <c r="E516" i="43"/>
  <c r="E515" i="43"/>
  <c r="E514" i="43"/>
  <c r="E513" i="43"/>
  <c r="E512" i="43"/>
  <c r="E511" i="43"/>
  <c r="E510" i="43"/>
  <c r="E509" i="43"/>
  <c r="E508" i="43"/>
  <c r="E507" i="43"/>
  <c r="E506" i="43"/>
  <c r="E505" i="43"/>
  <c r="E504" i="43"/>
  <c r="E503" i="43"/>
  <c r="E502" i="43"/>
  <c r="E501" i="43"/>
  <c r="E500" i="43"/>
  <c r="E499" i="43"/>
  <c r="E498" i="43"/>
  <c r="E497" i="43"/>
  <c r="E496" i="43"/>
  <c r="E495" i="43"/>
  <c r="E494" i="43"/>
  <c r="E493" i="43"/>
  <c r="E492" i="43"/>
  <c r="E491" i="43"/>
  <c r="E490" i="43"/>
  <c r="E489" i="43"/>
  <c r="E488" i="43"/>
  <c r="E487" i="43"/>
  <c r="E486" i="43"/>
  <c r="E485" i="43"/>
  <c r="E484" i="43"/>
  <c r="E483" i="43"/>
  <c r="E482" i="43"/>
  <c r="E481" i="43"/>
  <c r="E480" i="43"/>
  <c r="E479" i="43"/>
  <c r="E478" i="43"/>
  <c r="E477" i="43"/>
  <c r="E476" i="43"/>
  <c r="E475" i="43"/>
  <c r="E474" i="43"/>
  <c r="E473" i="43"/>
  <c r="E472" i="43"/>
  <c r="E471" i="43"/>
  <c r="E470" i="43"/>
  <c r="E469" i="43"/>
  <c r="E468" i="43"/>
  <c r="E467" i="43"/>
  <c r="E466" i="43"/>
  <c r="E465" i="43"/>
  <c r="E464" i="43"/>
  <c r="E463" i="43"/>
  <c r="E462" i="43"/>
  <c r="E461" i="43"/>
  <c r="E460" i="43"/>
  <c r="E459" i="43"/>
  <c r="E458" i="43"/>
  <c r="E457" i="43"/>
  <c r="E456" i="43"/>
  <c r="E455" i="43"/>
  <c r="E454" i="43"/>
  <c r="E453" i="43"/>
  <c r="E452" i="43"/>
  <c r="E451" i="43"/>
  <c r="E450" i="43"/>
  <c r="E449" i="43"/>
  <c r="E448" i="43"/>
  <c r="E447" i="43"/>
  <c r="E446" i="43"/>
  <c r="E445" i="43"/>
  <c r="E444" i="43"/>
  <c r="E443" i="43"/>
  <c r="E442" i="43"/>
  <c r="E441" i="43"/>
  <c r="E440" i="43"/>
  <c r="E439" i="43"/>
  <c r="E438" i="43"/>
  <c r="E437" i="43"/>
  <c r="E436" i="43"/>
  <c r="E435" i="43"/>
  <c r="E434" i="43"/>
  <c r="E433" i="43"/>
  <c r="E432" i="43"/>
  <c r="E431" i="43"/>
  <c r="E430" i="43"/>
  <c r="E429" i="43"/>
  <c r="E428" i="43"/>
  <c r="E427" i="43"/>
  <c r="E426" i="43"/>
  <c r="E425" i="43"/>
  <c r="E424" i="43"/>
  <c r="E423" i="43"/>
  <c r="E422" i="43"/>
  <c r="E421" i="43"/>
  <c r="E420" i="43"/>
  <c r="E419" i="43"/>
  <c r="E418" i="43"/>
  <c r="E417" i="43"/>
  <c r="E416" i="43"/>
  <c r="E415" i="43"/>
  <c r="E414" i="43"/>
  <c r="E413" i="43"/>
  <c r="E412" i="43"/>
  <c r="E411" i="43"/>
  <c r="E410" i="43"/>
  <c r="E409" i="43"/>
  <c r="E408" i="43"/>
  <c r="E407" i="43"/>
  <c r="E406" i="43"/>
  <c r="E405" i="43"/>
  <c r="E404" i="43"/>
  <c r="E403" i="43"/>
  <c r="E402" i="43"/>
  <c r="E401" i="43"/>
  <c r="E400" i="43"/>
  <c r="E399" i="43"/>
  <c r="E398" i="43"/>
  <c r="E397" i="43"/>
  <c r="E396" i="43"/>
  <c r="E395" i="43"/>
  <c r="E394" i="43"/>
  <c r="E393" i="43"/>
  <c r="E392" i="43"/>
  <c r="E391" i="43"/>
  <c r="E390" i="43"/>
  <c r="E389" i="43"/>
  <c r="E388" i="43"/>
  <c r="E387" i="43"/>
  <c r="E386" i="43"/>
  <c r="E385" i="43"/>
  <c r="E384" i="43"/>
  <c r="E383" i="43"/>
  <c r="E382" i="43"/>
  <c r="E381" i="43"/>
  <c r="E380" i="43"/>
  <c r="E379" i="43"/>
  <c r="E378" i="43"/>
  <c r="E377" i="43"/>
  <c r="E376" i="43"/>
  <c r="E375" i="43"/>
  <c r="E374" i="43"/>
  <c r="E373" i="43"/>
  <c r="E372" i="43"/>
  <c r="E371" i="43"/>
  <c r="E370" i="43"/>
  <c r="E369" i="43"/>
  <c r="E368" i="43"/>
  <c r="E367" i="43"/>
  <c r="E366" i="43"/>
  <c r="E365" i="43"/>
  <c r="E364" i="43"/>
  <c r="E363" i="43"/>
  <c r="E362" i="43"/>
  <c r="E361" i="43"/>
  <c r="E360" i="43"/>
  <c r="E359" i="43"/>
  <c r="E358" i="43"/>
  <c r="E357" i="43"/>
  <c r="E356" i="43"/>
  <c r="E355" i="43"/>
  <c r="E354" i="43"/>
  <c r="E353" i="43"/>
  <c r="E352" i="43"/>
  <c r="E351" i="43"/>
  <c r="E350" i="43"/>
  <c r="E349" i="43"/>
  <c r="E348" i="43"/>
  <c r="E347" i="43"/>
  <c r="E346" i="43"/>
  <c r="E345" i="43"/>
  <c r="E344" i="43"/>
  <c r="E343" i="43"/>
  <c r="E342" i="43"/>
  <c r="E341" i="43"/>
  <c r="E340" i="43"/>
  <c r="E339" i="43"/>
  <c r="E338" i="43"/>
  <c r="E337" i="43"/>
  <c r="E336" i="43"/>
  <c r="E335" i="43"/>
  <c r="E334" i="43"/>
  <c r="E333" i="43"/>
  <c r="E332" i="43"/>
  <c r="E331" i="43"/>
  <c r="E330" i="43"/>
  <c r="E329" i="43"/>
  <c r="E328" i="43"/>
  <c r="E327" i="43"/>
  <c r="E326" i="43"/>
  <c r="E325" i="43"/>
  <c r="E324" i="43"/>
  <c r="E323" i="43"/>
  <c r="E322" i="43"/>
  <c r="E321" i="43"/>
  <c r="E320" i="43"/>
  <c r="E319" i="43"/>
  <c r="E318" i="43"/>
  <c r="E317" i="43"/>
  <c r="E316" i="43"/>
  <c r="E315" i="43"/>
  <c r="E314" i="43"/>
  <c r="E313" i="43"/>
  <c r="E312" i="43"/>
  <c r="E311" i="43"/>
  <c r="E310" i="43"/>
  <c r="E309" i="43"/>
  <c r="E308" i="43"/>
  <c r="E307" i="43"/>
  <c r="E306" i="43"/>
  <c r="E305" i="43"/>
  <c r="E304" i="43"/>
  <c r="E303" i="43"/>
  <c r="E302" i="43"/>
  <c r="E301" i="43"/>
  <c r="E300" i="43"/>
  <c r="E299" i="43"/>
  <c r="E298" i="43"/>
  <c r="E297" i="43"/>
  <c r="E296" i="43"/>
  <c r="E295" i="43"/>
  <c r="E294" i="43"/>
  <c r="E293" i="43"/>
  <c r="E292" i="43"/>
  <c r="E291" i="43"/>
  <c r="E290" i="43"/>
  <c r="E289" i="43"/>
  <c r="E288" i="43"/>
  <c r="E287" i="43"/>
  <c r="E286" i="43"/>
  <c r="E285" i="43"/>
  <c r="E284" i="43"/>
  <c r="E283" i="43"/>
  <c r="E282" i="43"/>
  <c r="E281" i="43"/>
  <c r="E280" i="43"/>
  <c r="E279" i="43"/>
  <c r="E278" i="43"/>
  <c r="E277" i="43"/>
  <c r="E276" i="43"/>
  <c r="E275" i="43"/>
  <c r="E274" i="43"/>
  <c r="E273" i="43"/>
  <c r="E272" i="43"/>
  <c r="E271" i="43"/>
  <c r="E270" i="43"/>
  <c r="E269" i="43"/>
  <c r="E268" i="43"/>
  <c r="E267" i="43"/>
  <c r="E266" i="43"/>
  <c r="E265" i="43"/>
  <c r="E264" i="43"/>
  <c r="E263" i="43"/>
  <c r="E262" i="43"/>
  <c r="E261" i="43"/>
  <c r="E260" i="43"/>
  <c r="E259" i="43"/>
  <c r="E258" i="43"/>
  <c r="E257" i="43"/>
  <c r="E256" i="43"/>
  <c r="E255" i="43"/>
  <c r="E254" i="43"/>
  <c r="E253" i="43"/>
  <c r="E252" i="43"/>
  <c r="E251" i="43"/>
  <c r="E250" i="43"/>
  <c r="E249" i="43"/>
  <c r="E248" i="43"/>
  <c r="E247" i="43"/>
  <c r="E246" i="43"/>
  <c r="E245" i="43"/>
  <c r="E244" i="43"/>
  <c r="E243" i="43"/>
  <c r="E242" i="43"/>
  <c r="E241" i="43"/>
  <c r="E240" i="43"/>
  <c r="E239" i="43"/>
  <c r="E238" i="43"/>
  <c r="E237" i="43"/>
  <c r="E236" i="43"/>
  <c r="E235" i="43"/>
  <c r="E234" i="43"/>
  <c r="E233" i="43"/>
  <c r="E232" i="43"/>
  <c r="E231" i="43"/>
  <c r="E230" i="43"/>
  <c r="E229" i="43"/>
  <c r="E228" i="43"/>
  <c r="E227" i="43"/>
  <c r="E226" i="43"/>
  <c r="E225" i="43"/>
  <c r="E224" i="43"/>
  <c r="E223" i="43"/>
  <c r="E222" i="43"/>
  <c r="E221" i="43"/>
  <c r="E220" i="43"/>
  <c r="E219" i="43"/>
  <c r="E218" i="43"/>
  <c r="E217" i="43"/>
  <c r="E216" i="43"/>
  <c r="E215" i="43"/>
  <c r="E214" i="43"/>
  <c r="E213" i="43"/>
  <c r="E212" i="43"/>
  <c r="E211" i="43"/>
  <c r="E210" i="43"/>
  <c r="E209" i="43"/>
  <c r="E208" i="43"/>
  <c r="E207" i="43"/>
  <c r="E206" i="43"/>
  <c r="E205" i="43"/>
  <c r="E204" i="43"/>
  <c r="E203" i="43"/>
  <c r="E202" i="43"/>
  <c r="E201" i="43"/>
  <c r="E200" i="43"/>
  <c r="E199" i="43"/>
  <c r="E198" i="43"/>
  <c r="E197" i="43"/>
  <c r="E196" i="43"/>
  <c r="E195" i="43"/>
  <c r="E194" i="43"/>
  <c r="E193" i="43"/>
  <c r="E192" i="43"/>
  <c r="E191" i="43"/>
  <c r="E190" i="43"/>
  <c r="E189" i="43"/>
  <c r="E188" i="43"/>
  <c r="E187" i="43"/>
  <c r="E186" i="43"/>
  <c r="E185" i="43"/>
  <c r="E184" i="43"/>
  <c r="E183" i="43"/>
  <c r="E182" i="43"/>
  <c r="E181" i="43"/>
  <c r="E180" i="43"/>
  <c r="E179" i="43"/>
  <c r="E178" i="43"/>
  <c r="E177" i="43"/>
  <c r="E176" i="43"/>
  <c r="E175" i="43"/>
  <c r="E174" i="43"/>
  <c r="E173" i="43"/>
  <c r="E172" i="43"/>
  <c r="E171" i="43"/>
  <c r="E170" i="43"/>
  <c r="E169" i="43"/>
  <c r="E168" i="43"/>
  <c r="E167" i="43"/>
  <c r="E166" i="43"/>
  <c r="E165" i="43"/>
  <c r="E164" i="43"/>
  <c r="E163" i="43"/>
  <c r="E162" i="43"/>
  <c r="E161" i="43"/>
  <c r="E160" i="43"/>
  <c r="E159" i="43"/>
  <c r="E158" i="43"/>
  <c r="E157" i="43"/>
  <c r="E156" i="43"/>
  <c r="E155" i="43"/>
  <c r="E154" i="43"/>
  <c r="E153" i="43"/>
  <c r="E152" i="43"/>
  <c r="E151" i="43"/>
  <c r="E150" i="43"/>
  <c r="E149" i="43"/>
  <c r="E148" i="43"/>
  <c r="E147" i="43"/>
  <c r="E146" i="43"/>
  <c r="E145" i="43"/>
  <c r="E144" i="43"/>
  <c r="E143" i="43"/>
  <c r="E142" i="43"/>
  <c r="E141" i="43"/>
  <c r="E140" i="43"/>
  <c r="E139" i="43"/>
  <c r="E138" i="43"/>
  <c r="E137" i="43"/>
  <c r="E136" i="43"/>
  <c r="E135" i="43"/>
  <c r="E134" i="43"/>
  <c r="E133" i="43"/>
  <c r="E132" i="43"/>
  <c r="E131" i="43"/>
  <c r="E130" i="43"/>
  <c r="E129" i="43"/>
  <c r="E128" i="43"/>
  <c r="E127" i="43"/>
  <c r="E126" i="43"/>
  <c r="E125" i="43"/>
  <c r="E124" i="43"/>
  <c r="E123" i="43"/>
  <c r="E122" i="43"/>
  <c r="E121" i="43"/>
  <c r="E120" i="43"/>
  <c r="E119"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11" i="43"/>
  <c r="E10" i="43"/>
  <c r="E9" i="43"/>
  <c r="E8" i="43"/>
  <c r="E7" i="43"/>
  <c r="E6" i="43"/>
  <c r="E5" i="43"/>
  <c r="E4" i="43"/>
  <c r="E3" i="43"/>
  <c r="J19" i="6"/>
  <c r="H19" i="6"/>
  <c r="F19" i="6"/>
  <c r="I45" i="6"/>
  <c r="G45" i="6"/>
  <c r="E45" i="6"/>
  <c r="C18" i="6"/>
  <c r="G4" i="6"/>
  <c r="I4" i="6"/>
  <c r="J59" i="36"/>
  <c r="I59" i="36"/>
  <c r="H12" i="6" l="1"/>
  <c r="F22" i="6"/>
  <c r="H41" i="6"/>
  <c r="F18" i="6"/>
  <c r="H18" i="6" s="1"/>
  <c r="H22" i="6"/>
  <c r="F59" i="36" l="1"/>
  <c r="E95" i="36"/>
  <c r="S30" i="36"/>
  <c r="S31" i="36"/>
  <c r="E139" i="36" s="1"/>
  <c r="S32" i="36"/>
  <c r="S33" i="36"/>
  <c r="E141" i="36" s="1"/>
  <c r="S34" i="36"/>
  <c r="S35" i="36"/>
  <c r="S36" i="36"/>
  <c r="E144" i="36" s="1"/>
  <c r="S37" i="36"/>
  <c r="S38" i="36"/>
  <c r="S39" i="36"/>
  <c r="E147" i="36" s="1"/>
  <c r="S40" i="36"/>
  <c r="T40" i="36" s="1"/>
  <c r="S29" i="36"/>
  <c r="E137" i="36" s="1"/>
  <c r="S17" i="36"/>
  <c r="S18" i="36"/>
  <c r="E118" i="36" s="1"/>
  <c r="S19" i="36"/>
  <c r="S20" i="36"/>
  <c r="S21" i="36"/>
  <c r="S22" i="36"/>
  <c r="S23" i="36"/>
  <c r="S24" i="36"/>
  <c r="S25" i="36"/>
  <c r="S26" i="36"/>
  <c r="S27" i="36"/>
  <c r="S16" i="36"/>
  <c r="S4" i="36"/>
  <c r="E96" i="36" s="1"/>
  <c r="S5" i="36"/>
  <c r="S6" i="36"/>
  <c r="S7" i="36"/>
  <c r="S8" i="36"/>
  <c r="S9" i="36"/>
  <c r="S10" i="36"/>
  <c r="S11" i="36"/>
  <c r="S12" i="36"/>
  <c r="S13" i="36"/>
  <c r="S14" i="36"/>
  <c r="S3" i="36"/>
  <c r="L30" i="36"/>
  <c r="L31" i="36"/>
  <c r="L32" i="36"/>
  <c r="F140" i="36" s="1"/>
  <c r="L33" i="36"/>
  <c r="F141" i="36" s="1"/>
  <c r="L34" i="36"/>
  <c r="L35" i="36"/>
  <c r="L36" i="36"/>
  <c r="L37" i="36"/>
  <c r="F145" i="36" s="1"/>
  <c r="F146" i="36" s="1"/>
  <c r="F147" i="36" s="1"/>
  <c r="L38" i="36"/>
  <c r="L39" i="36"/>
  <c r="L40" i="36"/>
  <c r="L29" i="36"/>
  <c r="L17" i="36"/>
  <c r="L18" i="36"/>
  <c r="L19" i="36"/>
  <c r="F119" i="36" s="1"/>
  <c r="L20" i="36"/>
  <c r="F120" i="36" s="1"/>
  <c r="L21" i="36"/>
  <c r="L22" i="36"/>
  <c r="L23" i="36"/>
  <c r="F123" i="36" s="1"/>
  <c r="L24" i="36"/>
  <c r="F124" i="36" s="1"/>
  <c r="L25" i="36"/>
  <c r="L26" i="36"/>
  <c r="L27" i="36"/>
  <c r="L16" i="36"/>
  <c r="L4" i="36"/>
  <c r="L5" i="36"/>
  <c r="L6" i="36"/>
  <c r="L7" i="36"/>
  <c r="F99" i="36" s="1"/>
  <c r="F100" i="36" s="1"/>
  <c r="L8" i="36"/>
  <c r="L9" i="36"/>
  <c r="L10" i="36"/>
  <c r="L11" i="36"/>
  <c r="L12" i="36"/>
  <c r="L13" i="36"/>
  <c r="L14" i="36"/>
  <c r="L3" i="36"/>
  <c r="F95" i="36" s="1"/>
  <c r="F96" i="36" s="1"/>
  <c r="E30" i="36"/>
  <c r="E31" i="36"/>
  <c r="E32" i="36"/>
  <c r="E33" i="36"/>
  <c r="E34" i="36"/>
  <c r="E35" i="36"/>
  <c r="E36" i="36"/>
  <c r="E37" i="36"/>
  <c r="E38" i="36"/>
  <c r="E39" i="36"/>
  <c r="G147" i="36" s="1"/>
  <c r="E40" i="36"/>
  <c r="E29" i="36"/>
  <c r="F29" i="36" s="1"/>
  <c r="E17" i="36"/>
  <c r="E18" i="36"/>
  <c r="E19" i="36"/>
  <c r="E20" i="36"/>
  <c r="E21" i="36"/>
  <c r="E22" i="36"/>
  <c r="E23" i="36"/>
  <c r="E24" i="36"/>
  <c r="E25" i="36"/>
  <c r="E26" i="36"/>
  <c r="E27" i="36"/>
  <c r="E16" i="36"/>
  <c r="E4" i="36"/>
  <c r="E5" i="36"/>
  <c r="E6" i="36"/>
  <c r="E7" i="36"/>
  <c r="G99" i="36" s="1"/>
  <c r="E8" i="36"/>
  <c r="E9" i="36"/>
  <c r="G101" i="36" s="1"/>
  <c r="E10" i="36"/>
  <c r="E11" i="36"/>
  <c r="G103" i="36" s="1"/>
  <c r="E12" i="36"/>
  <c r="E13" i="36"/>
  <c r="G105" i="36" s="1"/>
  <c r="E14" i="36"/>
  <c r="E3" i="36"/>
  <c r="B29" i="36"/>
  <c r="B61" i="36" s="1"/>
  <c r="D136" i="36" s="1"/>
  <c r="B16" i="36"/>
  <c r="B3" i="36"/>
  <c r="E4" i="6" s="1"/>
  <c r="E133" i="41"/>
  <c r="F133" i="41" s="1"/>
  <c r="L95" i="41" s="1"/>
  <c r="E132" i="41"/>
  <c r="E131" i="41"/>
  <c r="E130" i="41"/>
  <c r="F130" i="41" s="1"/>
  <c r="L96" i="41" s="1"/>
  <c r="E129" i="41"/>
  <c r="E128" i="41"/>
  <c r="E127" i="41"/>
  <c r="F127" i="41" s="1"/>
  <c r="L97" i="41" s="1"/>
  <c r="E126" i="41"/>
  <c r="E125" i="41"/>
  <c r="E124" i="41"/>
  <c r="E123" i="41"/>
  <c r="E122" i="41"/>
  <c r="E121" i="41"/>
  <c r="F120" i="41" s="1"/>
  <c r="L98" i="41" s="1"/>
  <c r="E120" i="41"/>
  <c r="E119" i="41"/>
  <c r="E118" i="41"/>
  <c r="E117" i="41"/>
  <c r="E116" i="41"/>
  <c r="E115" i="41"/>
  <c r="E114" i="41"/>
  <c r="F113" i="41" s="1"/>
  <c r="L99" i="41" s="1"/>
  <c r="E113" i="41"/>
  <c r="E112" i="41"/>
  <c r="F112" i="41" s="1"/>
  <c r="L100" i="41" s="1"/>
  <c r="E111" i="41"/>
  <c r="E110" i="41"/>
  <c r="E109" i="41"/>
  <c r="E108" i="41"/>
  <c r="F107" i="41" s="1"/>
  <c r="L101" i="41" s="1"/>
  <c r="E107" i="41"/>
  <c r="E106" i="41"/>
  <c r="E105" i="41"/>
  <c r="E104" i="41"/>
  <c r="E103" i="41"/>
  <c r="F103" i="41" s="1"/>
  <c r="L102" i="41" s="1"/>
  <c r="E102" i="41"/>
  <c r="F101" i="41"/>
  <c r="L103" i="41" s="1"/>
  <c r="E101" i="41"/>
  <c r="E100" i="41"/>
  <c r="E99" i="41"/>
  <c r="F99" i="41" s="1"/>
  <c r="L104" i="41" s="1"/>
  <c r="F98" i="41"/>
  <c r="L105" i="41" s="1"/>
  <c r="E98" i="41"/>
  <c r="E97" i="41"/>
  <c r="E96" i="41"/>
  <c r="E95" i="41"/>
  <c r="F95" i="41" s="1"/>
  <c r="L106" i="41" s="1"/>
  <c r="E89" i="41"/>
  <c r="F89" i="41" s="1"/>
  <c r="L60" i="41" s="1"/>
  <c r="E88" i="41"/>
  <c r="E87" i="41"/>
  <c r="E86" i="41"/>
  <c r="E85" i="41"/>
  <c r="E84" i="41"/>
  <c r="F84" i="41" s="1"/>
  <c r="L61" i="41" s="1"/>
  <c r="E83" i="41"/>
  <c r="F82" i="41"/>
  <c r="E82" i="41"/>
  <c r="E81" i="41"/>
  <c r="E80" i="41"/>
  <c r="E79" i="41"/>
  <c r="E78" i="41"/>
  <c r="E77" i="41"/>
  <c r="F75" i="41" s="1"/>
  <c r="L63" i="41" s="1"/>
  <c r="E76" i="41"/>
  <c r="E75" i="41"/>
  <c r="F74" i="41"/>
  <c r="E73" i="41"/>
  <c r="E72" i="41"/>
  <c r="L71" i="41"/>
  <c r="E71" i="41"/>
  <c r="F71" i="41" s="1"/>
  <c r="L65" i="41" s="1"/>
  <c r="E70" i="41"/>
  <c r="E69" i="41"/>
  <c r="E68" i="41"/>
  <c r="E67" i="41"/>
  <c r="F67" i="41" s="1"/>
  <c r="L66" i="41" s="1"/>
  <c r="F66" i="41"/>
  <c r="L67" i="41" s="1"/>
  <c r="E66" i="41"/>
  <c r="F65" i="41"/>
  <c r="E64" i="41"/>
  <c r="F63" i="41" s="1"/>
  <c r="L69" i="41" s="1"/>
  <c r="E63" i="41"/>
  <c r="L62" i="41"/>
  <c r="E62" i="41"/>
  <c r="E61" i="41"/>
  <c r="F61" i="41" s="1"/>
  <c r="L70" i="41" s="1"/>
  <c r="F60" i="41"/>
  <c r="E60" i="41"/>
  <c r="E53" i="41"/>
  <c r="E52" i="41"/>
  <c r="F52" i="41" s="1"/>
  <c r="L13" i="41" s="1"/>
  <c r="E51" i="41"/>
  <c r="E50" i="41"/>
  <c r="E49" i="41"/>
  <c r="E48" i="41"/>
  <c r="E47" i="41"/>
  <c r="F46" i="41"/>
  <c r="L14" i="41" s="1"/>
  <c r="E46" i="41"/>
  <c r="E45" i="41"/>
  <c r="E44" i="41"/>
  <c r="E43" i="41"/>
  <c r="F39" i="41" s="1"/>
  <c r="L15" i="41" s="1"/>
  <c r="E42" i="41"/>
  <c r="E41" i="41"/>
  <c r="E40" i="41"/>
  <c r="E39" i="41"/>
  <c r="E38" i="41"/>
  <c r="E37" i="41"/>
  <c r="F36" i="41"/>
  <c r="L16" i="41" s="1"/>
  <c r="E36" i="41"/>
  <c r="E35" i="41"/>
  <c r="E34" i="41"/>
  <c r="E33" i="41"/>
  <c r="E32" i="41"/>
  <c r="F31" i="41" s="1"/>
  <c r="L17" i="41" s="1"/>
  <c r="E31" i="41"/>
  <c r="F30" i="41"/>
  <c r="L18" i="41" s="1"/>
  <c r="E30" i="41"/>
  <c r="E29" i="41"/>
  <c r="E28" i="41"/>
  <c r="E27" i="41"/>
  <c r="E26" i="41"/>
  <c r="E25" i="41"/>
  <c r="E24" i="41"/>
  <c r="E23" i="41"/>
  <c r="E22" i="41"/>
  <c r="E21" i="41"/>
  <c r="E20" i="41"/>
  <c r="F20" i="41" s="1"/>
  <c r="L19" i="41" s="1"/>
  <c r="E19" i="41"/>
  <c r="E18" i="41"/>
  <c r="E17" i="41"/>
  <c r="F15" i="41" s="1"/>
  <c r="L20" i="41" s="1"/>
  <c r="E16" i="41"/>
  <c r="E15" i="41"/>
  <c r="E14" i="41"/>
  <c r="E13" i="41"/>
  <c r="F12" i="41"/>
  <c r="L21" i="41" s="1"/>
  <c r="E12" i="41"/>
  <c r="E11" i="41"/>
  <c r="E10" i="41"/>
  <c r="E9" i="41"/>
  <c r="E8" i="41"/>
  <c r="F7" i="41"/>
  <c r="L22" i="41" s="1"/>
  <c r="E7" i="41"/>
  <c r="E6" i="41"/>
  <c r="E5" i="41"/>
  <c r="F4" i="41"/>
  <c r="L23" i="41" s="1"/>
  <c r="E4" i="41"/>
  <c r="E3" i="41"/>
  <c r="E2" i="41"/>
  <c r="F2" i="41" s="1"/>
  <c r="L24" i="41" s="1"/>
  <c r="E70" i="40"/>
  <c r="E69" i="40"/>
  <c r="E68" i="40"/>
  <c r="E67" i="40"/>
  <c r="E66" i="40"/>
  <c r="E65" i="40"/>
  <c r="E64" i="40"/>
  <c r="E63" i="40"/>
  <c r="E62" i="40"/>
  <c r="E61" i="40"/>
  <c r="E60" i="40"/>
  <c r="E59" i="40"/>
  <c r="E71" i="40" s="1"/>
  <c r="E54" i="40"/>
  <c r="E53" i="40"/>
  <c r="E52" i="40"/>
  <c r="E51" i="40"/>
  <c r="E50" i="40"/>
  <c r="E49" i="40"/>
  <c r="E48" i="40"/>
  <c r="E47" i="40"/>
  <c r="E46" i="40"/>
  <c r="E45" i="40"/>
  <c r="E44" i="40"/>
  <c r="E43" i="40"/>
  <c r="E55" i="40" s="1"/>
  <c r="E37" i="40"/>
  <c r="E36" i="40"/>
  <c r="E35" i="40"/>
  <c r="E34" i="40"/>
  <c r="E33" i="40"/>
  <c r="E32" i="40"/>
  <c r="E31" i="40"/>
  <c r="E30" i="40"/>
  <c r="E29" i="40"/>
  <c r="E28" i="40"/>
  <c r="E27" i="40"/>
  <c r="E26" i="40"/>
  <c r="E38" i="40" s="1"/>
  <c r="E22" i="40"/>
  <c r="E21" i="40"/>
  <c r="E20" i="40"/>
  <c r="E19" i="40"/>
  <c r="E18" i="40"/>
  <c r="E17" i="40"/>
  <c r="E16" i="40"/>
  <c r="E15" i="40"/>
  <c r="E14" i="40"/>
  <c r="E13" i="40"/>
  <c r="E12" i="40"/>
  <c r="E11" i="40"/>
  <c r="E23" i="40" s="1"/>
  <c r="I64" i="38"/>
  <c r="I63" i="38"/>
  <c r="I62" i="38"/>
  <c r="I61" i="38"/>
  <c r="I60" i="38"/>
  <c r="I59" i="38"/>
  <c r="I58" i="38"/>
  <c r="I57" i="38"/>
  <c r="I56" i="38"/>
  <c r="I55" i="38"/>
  <c r="I54" i="38"/>
  <c r="I53" i="38"/>
  <c r="I65" i="38" s="1"/>
  <c r="I47" i="38"/>
  <c r="I46" i="38"/>
  <c r="I45" i="38"/>
  <c r="I44" i="38"/>
  <c r="I43" i="38"/>
  <c r="I42" i="38"/>
  <c r="I41" i="38"/>
  <c r="I40" i="38"/>
  <c r="I39" i="38"/>
  <c r="I38" i="38"/>
  <c r="I37" i="38"/>
  <c r="I36" i="38"/>
  <c r="I48" i="38" s="1"/>
  <c r="I30" i="38"/>
  <c r="I29" i="38"/>
  <c r="I28" i="38"/>
  <c r="I27" i="38"/>
  <c r="I26" i="38"/>
  <c r="I25" i="38"/>
  <c r="I24" i="38"/>
  <c r="I23" i="38"/>
  <c r="I22" i="38"/>
  <c r="I21" i="38"/>
  <c r="I20" i="38"/>
  <c r="I19" i="38"/>
  <c r="I31" i="38" s="1"/>
  <c r="I14" i="38"/>
  <c r="I13" i="38"/>
  <c r="I12" i="38"/>
  <c r="I11" i="38"/>
  <c r="I10" i="38"/>
  <c r="I9" i="38"/>
  <c r="I8" i="38"/>
  <c r="I7" i="38"/>
  <c r="I6" i="38"/>
  <c r="I5" i="38"/>
  <c r="I4" i="38"/>
  <c r="I3" i="38"/>
  <c r="I15" i="38" s="1"/>
  <c r="F144" i="36"/>
  <c r="X106" i="36"/>
  <c r="W106" i="36"/>
  <c r="V106" i="36"/>
  <c r="X105" i="36"/>
  <c r="W105" i="36"/>
  <c r="V105" i="36"/>
  <c r="X104" i="36"/>
  <c r="W104" i="36"/>
  <c r="V104" i="36"/>
  <c r="X103" i="36"/>
  <c r="W103" i="36"/>
  <c r="V103" i="36"/>
  <c r="X102" i="36"/>
  <c r="W102" i="36"/>
  <c r="V102" i="36"/>
  <c r="B62" i="36"/>
  <c r="H60" i="36"/>
  <c r="S53" i="36"/>
  <c r="E53" i="36"/>
  <c r="S52" i="36"/>
  <c r="L52" i="36"/>
  <c r="M52" i="36" s="1"/>
  <c r="X116" i="36" s="1"/>
  <c r="E52" i="36"/>
  <c r="S51" i="36"/>
  <c r="L51" i="36"/>
  <c r="E51" i="36"/>
  <c r="S50" i="36"/>
  <c r="L50" i="36"/>
  <c r="E50" i="36"/>
  <c r="S49" i="36"/>
  <c r="E49" i="36"/>
  <c r="S48" i="36"/>
  <c r="L48" i="36"/>
  <c r="E48" i="36"/>
  <c r="S47" i="36"/>
  <c r="E47" i="36"/>
  <c r="S46" i="36"/>
  <c r="L46" i="36"/>
  <c r="E46" i="36"/>
  <c r="S45" i="36"/>
  <c r="L45" i="36"/>
  <c r="E45" i="36"/>
  <c r="S44" i="36"/>
  <c r="L44" i="36"/>
  <c r="E44" i="36"/>
  <c r="S43" i="36"/>
  <c r="L43" i="36"/>
  <c r="E43" i="36"/>
  <c r="S42" i="36"/>
  <c r="T42" i="36" s="1"/>
  <c r="L42" i="36"/>
  <c r="M42" i="36" s="1"/>
  <c r="X109" i="36" s="1"/>
  <c r="I42" i="36"/>
  <c r="P42" i="36" s="1"/>
  <c r="E42" i="36"/>
  <c r="F42" i="36" s="1"/>
  <c r="Y109" i="36" s="1"/>
  <c r="M40" i="36"/>
  <c r="F40" i="36"/>
  <c r="E146" i="36"/>
  <c r="G146" i="36"/>
  <c r="E145" i="36"/>
  <c r="G145" i="36"/>
  <c r="G144" i="36"/>
  <c r="E143" i="36"/>
  <c r="G143" i="36"/>
  <c r="E142" i="36"/>
  <c r="F142" i="36"/>
  <c r="F143" i="36" s="1"/>
  <c r="G142" i="36"/>
  <c r="G141" i="36"/>
  <c r="E140" i="36"/>
  <c r="G140" i="36"/>
  <c r="G139" i="36"/>
  <c r="E138" i="36"/>
  <c r="F137" i="36"/>
  <c r="F138" i="36" s="1"/>
  <c r="T27" i="36"/>
  <c r="M27" i="36"/>
  <c r="F27" i="36"/>
  <c r="E126" i="36"/>
  <c r="G126" i="36"/>
  <c r="E125" i="36"/>
  <c r="G125" i="36"/>
  <c r="E124" i="36"/>
  <c r="G124" i="36"/>
  <c r="E123" i="36"/>
  <c r="G123" i="36"/>
  <c r="E122" i="36"/>
  <c r="F122" i="36"/>
  <c r="G122" i="36"/>
  <c r="E121" i="36"/>
  <c r="F121" i="36"/>
  <c r="G121" i="36"/>
  <c r="E120" i="36"/>
  <c r="G120" i="36"/>
  <c r="E119" i="36"/>
  <c r="G119" i="36"/>
  <c r="G118" i="36" s="1"/>
  <c r="E117" i="36"/>
  <c r="F117" i="36"/>
  <c r="F118" i="36" s="1"/>
  <c r="F16" i="36"/>
  <c r="E116" i="36"/>
  <c r="F116" i="36"/>
  <c r="I16" i="36"/>
  <c r="T14" i="36"/>
  <c r="M14" i="36"/>
  <c r="F14" i="36"/>
  <c r="E105" i="36"/>
  <c r="F105" i="36"/>
  <c r="E104" i="36"/>
  <c r="G104" i="36"/>
  <c r="E103" i="36"/>
  <c r="E102" i="36"/>
  <c r="F102" i="36"/>
  <c r="F103" i="36" s="1"/>
  <c r="F104" i="36" s="1"/>
  <c r="G102" i="36"/>
  <c r="E101" i="36"/>
  <c r="F101" i="36"/>
  <c r="G100" i="36"/>
  <c r="E99" i="36"/>
  <c r="E98" i="36"/>
  <c r="F98" i="36"/>
  <c r="G98" i="36"/>
  <c r="E97" i="36"/>
  <c r="F97" i="36"/>
  <c r="G96" i="36"/>
  <c r="F28" i="36" l="1"/>
  <c r="I4" i="36"/>
  <c r="E149" i="36"/>
  <c r="E148" i="36"/>
  <c r="L25" i="41"/>
  <c r="L72" i="41"/>
  <c r="L107" i="41"/>
  <c r="G138" i="36"/>
  <c r="G137" i="36" s="1"/>
  <c r="F149" i="36"/>
  <c r="F139" i="36"/>
  <c r="G148" i="36"/>
  <c r="F148" i="36"/>
  <c r="M49" i="36"/>
  <c r="X115" i="36" s="1"/>
  <c r="F49" i="36"/>
  <c r="Y115" i="36" s="1"/>
  <c r="M46" i="36"/>
  <c r="X114" i="36" s="1"/>
  <c r="F127" i="36"/>
  <c r="F125" i="36"/>
  <c r="F126" i="36"/>
  <c r="F128" i="36" s="1"/>
  <c r="F3" i="36"/>
  <c r="E127" i="36"/>
  <c r="E128" i="36" s="1"/>
  <c r="G117" i="36"/>
  <c r="G116" i="36" s="1"/>
  <c r="G127" i="36"/>
  <c r="T3" i="36"/>
  <c r="F5" i="36"/>
  <c r="F43" i="36"/>
  <c r="Y113" i="36" s="1"/>
  <c r="G95" i="36"/>
  <c r="I3" i="36"/>
  <c r="F106" i="36"/>
  <c r="F107" i="36" s="1"/>
  <c r="G106" i="36"/>
  <c r="E106" i="36"/>
  <c r="T8" i="36"/>
  <c r="T18" i="36"/>
  <c r="E100" i="36"/>
  <c r="G97" i="36"/>
  <c r="F15" i="36"/>
  <c r="C59" i="36" s="1"/>
  <c r="T11" i="36"/>
  <c r="M16" i="36"/>
  <c r="F21" i="36"/>
  <c r="F46" i="36"/>
  <c r="Y114" i="36" s="1"/>
  <c r="F52" i="36"/>
  <c r="Y116" i="36" s="1"/>
  <c r="P4" i="36"/>
  <c r="F8" i="36"/>
  <c r="T16" i="36"/>
  <c r="T21" i="36"/>
  <c r="F31" i="36"/>
  <c r="T43" i="36"/>
  <c r="W113" i="36" s="1"/>
  <c r="T5" i="36"/>
  <c r="F11" i="36"/>
  <c r="T31" i="36"/>
  <c r="T46" i="36"/>
  <c r="W114" i="36" s="1"/>
  <c r="T52" i="36"/>
  <c r="W116" i="36" s="1"/>
  <c r="P29" i="36"/>
  <c r="T28" i="36"/>
  <c r="E60" i="36" s="1"/>
  <c r="F41" i="36"/>
  <c r="C61" i="36" s="1"/>
  <c r="M3" i="36"/>
  <c r="M5" i="36"/>
  <c r="M18" i="36"/>
  <c r="F24" i="36"/>
  <c r="T29" i="36"/>
  <c r="F34" i="36"/>
  <c r="T34" i="36"/>
  <c r="F37" i="36"/>
  <c r="M43" i="36"/>
  <c r="X113" i="36" s="1"/>
  <c r="T41" i="36"/>
  <c r="E61" i="36" s="1"/>
  <c r="M21" i="36"/>
  <c r="T24" i="36"/>
  <c r="I29" i="36"/>
  <c r="M31" i="36"/>
  <c r="T37" i="36"/>
  <c r="T49" i="36"/>
  <c r="W115" i="36" s="1"/>
  <c r="M28" i="36"/>
  <c r="D60" i="36" s="1"/>
  <c r="M15" i="36"/>
  <c r="D59" i="36" s="1"/>
  <c r="M11" i="36"/>
  <c r="F18" i="36"/>
  <c r="M24" i="36"/>
  <c r="M29" i="36"/>
  <c r="M37" i="36"/>
  <c r="B59" i="36"/>
  <c r="D94" i="36" s="1"/>
  <c r="T15" i="36"/>
  <c r="E59" i="36" s="1"/>
  <c r="C60" i="36"/>
  <c r="F60" i="36" s="1"/>
  <c r="M41" i="36"/>
  <c r="D61" i="36" s="1"/>
  <c r="M34" i="36"/>
  <c r="M8" i="36"/>
  <c r="W109" i="36"/>
  <c r="P16" i="36"/>
  <c r="B60" i="36"/>
  <c r="D115" i="36" s="1"/>
  <c r="P3" i="36"/>
  <c r="X99" i="5"/>
  <c r="W99" i="5"/>
  <c r="V99" i="5"/>
  <c r="X98" i="5"/>
  <c r="W98" i="5"/>
  <c r="V98" i="5"/>
  <c r="X97" i="5"/>
  <c r="W97" i="5"/>
  <c r="V97" i="5"/>
  <c r="X96" i="5"/>
  <c r="W96" i="5"/>
  <c r="V96" i="5"/>
  <c r="X95" i="5"/>
  <c r="W95" i="5"/>
  <c r="V95" i="5"/>
  <c r="B1" i="11"/>
  <c r="B14" i="11"/>
  <c r="G47" i="6"/>
  <c r="G18" i="6" s="1"/>
  <c r="I47" i="6"/>
  <c r="I18" i="6" s="1"/>
  <c r="E47" i="6"/>
  <c r="E18" i="6" s="1"/>
  <c r="C47" i="6"/>
  <c r="G149" i="36" l="1"/>
  <c r="F54" i="36"/>
  <c r="Y124" i="36" s="1"/>
  <c r="G128" i="36"/>
  <c r="M54" i="36"/>
  <c r="D62" i="36" s="1"/>
  <c r="E107" i="36"/>
  <c r="G107" i="36"/>
  <c r="T54" i="36"/>
  <c r="E62" i="36" s="1"/>
  <c r="K59" i="36"/>
  <c r="E5" i="6" s="1"/>
  <c r="F61" i="36"/>
  <c r="I61" i="36" s="1"/>
  <c r="I60" i="36"/>
  <c r="J60" i="36" s="1"/>
  <c r="I41" i="6" l="1"/>
  <c r="X124" i="36"/>
  <c r="W124" i="36"/>
  <c r="C62" i="36"/>
  <c r="F62" i="36" s="1"/>
  <c r="I62" i="36" s="1"/>
  <c r="J61" i="36"/>
  <c r="K61" i="36" s="1"/>
  <c r="I5" i="6" s="1"/>
  <c r="K60" i="36"/>
  <c r="G5" i="6" s="1"/>
  <c r="E4" i="14"/>
  <c r="F4" i="14"/>
  <c r="E2" i="14"/>
  <c r="C2" i="14" s="1"/>
  <c r="C10" i="14" s="1"/>
  <c r="J23" i="6"/>
  <c r="F20" i="6"/>
  <c r="J20" i="6" s="1"/>
  <c r="I10" i="6"/>
  <c r="G10" i="6"/>
  <c r="H61" i="5"/>
  <c r="H60" i="5"/>
  <c r="H59" i="5"/>
  <c r="S31" i="5"/>
  <c r="S32" i="5"/>
  <c r="S33" i="5"/>
  <c r="S34" i="5"/>
  <c r="S35" i="5"/>
  <c r="S36" i="5"/>
  <c r="S37" i="5"/>
  <c r="S38" i="5"/>
  <c r="S39" i="5"/>
  <c r="S40" i="5"/>
  <c r="T40" i="5" s="1"/>
  <c r="E127" i="5" s="1"/>
  <c r="S30" i="5"/>
  <c r="S29" i="5"/>
  <c r="T29" i="5" s="1"/>
  <c r="S18" i="5"/>
  <c r="S19" i="5"/>
  <c r="S20" i="5"/>
  <c r="S21" i="5"/>
  <c r="S22" i="5"/>
  <c r="S23" i="5"/>
  <c r="S24" i="5"/>
  <c r="S25" i="5"/>
  <c r="S26" i="5"/>
  <c r="S27" i="5"/>
  <c r="T27" i="5" s="1"/>
  <c r="E113" i="5" s="1"/>
  <c r="S17" i="5"/>
  <c r="S16" i="5"/>
  <c r="S5" i="5"/>
  <c r="S6" i="5"/>
  <c r="S7" i="5"/>
  <c r="S8" i="5"/>
  <c r="S9" i="5"/>
  <c r="S10" i="5"/>
  <c r="S11" i="5"/>
  <c r="S12" i="5"/>
  <c r="S13" i="5"/>
  <c r="S14" i="5"/>
  <c r="S4" i="5"/>
  <c r="S3" i="5"/>
  <c r="L32" i="5"/>
  <c r="L33" i="5"/>
  <c r="L34" i="5"/>
  <c r="L36" i="5"/>
  <c r="L37" i="5"/>
  <c r="L38" i="5"/>
  <c r="L39" i="5"/>
  <c r="L40" i="5"/>
  <c r="M40" i="5" s="1"/>
  <c r="F127" i="5" s="1"/>
  <c r="L30" i="5"/>
  <c r="L29" i="5"/>
  <c r="L18" i="5"/>
  <c r="L19" i="5"/>
  <c r="L20" i="5"/>
  <c r="L21" i="5"/>
  <c r="L22" i="5"/>
  <c r="L23" i="5"/>
  <c r="L24" i="5"/>
  <c r="L25" i="5"/>
  <c r="L26" i="5"/>
  <c r="L27" i="5"/>
  <c r="M27" i="5" s="1"/>
  <c r="F113" i="5" s="1"/>
  <c r="L17" i="5"/>
  <c r="L16" i="5"/>
  <c r="L4" i="5"/>
  <c r="L5" i="5"/>
  <c r="L6" i="5"/>
  <c r="L7" i="5"/>
  <c r="L8" i="5"/>
  <c r="L9" i="5"/>
  <c r="L10" i="5"/>
  <c r="L11" i="5"/>
  <c r="L12" i="5"/>
  <c r="L13" i="5"/>
  <c r="L14" i="5"/>
  <c r="M14" i="5" s="1"/>
  <c r="F99" i="5" s="1"/>
  <c r="L3" i="5"/>
  <c r="L35" i="5"/>
  <c r="L31" i="5"/>
  <c r="B62" i="5"/>
  <c r="T14" i="5"/>
  <c r="E99" i="5" s="1"/>
  <c r="E40" i="5"/>
  <c r="F40" i="5" s="1"/>
  <c r="G127" i="5" s="1"/>
  <c r="E39" i="5"/>
  <c r="E38" i="5"/>
  <c r="E37" i="5"/>
  <c r="E36" i="5"/>
  <c r="E35" i="5"/>
  <c r="E34" i="5"/>
  <c r="E33" i="5"/>
  <c r="E32" i="5"/>
  <c r="E31" i="5"/>
  <c r="E30" i="5"/>
  <c r="F29" i="5" s="1"/>
  <c r="E27" i="5"/>
  <c r="F27" i="5" s="1"/>
  <c r="G113" i="5" s="1"/>
  <c r="E26" i="5"/>
  <c r="E25" i="5"/>
  <c r="E24" i="5"/>
  <c r="E23" i="5"/>
  <c r="E22" i="5"/>
  <c r="E21" i="5"/>
  <c r="E20" i="5"/>
  <c r="E19" i="5"/>
  <c r="E17" i="5"/>
  <c r="F16" i="5" s="1"/>
  <c r="E14" i="5"/>
  <c r="E13" i="5"/>
  <c r="E12" i="5"/>
  <c r="E11" i="5"/>
  <c r="E10" i="5"/>
  <c r="E9" i="5"/>
  <c r="E8" i="5"/>
  <c r="E7" i="5"/>
  <c r="E6" i="5"/>
  <c r="E5" i="5"/>
  <c r="E4" i="5"/>
  <c r="F3" i="5" s="1"/>
  <c r="F9" i="6"/>
  <c r="B29" i="5"/>
  <c r="P29" i="5" s="1"/>
  <c r="B16" i="5"/>
  <c r="P16" i="5" s="1"/>
  <c r="B3" i="5"/>
  <c r="P4" i="5" s="1"/>
  <c r="T11" i="5" l="1"/>
  <c r="E98" i="5" s="1"/>
  <c r="T41" i="5"/>
  <c r="E123" i="5"/>
  <c r="E128" i="5" s="1"/>
  <c r="F15" i="5"/>
  <c r="G95" i="5"/>
  <c r="F28" i="5"/>
  <c r="G109" i="5"/>
  <c r="G114" i="5" s="1"/>
  <c r="G123" i="5"/>
  <c r="G128" i="5" s="1"/>
  <c r="F41" i="5"/>
  <c r="T3" i="5"/>
  <c r="H9" i="6"/>
  <c r="J9" i="6"/>
  <c r="I28" i="6" s="1"/>
  <c r="E28" i="6"/>
  <c r="J62" i="36"/>
  <c r="K62" i="36" s="1"/>
  <c r="F24" i="5"/>
  <c r="G112" i="5" s="1"/>
  <c r="T21" i="5"/>
  <c r="E111" i="5" s="1"/>
  <c r="F8" i="5"/>
  <c r="G97" i="5" s="1"/>
  <c r="G100" i="5" s="1"/>
  <c r="F18" i="5"/>
  <c r="G110" i="5" s="1"/>
  <c r="F5" i="5"/>
  <c r="G96" i="5" s="1"/>
  <c r="F34" i="5"/>
  <c r="G125" i="5" s="1"/>
  <c r="M31" i="5"/>
  <c r="F124" i="5" s="1"/>
  <c r="T18" i="5"/>
  <c r="E110" i="5" s="1"/>
  <c r="F31" i="5"/>
  <c r="G124" i="5" s="1"/>
  <c r="F37" i="5"/>
  <c r="G126" i="5" s="1"/>
  <c r="M8" i="5"/>
  <c r="M18" i="5"/>
  <c r="F110" i="5" s="1"/>
  <c r="F21" i="5"/>
  <c r="G111" i="5" s="1"/>
  <c r="M5" i="5"/>
  <c r="F96" i="5" s="1"/>
  <c r="M29" i="5"/>
  <c r="F123" i="5" s="1"/>
  <c r="M34" i="5"/>
  <c r="H20" i="6"/>
  <c r="H23" i="6"/>
  <c r="M24" i="5"/>
  <c r="F112" i="5" s="1"/>
  <c r="M21" i="5"/>
  <c r="F111" i="5" s="1"/>
  <c r="M16" i="5"/>
  <c r="T5" i="5"/>
  <c r="E96" i="5" s="1"/>
  <c r="M11" i="5"/>
  <c r="F98" i="5" s="1"/>
  <c r="M37" i="5"/>
  <c r="F126" i="5" s="1"/>
  <c r="B61" i="5"/>
  <c r="C122" i="5" s="1"/>
  <c r="T8" i="5"/>
  <c r="E97" i="5" s="1"/>
  <c r="T24" i="5"/>
  <c r="E112" i="5" s="1"/>
  <c r="T31" i="5"/>
  <c r="E124" i="5" s="1"/>
  <c r="B60" i="5"/>
  <c r="C108" i="5" s="1"/>
  <c r="B59" i="5"/>
  <c r="C94" i="5" s="1"/>
  <c r="P3" i="5"/>
  <c r="T16" i="5"/>
  <c r="M3" i="5"/>
  <c r="F95" i="5" s="1"/>
  <c r="I3" i="5"/>
  <c r="I29" i="5"/>
  <c r="I4" i="5"/>
  <c r="I16" i="5"/>
  <c r="G28" i="6" l="1"/>
  <c r="E109" i="5"/>
  <c r="E114" i="5" s="1"/>
  <c r="T28" i="5"/>
  <c r="M28" i="5"/>
  <c r="F109" i="5"/>
  <c r="F114" i="5" s="1"/>
  <c r="E95" i="5"/>
  <c r="E100" i="5" s="1"/>
  <c r="T15" i="5"/>
  <c r="F125" i="5"/>
  <c r="F128" i="5" s="1"/>
  <c r="M41" i="5"/>
  <c r="M15" i="5"/>
  <c r="F97" i="5"/>
  <c r="F100" i="5" s="1"/>
  <c r="E43" i="5"/>
  <c r="E44" i="5"/>
  <c r="E45" i="5"/>
  <c r="E46" i="5"/>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8" i="5" s="1"/>
  <c r="L51" i="5"/>
  <c r="L48" i="5"/>
  <c r="L46" i="5"/>
  <c r="L45" i="5"/>
  <c r="L44" i="5"/>
  <c r="L43" i="5"/>
  <c r="L42" i="5"/>
  <c r="M42" i="5" s="1"/>
  <c r="R101" i="5" s="1"/>
  <c r="F46" i="5" l="1"/>
  <c r="S106" i="5" s="1"/>
  <c r="F43" i="5"/>
  <c r="S105" i="5" s="1"/>
  <c r="M43" i="5"/>
  <c r="R105" i="5" s="1"/>
  <c r="T49" i="5"/>
  <c r="Q107" i="5" s="1"/>
  <c r="T52" i="5"/>
  <c r="Q108" i="5" s="1"/>
  <c r="F49" i="5"/>
  <c r="S107" i="5" s="1"/>
  <c r="F52" i="5"/>
  <c r="S108" i="5" s="1"/>
  <c r="T46" i="5"/>
  <c r="Q106" i="5" s="1"/>
  <c r="T43" i="5"/>
  <c r="Q105" i="5" s="1"/>
  <c r="M46" i="5"/>
  <c r="R106" i="5" l="1"/>
  <c r="T54" i="5"/>
  <c r="E62" i="5" s="1"/>
  <c r="F54" i="5"/>
  <c r="Q109" i="5" l="1"/>
  <c r="C62" i="5"/>
  <c r="S109" i="5"/>
  <c r="T37" i="5" l="1"/>
  <c r="E126" i="5" s="1"/>
  <c r="T34" i="5"/>
  <c r="E125" i="5" s="1"/>
  <c r="F14" i="5" l="1"/>
  <c r="G99" i="5" s="1"/>
  <c r="F11" i="5"/>
  <c r="G98" i="5" s="1"/>
  <c r="E61" i="5" l="1"/>
  <c r="C59" i="5"/>
  <c r="C61" i="5"/>
  <c r="C60" i="5"/>
  <c r="E60" i="5"/>
  <c r="E59" i="5"/>
  <c r="L50" i="5" l="1"/>
  <c r="M49" i="5" s="1"/>
  <c r="D59" i="5"/>
  <c r="F59" i="5" s="1"/>
  <c r="I59" i="5" l="1"/>
  <c r="J59" i="5" s="1"/>
  <c r="R107" i="5"/>
  <c r="M54" i="5"/>
  <c r="D61" i="5"/>
  <c r="D60" i="5"/>
  <c r="C6" i="14"/>
  <c r="F60" i="5" l="1"/>
  <c r="I60" i="5" s="1"/>
  <c r="J60" i="5" s="1"/>
  <c r="K60" i="5" s="1"/>
  <c r="F61" i="5"/>
  <c r="I61" i="5" s="1"/>
  <c r="K59" i="5"/>
  <c r="D62" i="5"/>
  <c r="F62" i="5" s="1"/>
  <c r="I62" i="5" s="1"/>
  <c r="J62" i="5" s="1"/>
  <c r="K62" i="5" s="1"/>
  <c r="R109" i="5"/>
  <c r="C4" i="14"/>
  <c r="J61" i="5" l="1"/>
  <c r="K61" i="5" s="1"/>
  <c r="C3" i="14"/>
  <c r="F23" i="11" l="1"/>
  <c r="E23" i="11"/>
  <c r="F22" i="11"/>
  <c r="E22" i="11"/>
  <c r="F21" i="11"/>
  <c r="E21" i="11"/>
  <c r="F20" i="11"/>
  <c r="E20" i="11"/>
  <c r="F19" i="11"/>
  <c r="E19" i="11"/>
  <c r="F18" i="11"/>
  <c r="E18" i="11"/>
  <c r="F17" i="11"/>
  <c r="E17" i="11"/>
  <c r="F16" i="11"/>
  <c r="E16" i="11"/>
  <c r="F15" i="11"/>
  <c r="E15" i="11"/>
  <c r="D8" i="11"/>
  <c r="C8" i="11"/>
  <c r="D7" i="11"/>
  <c r="C7" i="11"/>
  <c r="D6" i="11"/>
  <c r="B2" i="11"/>
  <c r="E33" i="6" l="1"/>
  <c r="H7" i="6" l="1"/>
  <c r="J7" i="6"/>
  <c r="G24" i="6"/>
  <c r="I24" i="6" s="1"/>
  <c r="I33" i="6" l="1"/>
  <c r="G25" i="6"/>
  <c r="G26" i="6" s="1"/>
  <c r="E25" i="6"/>
  <c r="E26" i="6" s="1"/>
  <c r="E29" i="6" s="1"/>
  <c r="G33" i="6"/>
  <c r="E31" i="6" l="1"/>
  <c r="G29" i="6"/>
  <c r="G31" i="6" s="1"/>
  <c r="I25" i="6" l="1"/>
  <c r="I26" i="6" s="1"/>
  <c r="C29" i="6" l="1"/>
  <c r="C30" i="6" s="1"/>
  <c r="E8" i="14" s="1"/>
  <c r="L26" i="6"/>
  <c r="L27" i="6" s="1"/>
  <c r="I29" i="6"/>
  <c r="I31" i="6" s="1"/>
  <c r="A27" i="6"/>
  <c r="C8" i="14" l="1"/>
  <c r="C7" i="14" s="1"/>
  <c r="C11" i="14" s="1"/>
  <c r="C12" i="14" s="1"/>
  <c r="E14" i="11"/>
  <c r="D14" i="11" s="1"/>
  <c r="F8" i="14"/>
  <c r="F14" i="11" l="1"/>
  <c r="B5" i="11"/>
  <c r="B6" i="11"/>
  <c r="C6" i="11" s="1"/>
  <c r="B10" i="11" l="1"/>
  <c r="D5" i="11"/>
  <c r="B9" i="11"/>
  <c r="C5" i="11"/>
  <c r="B8" i="11"/>
  <c r="B11" i="11"/>
  <c r="B7" i="11"/>
</calcChain>
</file>

<file path=xl/sharedStrings.xml><?xml version="1.0" encoding="utf-8"?>
<sst xmlns="http://schemas.openxmlformats.org/spreadsheetml/2006/main" count="6717" uniqueCount="640">
  <si>
    <t>序号</t>
  </si>
  <si>
    <t>东泽园</t>
    <phoneticPr fontId="5" type="noConversion"/>
  </si>
  <si>
    <t>项目名</t>
    <phoneticPr fontId="5" type="noConversion"/>
  </si>
  <si>
    <t>序号</t>
    <phoneticPr fontId="5"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</si>
  <si>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</si>
  <si>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</si>
  <si>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</si>
  <si>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</si>
  <si>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</si>
  <si>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二居室</t>
    <phoneticPr fontId="11" type="noConversion"/>
  </si>
  <si>
    <t>户型</t>
  </si>
  <si>
    <t>朝向</t>
    <phoneticPr fontId="11" type="noConversion"/>
  </si>
  <si>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</si>
  <si>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</si>
  <si>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</si>
  <si>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1" type="noConversion"/>
  </si>
  <si>
    <r>
      <rPr>
        <sz val="10"/>
        <rFont val="仿宋_GB2312"/>
        <family val="3"/>
        <charset val="134"/>
      </rPr>
      <t>绿化率约为</t>
    </r>
    <r>
      <rPr>
        <sz val="10"/>
        <rFont val="Arial"/>
        <family val="2"/>
      </rPr>
      <t>30%</t>
    </r>
    <r>
      <rPr>
        <sz val="10"/>
        <rFont val="仿宋_GB2312"/>
        <family val="3"/>
        <charset val="134"/>
      </rPr>
      <t>，较好</t>
    </r>
  </si>
  <si>
    <t>小区环境</t>
  </si>
  <si>
    <t>物业服务</t>
  </si>
  <si>
    <r>
      <rPr>
        <sz val="11"/>
        <color indexed="8"/>
        <rFont val="仿宋_GB2312"/>
        <family val="3"/>
        <charset val="134"/>
      </rPr>
      <t>实物状况</t>
    </r>
  </si>
  <si>
    <r>
      <rPr>
        <sz val="10"/>
        <rFont val="仿宋_GB2312"/>
        <family val="3"/>
        <charset val="134"/>
      </rPr>
      <t>区域内银行、超市、中小学校、餐饮、医院等公共配套设施较齐全</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</si>
  <si>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</si>
  <si>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</si>
  <si>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</si>
  <si>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</si>
  <si>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</si>
  <si>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</si>
  <si>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</si>
  <si>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</si>
  <si>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</si>
  <si>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</si>
  <si>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</si>
  <si>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</si>
  <si>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</si>
  <si>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</si>
  <si>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</si>
  <si>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</si>
  <si>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</si>
  <si>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</si>
  <si>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</si>
  <si>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5" type="noConversion"/>
  </si>
  <si>
    <t>租金单价（元/平方米·月）</t>
    <phoneticPr fontId="5" type="noConversion"/>
  </si>
  <si>
    <t>月份</t>
    <phoneticPr fontId="5" type="noConversion"/>
  </si>
  <si>
    <t>季度</t>
    <phoneticPr fontId="5" type="noConversion"/>
  </si>
  <si>
    <t>均价</t>
    <phoneticPr fontId="5" type="noConversion"/>
  </si>
  <si>
    <t>-</t>
    <phoneticPr fontId="5" type="noConversion"/>
  </si>
  <si>
    <t>行业主管部门监测数据</t>
    <phoneticPr fontId="5" type="noConversion"/>
  </si>
  <si>
    <t>估价机构市场调查数据</t>
    <phoneticPr fontId="5" type="noConversion"/>
  </si>
  <si>
    <t>案例汇总</t>
    <phoneticPr fontId="5" type="noConversion"/>
  </si>
  <si>
    <t>城研</t>
    <phoneticPr fontId="5" type="noConversion"/>
  </si>
  <si>
    <t>中指</t>
    <phoneticPr fontId="5" type="noConversion"/>
  </si>
  <si>
    <t>市场</t>
    <phoneticPr fontId="5" type="noConversion"/>
  </si>
  <si>
    <t>均价</t>
    <phoneticPr fontId="5" type="noConversion"/>
  </si>
  <si>
    <t>建筑类型</t>
    <phoneticPr fontId="5" type="noConversion"/>
  </si>
  <si>
    <t>物业费</t>
    <phoneticPr fontId="5" type="noConversion"/>
  </si>
  <si>
    <t>供暖费</t>
    <phoneticPr fontId="5" type="noConversion"/>
  </si>
  <si>
    <t>不含物业、供暖租金</t>
    <phoneticPr fontId="5" type="noConversion"/>
  </si>
  <si>
    <r>
      <t>绿化率约为3</t>
    </r>
    <r>
      <rPr>
        <sz val="10"/>
        <rFont val="Arial"/>
        <family val="2"/>
      </rPr>
      <t>0%</t>
    </r>
    <r>
      <rPr>
        <sz val="10"/>
        <rFont val="仿宋_GB2312"/>
        <family val="3"/>
        <charset val="134"/>
      </rPr>
      <t>，较好</t>
    </r>
    <phoneticPr fontId="5" type="noConversion"/>
  </si>
  <si>
    <r>
      <t>绿化率约为</t>
    </r>
    <r>
      <rPr>
        <sz val="10"/>
        <rFont val="Arial"/>
        <family val="2"/>
      </rPr>
      <t>30%</t>
    </r>
    <r>
      <rPr>
        <sz val="10"/>
        <rFont val="仿宋_GB2312"/>
        <family val="3"/>
        <charset val="134"/>
      </rPr>
      <t>，较好</t>
    </r>
    <phoneticPr fontId="5" type="noConversion"/>
  </si>
  <si>
    <t>电梯数量</t>
    <phoneticPr fontId="5"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</si>
  <si>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</si>
  <si>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</si>
  <si>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</si>
  <si>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</si>
  <si>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</si>
  <si>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</si>
  <si>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</si>
  <si>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</si>
  <si>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</si>
  <si>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</si>
  <si>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</si>
  <si>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</si>
  <si>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</si>
  <si>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</si>
  <si>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</si>
  <si>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</si>
  <si>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</si>
  <si>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</si>
  <si>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</si>
  <si>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</si>
  <si>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</si>
  <si>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</si>
  <si>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</si>
  <si>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</si>
  <si>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</si>
  <si>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</si>
  <si>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</si>
  <si>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</si>
  <si>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市场价值</t>
    <phoneticPr fontId="5" type="noConversion"/>
  </si>
  <si>
    <t>区域内银行、超市、中小学校、餐饮、医院等公共配套设施较齐全</t>
    <phoneticPr fontId="5" type="noConversion"/>
  </si>
  <si>
    <t>建筑面积</t>
    <phoneticPr fontId="5" type="noConversion"/>
  </si>
  <si>
    <t>项目</t>
  </si>
  <si>
    <t>测算值</t>
  </si>
  <si>
    <t>说明</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</si>
  <si>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</si>
  <si>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折旧及摊销成本（万元）</t>
    <phoneticPr fontId="5" type="noConversion"/>
  </si>
  <si>
    <t>运营费用（万元）</t>
    <phoneticPr fontId="5" type="noConversion"/>
  </si>
  <si>
    <t>维修费（万元）</t>
    <phoneticPr fontId="5" type="noConversion"/>
  </si>
  <si>
    <t>保险费（万元）</t>
    <phoneticPr fontId="5" type="noConversion"/>
  </si>
  <si>
    <t>物业费（万元）</t>
    <phoneticPr fontId="5" type="noConversion"/>
  </si>
  <si>
    <t>管理成本（万元）</t>
    <phoneticPr fontId="5" type="noConversion"/>
  </si>
  <si>
    <t>管理费（万元）</t>
    <phoneticPr fontId="5" type="noConversion"/>
  </si>
  <si>
    <t>利息（万元）</t>
    <phoneticPr fontId="5" type="noConversion"/>
  </si>
  <si>
    <t>利润（万元）</t>
    <phoneticPr fontId="5" type="noConversion"/>
  </si>
  <si>
    <t>年成本收益（万元）</t>
    <phoneticPr fontId="5" type="noConversion"/>
  </si>
  <si>
    <t>项目信息表</t>
    <phoneticPr fontId="5" type="noConversion"/>
  </si>
  <si>
    <t>基数为折旧摊销成本、没有其他费用和利息</t>
    <phoneticPr fontId="5" type="noConversion"/>
  </si>
  <si>
    <t>确认实际是否存在贷款，无贷不计息</t>
    <phoneticPr fontId="5" type="noConversion"/>
  </si>
  <si>
    <t>小区</t>
  </si>
  <si>
    <t>平米租金(元/㎡·月)</t>
  </si>
  <si>
    <t>套均租金(元/套·月)</t>
  </si>
  <si>
    <t>租售比</t>
  </si>
  <si>
    <t>1:655</t>
  </si>
  <si>
    <t>1:594</t>
  </si>
  <si>
    <t>1:648</t>
  </si>
  <si>
    <t>1:640</t>
  </si>
  <si>
    <t>1:734</t>
  </si>
  <si>
    <t>1:758</t>
  </si>
  <si>
    <t>1:759</t>
  </si>
  <si>
    <t>1:861</t>
  </si>
  <si>
    <t>1:840</t>
  </si>
  <si>
    <t>1:847</t>
  </si>
  <si>
    <t>1:757</t>
  </si>
  <si>
    <t>1:742</t>
  </si>
  <si>
    <t>1:701</t>
  </si>
  <si>
    <t>1:779</t>
  </si>
  <si>
    <t>1:789</t>
  </si>
  <si>
    <t>1:819</t>
  </si>
  <si>
    <t>1:830</t>
  </si>
  <si>
    <t>1:833</t>
  </si>
  <si>
    <t>1:797</t>
  </si>
  <si>
    <t>1:788</t>
  </si>
  <si>
    <t>1:778</t>
  </si>
  <si>
    <t>1:803</t>
  </si>
  <si>
    <t>1:799</t>
  </si>
  <si>
    <t>1:714</t>
  </si>
  <si>
    <t>1:680</t>
  </si>
  <si>
    <t>1:816</t>
  </si>
  <si>
    <t>1:823</t>
  </si>
  <si>
    <t>1:832</t>
  </si>
  <si>
    <t>1:834</t>
  </si>
  <si>
    <t>1:826</t>
  </si>
  <si>
    <t>1:856</t>
  </si>
  <si>
    <t>1:873</t>
  </si>
  <si>
    <t>1:842</t>
  </si>
  <si>
    <t>1:846</t>
  </si>
  <si>
    <t>1:824</t>
  </si>
  <si>
    <t>1:810</t>
  </si>
  <si>
    <t>1:715</t>
  </si>
  <si>
    <t>1:754</t>
  </si>
  <si>
    <t>1:855</t>
  </si>
  <si>
    <t>1:611</t>
  </si>
  <si>
    <t>1:608</t>
  </si>
  <si>
    <t>1:600</t>
  </si>
  <si>
    <t>1:604</t>
  </si>
  <si>
    <t>1:633</t>
  </si>
  <si>
    <t>1:615</t>
  </si>
  <si>
    <t>1:639</t>
  </si>
  <si>
    <t>1:736</t>
  </si>
  <si>
    <t>1:727</t>
  </si>
  <si>
    <t>1:782</t>
  </si>
  <si>
    <t>1:804</t>
  </si>
  <si>
    <t>1:791</t>
  </si>
  <si>
    <t>1:805</t>
  </si>
  <si>
    <t>1:761</t>
  </si>
  <si>
    <t>1:817</t>
  </si>
  <si>
    <t>1:875</t>
  </si>
  <si>
    <t>1:751</t>
  </si>
  <si>
    <t>1:841</t>
  </si>
  <si>
    <t>1:650</t>
  </si>
  <si>
    <t>1:635</t>
  </si>
  <si>
    <t>1:651</t>
  </si>
  <si>
    <t>1:559</t>
  </si>
  <si>
    <t>1:746</t>
  </si>
  <si>
    <t>1:764</t>
  </si>
  <si>
    <t>1:837</t>
  </si>
  <si>
    <t>1:708</t>
  </si>
  <si>
    <t>1:695</t>
  </si>
  <si>
    <t>1:807</t>
  </si>
  <si>
    <t>1:812</t>
  </si>
  <si>
    <t>1:723</t>
  </si>
  <si>
    <t>1:860</t>
  </si>
  <si>
    <t>1:705</t>
  </si>
  <si>
    <t>1:900</t>
  </si>
  <si>
    <t>1:872</t>
  </si>
  <si>
    <t>1:866</t>
  </si>
  <si>
    <t>1:730</t>
  </si>
  <si>
    <t>1:820</t>
  </si>
  <si>
    <t>1:831</t>
  </si>
  <si>
    <t>1:981</t>
  </si>
  <si>
    <t>1:978</t>
  </si>
  <si>
    <t>1:790</t>
  </si>
  <si>
    <t>1:771</t>
  </si>
  <si>
    <t>1:877</t>
  </si>
  <si>
    <t>1:724</t>
  </si>
  <si>
    <t>1:619</t>
  </si>
  <si>
    <t>1:692</t>
  </si>
  <si>
    <t>1:667</t>
  </si>
  <si>
    <t>1:702</t>
  </si>
  <si>
    <t>1:781</t>
  </si>
  <si>
    <t>1:756</t>
  </si>
  <si>
    <t>1:780</t>
  </si>
  <si>
    <t>1:649</t>
  </si>
  <si>
    <t>1:616</t>
  </si>
  <si>
    <t>1:553</t>
  </si>
  <si>
    <t>1:612</t>
  </si>
  <si>
    <t>1:613</t>
  </si>
  <si>
    <t>1:652</t>
  </si>
  <si>
    <t>1:931</t>
  </si>
  <si>
    <t>1:896</t>
  </si>
  <si>
    <t>1:813</t>
  </si>
  <si>
    <t>1:772</t>
  </si>
  <si>
    <t>1:573</t>
  </si>
  <si>
    <t>1:520</t>
  </si>
  <si>
    <t>1:645</t>
  </si>
  <si>
    <t>1:632</t>
  </si>
  <si>
    <t>1:911</t>
  </si>
  <si>
    <t>1:903</t>
  </si>
  <si>
    <t>楼号</t>
  </si>
  <si>
    <t>2023.6</t>
    <phoneticPr fontId="5" type="noConversion"/>
  </si>
  <si>
    <r>
      <t>2</t>
    </r>
    <r>
      <rPr>
        <sz val="11"/>
        <color rgb="FF000000"/>
        <rFont val="等线"/>
        <family val="3"/>
        <charset val="134"/>
      </rPr>
      <t>023.7</t>
    </r>
    <phoneticPr fontId="5" type="noConversion"/>
  </si>
  <si>
    <r>
      <t>2</t>
    </r>
    <r>
      <rPr>
        <sz val="11"/>
        <color rgb="FF000000"/>
        <rFont val="等线"/>
        <family val="3"/>
        <charset val="134"/>
      </rPr>
      <t>023.8</t>
    </r>
    <phoneticPr fontId="5" type="noConversion"/>
  </si>
  <si>
    <r>
      <t>2</t>
    </r>
    <r>
      <rPr>
        <sz val="11"/>
        <color rgb="FF000000"/>
        <rFont val="等线"/>
        <family val="3"/>
        <charset val="134"/>
      </rPr>
      <t>023.9</t>
    </r>
    <phoneticPr fontId="5" type="noConversion"/>
  </si>
  <si>
    <t>2023.10</t>
    <phoneticPr fontId="5" type="noConversion"/>
  </si>
  <si>
    <r>
      <t>2</t>
    </r>
    <r>
      <rPr>
        <sz val="11"/>
        <color rgb="FF000000"/>
        <rFont val="等线"/>
        <family val="3"/>
        <charset val="134"/>
      </rPr>
      <t>023.11</t>
    </r>
    <phoneticPr fontId="5" type="noConversion"/>
  </si>
  <si>
    <r>
      <t>2</t>
    </r>
    <r>
      <rPr>
        <sz val="11"/>
        <color rgb="FF000000"/>
        <rFont val="等线"/>
        <family val="3"/>
        <charset val="134"/>
      </rPr>
      <t>023.12</t>
    </r>
    <phoneticPr fontId="5" type="noConversion"/>
  </si>
  <si>
    <r>
      <t>2</t>
    </r>
    <r>
      <rPr>
        <sz val="11"/>
        <color rgb="FF000000"/>
        <rFont val="等线"/>
        <family val="3"/>
        <charset val="134"/>
      </rPr>
      <t>024.1</t>
    </r>
    <phoneticPr fontId="5" type="noConversion"/>
  </si>
  <si>
    <r>
      <t>2</t>
    </r>
    <r>
      <rPr>
        <sz val="11"/>
        <color rgb="FF000000"/>
        <rFont val="等线"/>
        <family val="3"/>
        <charset val="134"/>
      </rPr>
      <t>024.2</t>
    </r>
    <phoneticPr fontId="5" type="noConversion"/>
  </si>
  <si>
    <t>2024.3</t>
    <phoneticPr fontId="5" type="noConversion"/>
  </si>
  <si>
    <t>2024.4</t>
    <phoneticPr fontId="5" type="noConversion"/>
  </si>
  <si>
    <t>2024.5</t>
    <phoneticPr fontId="5" type="noConversion"/>
  </si>
  <si>
    <t>2023年四季度</t>
    <phoneticPr fontId="5" type="noConversion"/>
  </si>
  <si>
    <t>2024年一季度</t>
    <phoneticPr fontId="5" type="noConversion"/>
  </si>
  <si>
    <t>2024年二季度</t>
    <phoneticPr fontId="5" type="noConversion"/>
  </si>
  <si>
    <t>估价机构机构监测数据</t>
    <phoneticPr fontId="5"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</si>
  <si>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</si>
  <si>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</si>
  <si>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</si>
  <si>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</si>
  <si>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5" type="noConversion"/>
  </si>
  <si>
    <t>估价机构市场调查</t>
    <phoneticPr fontId="5" type="noConversion"/>
  </si>
  <si>
    <t>行业主管部门（北京市房地产市场管理事务中心）监测数据</t>
    <phoneticPr fontId="5"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</si>
  <si>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5"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</si>
  <si>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5"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</si>
  <si>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5" type="noConversion"/>
  </si>
  <si>
    <t>税费</t>
    <phoneticPr fontId="5" type="noConversion"/>
  </si>
  <si>
    <t>不含物业、供暖、税费</t>
    <phoneticPr fontId="5" type="noConversion"/>
  </si>
  <si>
    <t>共997套，其中一居90套，二居626套，三居281套</t>
  </si>
  <si>
    <t>朝向好（南北），能保证较长时间的采光，通风较好，好</t>
    <phoneticPr fontId="5" type="noConversion"/>
  </si>
  <si>
    <t>多层板楼</t>
    <phoneticPr fontId="5" type="noConversion"/>
  </si>
  <si>
    <t>行标签</t>
  </si>
  <si>
    <t>求和项:数量</t>
  </si>
  <si>
    <t>南北</t>
  </si>
  <si>
    <t>总计</t>
  </si>
  <si>
    <t>标准区</t>
  </si>
  <si>
    <t>2024.10</t>
    <phoneticPr fontId="5" type="noConversion"/>
  </si>
  <si>
    <t>2024年四季度</t>
    <phoneticPr fontId="5" type="noConversion"/>
  </si>
  <si>
    <t>2024年三季度</t>
    <phoneticPr fontId="5" type="noConversion"/>
  </si>
  <si>
    <t>2024年二季度</t>
    <phoneticPr fontId="5" type="noConversion"/>
  </si>
  <si>
    <t>2024年一季度</t>
    <phoneticPr fontId="5" type="noConversion"/>
  </si>
  <si>
    <t>2023-11</t>
    <phoneticPr fontId="5" type="noConversion"/>
  </si>
  <si>
    <t>2023-12</t>
    <phoneticPr fontId="5" type="noConversion"/>
  </si>
  <si>
    <t>2024-1</t>
    <phoneticPr fontId="5" type="noConversion"/>
  </si>
  <si>
    <t>2024-2</t>
    <phoneticPr fontId="5" type="noConversion"/>
  </si>
  <si>
    <t>2024-3</t>
  </si>
  <si>
    <t>2024-4</t>
  </si>
  <si>
    <t>2024-5</t>
  </si>
  <si>
    <t>2024-6</t>
  </si>
  <si>
    <t>2024-7</t>
  </si>
  <si>
    <t>2024-8</t>
  </si>
  <si>
    <t>2024-9</t>
    <phoneticPr fontId="5" type="noConversion"/>
  </si>
  <si>
    <t>-</t>
    <phoneticPr fontId="5" type="noConversion"/>
  </si>
  <si>
    <t>无电梯</t>
    <phoneticPr fontId="5" type="noConversion"/>
  </si>
  <si>
    <t>装修为普通装修，与居住功能相适应，较好</t>
    <phoneticPr fontId="5" type="noConversion"/>
  </si>
  <si>
    <t>物业费</t>
    <phoneticPr fontId="5" type="noConversion"/>
  </si>
  <si>
    <t>项目住宅总建面</t>
    <phoneticPr fontId="5" type="noConversion"/>
  </si>
  <si>
    <t>公租房建面</t>
    <phoneticPr fontId="5" type="noConversion"/>
  </si>
  <si>
    <t>管理用房（207）建面</t>
    <phoneticPr fontId="5" type="noConversion"/>
  </si>
  <si>
    <t>成新度</t>
    <phoneticPr fontId="5" type="noConversion"/>
  </si>
  <si>
    <t>估价对象</t>
    <phoneticPr fontId="5" type="noConversion"/>
  </si>
  <si>
    <t>案例1</t>
    <phoneticPr fontId="5" type="noConversion"/>
  </si>
  <si>
    <t>案例2</t>
    <phoneticPr fontId="5" type="noConversion"/>
  </si>
  <si>
    <t>案例3</t>
    <phoneticPr fontId="5" type="noConversion"/>
  </si>
  <si>
    <t>直线</t>
    <phoneticPr fontId="5" type="noConversion"/>
  </si>
  <si>
    <t>观察</t>
    <phoneticPr fontId="5" type="noConversion"/>
  </si>
  <si>
    <t>面积修正</t>
    <phoneticPr fontId="5" type="noConversion"/>
  </si>
  <si>
    <t>成新度修正</t>
    <phoneticPr fontId="5" type="noConversion"/>
  </si>
  <si>
    <t>80%-90%</t>
    <phoneticPr fontId="5" type="noConversion"/>
  </si>
  <si>
    <t>60%-70%</t>
    <phoneticPr fontId="5" type="noConversion"/>
  </si>
  <si>
    <t>60%以下</t>
    <phoneticPr fontId="5" type="noConversion"/>
  </si>
  <si>
    <t>90%-100%（含）</t>
    <phoneticPr fontId="5" type="noConversion"/>
  </si>
  <si>
    <t>估价结果</t>
    <phoneticPr fontId="5" type="noConversion"/>
  </si>
  <si>
    <t>2023/11至2024/10</t>
    <phoneticPr fontId="5" type="noConversion"/>
  </si>
  <si>
    <r>
      <t>2024</t>
    </r>
    <r>
      <rPr>
        <sz val="9"/>
        <color rgb="FF000000"/>
        <rFont val="华文细黑"/>
        <family val="3"/>
        <charset val="134"/>
      </rPr>
      <t>年</t>
    </r>
    <r>
      <rPr>
        <sz val="9"/>
        <color rgb="FF000000"/>
        <rFont val="Arial"/>
        <family val="2"/>
      </rPr>
      <t>3</t>
    </r>
    <r>
      <rPr>
        <sz val="9"/>
        <color rgb="FF000000"/>
        <rFont val="华文细黑"/>
        <family val="3"/>
        <charset val="134"/>
      </rPr>
      <t>季度</t>
    </r>
    <phoneticPr fontId="5" type="noConversion"/>
  </si>
  <si>
    <r>
      <t>2024</t>
    </r>
    <r>
      <rPr>
        <sz val="9"/>
        <color rgb="FF000000"/>
        <rFont val="华文细黑"/>
        <family val="3"/>
        <charset val="134"/>
      </rPr>
      <t>年</t>
    </r>
    <r>
      <rPr>
        <sz val="9"/>
        <color rgb="FF000000"/>
        <rFont val="Arial"/>
        <family val="2"/>
      </rPr>
      <t>4</t>
    </r>
    <r>
      <rPr>
        <sz val="9"/>
        <color rgb="FF000000"/>
        <rFont val="华文细黑"/>
        <family val="3"/>
        <charset val="134"/>
      </rPr>
      <t>季度</t>
    </r>
    <phoneticPr fontId="5" type="noConversion"/>
  </si>
  <si>
    <r>
      <t>2023</t>
    </r>
    <r>
      <rPr>
        <sz val="9"/>
        <color rgb="FF000000"/>
        <rFont val="华文细黑"/>
        <family val="3"/>
        <charset val="134"/>
      </rPr>
      <t>年</t>
    </r>
    <r>
      <rPr>
        <sz val="9"/>
        <color rgb="FF000000"/>
        <rFont val="Arial"/>
        <family val="2"/>
      </rPr>
      <t>4</t>
    </r>
    <r>
      <rPr>
        <sz val="9"/>
        <color rgb="FF000000"/>
        <rFont val="华文细黑"/>
        <family val="3"/>
        <charset val="134"/>
      </rPr>
      <t>季度</t>
    </r>
    <phoneticPr fontId="5" type="noConversion"/>
  </si>
  <si>
    <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</si>
  <si>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phoneticPr fontId="5" type="noConversion"/>
  </si>
  <si>
    <t>2=2.1+2.2+2.3</t>
    <phoneticPr fontId="5" type="noConversion"/>
  </si>
  <si>
    <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phoneticPr fontId="5" type="noConversion"/>
  </si>
  <si>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phoneticPr fontId="5" type="noConversion"/>
  </si>
  <si>
    <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phoneticPr fontId="5" type="noConversion"/>
  </si>
  <si>
    <t>3=3.1+3.2+3.3</t>
    <phoneticPr fontId="5" type="noConversion"/>
  </si>
  <si>
    <t>根据不动产权利人提供的《大兴区众美·光合原筑公租房项目情况说明》复印件（物业费、原值、保险费、利息、装修标准）及介绍，估价对象在价值时点无利息费用，本次利息不计取。</t>
    <phoneticPr fontId="5" type="noConversion"/>
  </si>
  <si>
    <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phoneticPr fontId="5" type="noConversion"/>
  </si>
  <si>
    <t>4=1+2+3</t>
    <phoneticPr fontId="5" type="noConversion"/>
  </si>
  <si>
    <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phoneticPr fontId="5" type="noConversion"/>
  </si>
  <si>
    <t>2024-10</t>
    <phoneticPr fontId="5" type="noConversion"/>
  </si>
  <si>
    <t>2024-3</t>
    <phoneticPr fontId="5" type="noConversion"/>
  </si>
  <si>
    <t>2024-4</t>
    <phoneticPr fontId="5" type="noConversion"/>
  </si>
  <si>
    <t>2024-5</t>
    <phoneticPr fontId="5" type="noConversion"/>
  </si>
  <si>
    <t>2024-6</t>
    <phoneticPr fontId="5" type="noConversion"/>
  </si>
  <si>
    <t>2024-7</t>
    <phoneticPr fontId="5" type="noConversion"/>
  </si>
  <si>
    <t>2024-8</t>
    <phoneticPr fontId="5" type="noConversion"/>
  </si>
  <si>
    <t>有物业公司，物业服务保障好</t>
    <phoneticPr fontId="5" type="noConversion"/>
  </si>
  <si>
    <t>有物业公司，物业服务保障较好</t>
    <phoneticPr fontId="5" type="noConversion"/>
  </si>
  <si>
    <t>有物业公司，物业服务保障好</t>
    <phoneticPr fontId="5" type="noConversion"/>
  </si>
  <si>
    <t>未来逸园</t>
  </si>
  <si>
    <t>普装</t>
  </si>
  <si>
    <t>绿地慧谷</t>
  </si>
  <si>
    <t>毛坯</t>
  </si>
  <si>
    <t>未来慧园</t>
    <phoneticPr fontId="5" type="noConversion"/>
  </si>
  <si>
    <t>起租时间 年/月</t>
  </si>
  <si>
    <t>整租测算</t>
  </si>
  <si>
    <t>昌平区</t>
  </si>
  <si>
    <t>名佳花园一区</t>
  </si>
  <si>
    <t>名佳花园四区</t>
  </si>
  <si>
    <t>名佳花园三区</t>
  </si>
  <si>
    <t>名佳花园</t>
  </si>
  <si>
    <t>名佳花园三区</t>
    <phoneticPr fontId="15" type="noConversion"/>
  </si>
  <si>
    <t>名佳花园二区</t>
  </si>
  <si>
    <t>名佳花园2区</t>
  </si>
  <si>
    <t>北七家镇名佳花园三区</t>
  </si>
  <si>
    <t>名佳花园1区</t>
  </si>
  <si>
    <t>北七家镇名佳花园三区61号楼2层6单元621</t>
  </si>
  <si>
    <t>东方蓝海中心</t>
  </si>
  <si>
    <t>冠雅苑</t>
  </si>
  <si>
    <t>北七家镇冠雅苑</t>
  </si>
  <si>
    <t>国瑞熙墅</t>
  </si>
  <si>
    <t>名流花园-竹苑</t>
  </si>
  <si>
    <t>名流花园</t>
  </si>
  <si>
    <t>名流花园兰苑</t>
  </si>
  <si>
    <t>望都新地二期</t>
  </si>
  <si>
    <t>望都新地</t>
  </si>
  <si>
    <t>和悦华玺</t>
  </si>
  <si>
    <t>国瑞熙院家园</t>
  </si>
  <si>
    <t>城研数据</t>
    <phoneticPr fontId="15" type="noConversion"/>
  </si>
  <si>
    <t>月份</t>
  </si>
  <si>
    <t>样本数量</t>
  </si>
  <si>
    <t>月均租金单价（元/平方米·月）</t>
  </si>
  <si>
    <t>名佳花园三区</t>
    <phoneticPr fontId="5" type="noConversion"/>
  </si>
  <si>
    <t>—</t>
    <phoneticPr fontId="5" type="noConversion"/>
  </si>
  <si>
    <r>
      <t>2</t>
    </r>
    <r>
      <rPr>
        <sz val="11"/>
        <color theme="1"/>
        <rFont val="等线"/>
        <family val="3"/>
        <charset val="134"/>
        <scheme val="minor"/>
      </rPr>
      <t>024-10</t>
    </r>
    <phoneticPr fontId="5" type="noConversion"/>
  </si>
  <si>
    <t>2024-11</t>
    <phoneticPr fontId="5" type="noConversion"/>
  </si>
  <si>
    <t>2024-12</t>
    <phoneticPr fontId="5" type="noConversion"/>
  </si>
  <si>
    <t>2025-1</t>
    <phoneticPr fontId="5" type="noConversion"/>
  </si>
  <si>
    <t>名流花园</t>
    <phoneticPr fontId="5" type="noConversion"/>
  </si>
  <si>
    <t>冠雅苑</t>
    <phoneticPr fontId="5" type="noConversion"/>
  </si>
  <si>
    <t>评估价(元/㎡)</t>
  </si>
  <si>
    <t>翡翠公园三期</t>
  </si>
  <si>
    <t/>
  </si>
  <si>
    <t>1:642</t>
  </si>
  <si>
    <t>1:537</t>
  </si>
  <si>
    <t>1:508</t>
  </si>
  <si>
    <t>1:581</t>
  </si>
  <si>
    <t>1:562</t>
  </si>
  <si>
    <t>1:598</t>
  </si>
  <si>
    <t>1:620</t>
  </si>
  <si>
    <t>1:628</t>
  </si>
  <si>
    <t>京基鹭府</t>
  </si>
  <si>
    <t>1:563</t>
  </si>
  <si>
    <t>1:470</t>
  </si>
  <si>
    <t>1:546</t>
  </si>
  <si>
    <t>1:558</t>
  </si>
  <si>
    <t>1:560</t>
  </si>
  <si>
    <t>北七佳园</t>
  </si>
  <si>
    <t>望都新地二期</t>
    <phoneticPr fontId="15" type="noConversion"/>
  </si>
  <si>
    <t>1:773</t>
  </si>
  <si>
    <t>1:792</t>
  </si>
  <si>
    <t>1:794</t>
  </si>
  <si>
    <t>八仙别墅公寓</t>
  </si>
  <si>
    <t>1:681</t>
  </si>
  <si>
    <t>1:687</t>
  </si>
  <si>
    <t>1:567</t>
  </si>
  <si>
    <t>1:479</t>
  </si>
  <si>
    <t>1:486</t>
  </si>
  <si>
    <t>1:514</t>
  </si>
  <si>
    <t>蓬莱苑G区</t>
  </si>
  <si>
    <t>1:783</t>
  </si>
  <si>
    <t>1:545</t>
  </si>
  <si>
    <t>1:588</t>
  </si>
  <si>
    <t>1:712</t>
  </si>
  <si>
    <t>1:707</t>
  </si>
  <si>
    <t>1:579</t>
  </si>
  <si>
    <t>1:622</t>
  </si>
  <si>
    <t>1:502</t>
  </si>
  <si>
    <t>八仙别墅仙霞东里</t>
  </si>
  <si>
    <t>国瑞熙院东区</t>
  </si>
  <si>
    <t>未来金茂悦公馆</t>
  </si>
  <si>
    <t>1:372</t>
  </si>
  <si>
    <t>1:287</t>
  </si>
  <si>
    <t>1:274</t>
  </si>
  <si>
    <t>1:276</t>
  </si>
  <si>
    <t>1:319</t>
  </si>
  <si>
    <t>1:355</t>
  </si>
  <si>
    <t>1:377</t>
  </si>
  <si>
    <t>1:399</t>
  </si>
  <si>
    <t>1:378</t>
  </si>
  <si>
    <t>1:409</t>
  </si>
  <si>
    <t>名流花园梅苑</t>
  </si>
  <si>
    <t>1:576</t>
  </si>
  <si>
    <t>1:544</t>
  </si>
  <si>
    <t>1:549</t>
  </si>
  <si>
    <t>1:561</t>
  </si>
  <si>
    <t>1:587</t>
  </si>
  <si>
    <t>1:507</t>
  </si>
  <si>
    <t>1:455</t>
  </si>
  <si>
    <t>1:465</t>
  </si>
  <si>
    <t>1:495</t>
  </si>
  <si>
    <t>1:488</t>
  </si>
  <si>
    <t>望都家园</t>
  </si>
  <si>
    <t>1:586</t>
  </si>
  <si>
    <t>1:595</t>
  </si>
  <si>
    <t>1:610</t>
  </si>
  <si>
    <t>1:602</t>
  </si>
  <si>
    <t>羊各庄新村</t>
  </si>
  <si>
    <t>金辰府佳苑</t>
  </si>
  <si>
    <t>1:835</t>
  </si>
  <si>
    <t>1:885</t>
  </si>
  <si>
    <t>1:957</t>
  </si>
  <si>
    <t>美树假日嘉园</t>
  </si>
  <si>
    <t>1:658</t>
  </si>
  <si>
    <t>1:703</t>
  </si>
  <si>
    <t>翡翠公园小区</t>
  </si>
  <si>
    <t>1:776</t>
  </si>
  <si>
    <t>1:891</t>
  </si>
  <si>
    <t>未来悦公馆</t>
  </si>
  <si>
    <t>达华依云庄园</t>
  </si>
  <si>
    <t>1:593</t>
  </si>
  <si>
    <t>1:494</t>
  </si>
  <si>
    <t>1:492</t>
  </si>
  <si>
    <t>1:468</t>
  </si>
  <si>
    <t>1:580</t>
  </si>
  <si>
    <t>1:607</t>
  </si>
  <si>
    <t>威尼斯花园</t>
  </si>
  <si>
    <t>1:886</t>
  </si>
  <si>
    <t>1:889</t>
  </si>
  <si>
    <t>1:858</t>
  </si>
  <si>
    <t>1:786</t>
  </si>
  <si>
    <t>1:769</t>
  </si>
  <si>
    <t>翡翠公园一期</t>
  </si>
  <si>
    <t>1:574</t>
  </si>
  <si>
    <t>1:421</t>
  </si>
  <si>
    <t>1:425</t>
  </si>
  <si>
    <t>1:459</t>
  </si>
  <si>
    <t>1:606</t>
  </si>
  <si>
    <t>1:698</t>
  </si>
  <si>
    <t>海德堡花园(别墅)</t>
  </si>
  <si>
    <t>1:874</t>
  </si>
  <si>
    <t>1:892</t>
  </si>
  <si>
    <t>1:868</t>
  </si>
  <si>
    <t>1:852</t>
  </si>
  <si>
    <t>1:901</t>
  </si>
  <si>
    <t>1:932</t>
  </si>
  <si>
    <t>天时汤山.御邸</t>
  </si>
  <si>
    <t>沟自头村</t>
  </si>
  <si>
    <t>1:585</t>
  </si>
  <si>
    <t>1:1020</t>
  </si>
  <si>
    <t>德峰公寓(北七家)</t>
  </si>
  <si>
    <t>八仙别墅仙霞西里</t>
  </si>
  <si>
    <t>1:808</t>
  </si>
  <si>
    <t>1:912</t>
  </si>
  <si>
    <t>1:971</t>
  </si>
  <si>
    <t>1:923</t>
  </si>
  <si>
    <t>1:798</t>
  </si>
  <si>
    <t>1:933</t>
  </si>
  <si>
    <t>理想国</t>
  </si>
  <si>
    <t>1:878</t>
  </si>
  <si>
    <t>柏林在线</t>
  </si>
  <si>
    <t>1:784</t>
  </si>
  <si>
    <t>1:591</t>
  </si>
  <si>
    <t>晨浩花园西区</t>
  </si>
  <si>
    <t>1:614</t>
  </si>
  <si>
    <t>1:521</t>
  </si>
  <si>
    <t>1:552</t>
  </si>
  <si>
    <t>1:516</t>
  </si>
  <si>
    <t>1:499</t>
  </si>
  <si>
    <t>1:583</t>
  </si>
  <si>
    <t>1:578</t>
  </si>
  <si>
    <t>岭上村</t>
  </si>
  <si>
    <t>1:704</t>
  </si>
  <si>
    <t>1:919</t>
  </si>
  <si>
    <t>1:766</t>
  </si>
  <si>
    <t>海德堡花园(公寓住宅)</t>
  </si>
  <si>
    <t>1:740</t>
  </si>
  <si>
    <t>1:737</t>
  </si>
  <si>
    <t>于家坟157号院</t>
  </si>
  <si>
    <t>南邵镇</t>
  </si>
  <si>
    <t>胡家园社区(东区)</t>
  </si>
  <si>
    <t>威尼斯花园A区</t>
  </si>
  <si>
    <t>北京洋房</t>
  </si>
  <si>
    <t>1:760</t>
  </si>
  <si>
    <t>1:753</t>
  </si>
  <si>
    <t>1:728</t>
  </si>
  <si>
    <t>1:718</t>
  </si>
  <si>
    <t>东二旗新村</t>
  </si>
  <si>
    <t>1:696</t>
  </si>
  <si>
    <t>1:733</t>
  </si>
  <si>
    <t>1:811</t>
  </si>
  <si>
    <t>融尚未来</t>
  </si>
  <si>
    <t>1:1107</t>
  </si>
  <si>
    <t>1:1078</t>
  </si>
  <si>
    <t>国瑞悦墅</t>
  </si>
  <si>
    <t>1:282</t>
  </si>
  <si>
    <t>1:298</t>
  </si>
  <si>
    <t>1:312</t>
  </si>
  <si>
    <t>1:352</t>
  </si>
  <si>
    <t>1:356</t>
  </si>
  <si>
    <t>1:270</t>
  </si>
  <si>
    <t>1:596</t>
  </si>
  <si>
    <t>1:644</t>
  </si>
  <si>
    <t>鲁疃嘉园</t>
  </si>
  <si>
    <t>1:678</t>
  </si>
  <si>
    <t>1:686</t>
  </si>
  <si>
    <t>未来公元(南区)</t>
  </si>
  <si>
    <t>1:809</t>
  </si>
  <si>
    <t>1:947</t>
  </si>
  <si>
    <t>1:965</t>
  </si>
  <si>
    <t>1:969</t>
  </si>
  <si>
    <t>1:1100</t>
  </si>
  <si>
    <t>1:412</t>
  </si>
  <si>
    <t>1:554</t>
  </si>
  <si>
    <t>1:410</t>
  </si>
  <si>
    <t>1:512</t>
  </si>
  <si>
    <t>国瑞熙墅(住宅)</t>
  </si>
  <si>
    <t>1:369</t>
  </si>
  <si>
    <t>1:381</t>
  </si>
  <si>
    <t>1:456</t>
  </si>
  <si>
    <t>1:439</t>
  </si>
  <si>
    <t>1:601</t>
  </si>
  <si>
    <t>1:556</t>
  </si>
  <si>
    <r>
      <t>2</t>
    </r>
    <r>
      <rPr>
        <sz val="11"/>
        <color theme="1"/>
        <rFont val="等线"/>
        <family val="3"/>
        <charset val="134"/>
        <scheme val="minor"/>
      </rPr>
      <t>025-1</t>
    </r>
    <phoneticPr fontId="15" type="noConversion"/>
  </si>
  <si>
    <t>2024-12</t>
    <phoneticPr fontId="15" type="noConversion"/>
  </si>
  <si>
    <t>2024-11</t>
    <phoneticPr fontId="15" type="noConversion"/>
  </si>
  <si>
    <t>2024-10</t>
    <phoneticPr fontId="15" type="noConversion"/>
  </si>
  <si>
    <t>2024-9</t>
    <phoneticPr fontId="15" type="noConversion"/>
  </si>
  <si>
    <t>2024-2</t>
  </si>
  <si>
    <t>名流花园</t>
    <phoneticPr fontId="15" type="noConversion"/>
  </si>
  <si>
    <t>望都新地</t>
    <phoneticPr fontId="15" type="noConversion"/>
  </si>
  <si>
    <t>成交时间</t>
    <phoneticPr fontId="15" type="noConversion"/>
  </si>
  <si>
    <t>成交价</t>
    <phoneticPr fontId="15" type="noConversion"/>
  </si>
  <si>
    <t>面积</t>
    <phoneticPr fontId="15" type="noConversion"/>
  </si>
  <si>
    <t>单价</t>
    <phoneticPr fontId="15" type="noConversion"/>
  </si>
  <si>
    <r>
      <t>2</t>
    </r>
    <r>
      <rPr>
        <sz val="11"/>
        <color theme="1"/>
        <rFont val="等线"/>
        <family val="3"/>
        <charset val="134"/>
        <scheme val="minor"/>
      </rPr>
      <t>024-12</t>
    </r>
    <phoneticPr fontId="15" type="noConversion"/>
  </si>
  <si>
    <r>
      <t>2</t>
    </r>
    <r>
      <rPr>
        <sz val="11"/>
        <color theme="1"/>
        <rFont val="等线"/>
        <family val="3"/>
        <charset val="134"/>
        <scheme val="minor"/>
      </rPr>
      <t>024-11</t>
    </r>
    <phoneticPr fontId="15" type="noConversion"/>
  </si>
  <si>
    <r>
      <t>2</t>
    </r>
    <r>
      <rPr>
        <sz val="11"/>
        <color theme="1"/>
        <rFont val="等线"/>
        <family val="3"/>
        <charset val="134"/>
        <scheme val="minor"/>
      </rPr>
      <t>024-10</t>
    </r>
    <phoneticPr fontId="15" type="noConversion"/>
  </si>
  <si>
    <r>
      <t>2</t>
    </r>
    <r>
      <rPr>
        <sz val="11"/>
        <color theme="1"/>
        <rFont val="等线"/>
        <family val="3"/>
        <charset val="134"/>
        <scheme val="minor"/>
      </rPr>
      <t>024-9</t>
    </r>
    <phoneticPr fontId="15" type="noConversion"/>
  </si>
  <si>
    <r>
      <t>2</t>
    </r>
    <r>
      <rPr>
        <sz val="11"/>
        <color theme="1"/>
        <rFont val="等线"/>
        <family val="3"/>
        <charset val="134"/>
        <scheme val="minor"/>
      </rPr>
      <t>024-8</t>
    </r>
    <phoneticPr fontId="15" type="noConversion"/>
  </si>
  <si>
    <r>
      <t>2</t>
    </r>
    <r>
      <rPr>
        <sz val="11"/>
        <color theme="1"/>
        <rFont val="等线"/>
        <family val="3"/>
        <charset val="134"/>
        <scheme val="minor"/>
      </rPr>
      <t>024-7</t>
    </r>
    <phoneticPr fontId="15" type="noConversion"/>
  </si>
  <si>
    <r>
      <t>2</t>
    </r>
    <r>
      <rPr>
        <sz val="11"/>
        <color theme="1"/>
        <rFont val="等线"/>
        <family val="3"/>
        <charset val="134"/>
        <scheme val="minor"/>
      </rPr>
      <t>024-6</t>
    </r>
    <phoneticPr fontId="15" type="noConversion"/>
  </si>
  <si>
    <r>
      <t>2</t>
    </r>
    <r>
      <rPr>
        <sz val="11"/>
        <color theme="1"/>
        <rFont val="等线"/>
        <family val="3"/>
        <charset val="134"/>
        <scheme val="minor"/>
      </rPr>
      <t>024-5</t>
    </r>
    <phoneticPr fontId="15" type="noConversion"/>
  </si>
  <si>
    <r>
      <t>2</t>
    </r>
    <r>
      <rPr>
        <sz val="11"/>
        <color theme="1"/>
        <rFont val="等线"/>
        <family val="3"/>
        <charset val="134"/>
        <scheme val="minor"/>
      </rPr>
      <t>024-4</t>
    </r>
    <phoneticPr fontId="15" type="noConversion"/>
  </si>
  <si>
    <r>
      <t>2</t>
    </r>
    <r>
      <rPr>
        <sz val="11"/>
        <color theme="1"/>
        <rFont val="等线"/>
        <family val="3"/>
        <charset val="134"/>
        <scheme val="minor"/>
      </rPr>
      <t>024-3</t>
    </r>
    <phoneticPr fontId="15" type="noConversion"/>
  </si>
  <si>
    <r>
      <t>2</t>
    </r>
    <r>
      <rPr>
        <sz val="11"/>
        <color theme="1"/>
        <rFont val="等线"/>
        <family val="3"/>
        <charset val="134"/>
        <scheme val="minor"/>
      </rPr>
      <t>024-2</t>
    </r>
    <phoneticPr fontId="15" type="noConversion"/>
  </si>
  <si>
    <t>2024-8</t>
    <phoneticPr fontId="15" type="noConversion"/>
  </si>
  <si>
    <t>2024-7</t>
    <phoneticPr fontId="15" type="noConversion"/>
  </si>
  <si>
    <t>加南区一期</t>
    <phoneticPr fontId="15" type="noConversion"/>
  </si>
  <si>
    <t>北区</t>
    <phoneticPr fontId="15" type="noConversion"/>
  </si>
  <si>
    <t>南区</t>
    <phoneticPr fontId="15" type="noConversion"/>
  </si>
  <si>
    <t>2025年一季度</t>
    <phoneticPr fontId="5" type="noConversion"/>
  </si>
  <si>
    <t>北师大二附中未来科学城学校、黄城根小学昌平学校、中关村第二小学昌平学校、北京师范大学未来科学城第一幼儿园</t>
    <phoneticPr fontId="5" type="noConversion"/>
  </si>
  <si>
    <t>未来砚园</t>
    <phoneticPr fontId="5" type="noConversion"/>
  </si>
  <si>
    <r>
      <t>周边有名佳花园、名流花园、望都新地、翡翠公园、未来逸园、国瑞熙院家园等居住小区，居住小区规模较大，入住率较高，综合评价居住社区成熟度较好</t>
    </r>
    <r>
      <rPr>
        <sz val="9"/>
        <rFont val="宋体"/>
        <family val="3"/>
        <charset val="134"/>
      </rPr>
      <t>。</t>
    </r>
    <phoneticPr fontId="5" type="noConversion"/>
  </si>
  <si>
    <t>周边有物联隆超市、小象超市、溪水源农贸市场等社区配套商业，评价商业设施一般。</t>
    <phoneticPr fontId="5" type="noConversion"/>
  </si>
  <si>
    <t>周边有未来科学城滨水公园等自然人文景观，自然环境较好。</t>
    <phoneticPr fontId="11" type="noConversion"/>
  </si>
  <si>
    <t>区域内银行、超市、中小学校、餐饮、医院等公共配套设施齐备程度一般</t>
    <phoneticPr fontId="5" type="noConversion"/>
  </si>
  <si>
    <t>社区管理主要依靠物业公司，不再单独配备居住管理人员，居住管理一般</t>
    <phoneticPr fontId="5" type="noConversion"/>
  </si>
  <si>
    <t>1梯2户</t>
    <phoneticPr fontId="5" type="noConversion"/>
  </si>
  <si>
    <t>高层板楼</t>
    <phoneticPr fontId="5" type="noConversion"/>
  </si>
  <si>
    <t>房源明细表</t>
  </si>
  <si>
    <t>单元</t>
  </si>
  <si>
    <t>房号</t>
  </si>
  <si>
    <t>房号合并</t>
  </si>
  <si>
    <t>建筑面积（平方米）</t>
  </si>
  <si>
    <t>朝向</t>
  </si>
  <si>
    <t>居室</t>
  </si>
  <si>
    <t>数量</t>
  </si>
  <si>
    <t>101</t>
  </si>
  <si>
    <t>A</t>
  </si>
  <si>
    <t>两室两厅一厨一卫</t>
  </si>
  <si>
    <t>102</t>
  </si>
  <si>
    <t>201</t>
  </si>
  <si>
    <t>202</t>
  </si>
  <si>
    <t>301</t>
  </si>
  <si>
    <t>302</t>
  </si>
  <si>
    <t>401</t>
  </si>
  <si>
    <t>402</t>
  </si>
  <si>
    <t>501</t>
  </si>
  <si>
    <t>502</t>
  </si>
  <si>
    <t>601</t>
  </si>
  <si>
    <t>602</t>
  </si>
  <si>
    <t>701</t>
  </si>
  <si>
    <t>702</t>
  </si>
  <si>
    <t>801</t>
  </si>
  <si>
    <t>802</t>
  </si>
  <si>
    <t>901</t>
  </si>
  <si>
    <t>902</t>
  </si>
  <si>
    <t>1001</t>
  </si>
  <si>
    <t>1002</t>
  </si>
  <si>
    <t>B</t>
  </si>
  <si>
    <t>三室两厅一厨两卫</t>
  </si>
  <si>
    <t>配备家具、家电较齐全；功能正常，质量有保证，较好</t>
    <phoneticPr fontId="11" type="noConversion"/>
  </si>
  <si>
    <r>
      <t>周边有名流花园、望都新地、翡翠公园、未来逸园、冠雅苑、国瑞熙院家园等居住小区，居住小区规模较大，入住率较高，综合评价居住社区成熟度较好</t>
    </r>
    <r>
      <rPr>
        <sz val="9"/>
        <rFont val="宋体"/>
        <family val="3"/>
        <charset val="134"/>
      </rPr>
      <t>。</t>
    </r>
    <phoneticPr fontId="5" type="noConversion"/>
  </si>
  <si>
    <r>
      <t>周边有名佳花园、名流花园、翡翠公园、未来逸园、冠雅苑、国瑞熙院家园等居住小区，居住小区规模较大，入住率较高，综合评价居住社区成熟度较好</t>
    </r>
    <r>
      <rPr>
        <sz val="9"/>
        <rFont val="宋体"/>
        <family val="3"/>
        <charset val="134"/>
      </rPr>
      <t>。</t>
    </r>
    <phoneticPr fontId="5" type="noConversion"/>
  </si>
  <si>
    <r>
      <t>周边有名佳花园、望都新地、翡翠公园、未来逸园、冠雅苑、国瑞熙院家园等居住小区，居住小区规模较大，入住率较高，综合评价居住社区成熟度较好</t>
    </r>
    <r>
      <rPr>
        <sz val="9"/>
        <rFont val="宋体"/>
        <family val="3"/>
        <charset val="134"/>
      </rPr>
      <t>。</t>
    </r>
    <phoneticPr fontId="5" type="noConversion"/>
  </si>
  <si>
    <t>紧邻城市主干道——北清路，周边有北七家东路等城市次干道，北七家路、北七家西路等城市支路；周边公共交通线路有487路、533路、专42路、专136路等多条线路在附近设站，周边道路情况良好，道路通达度较好，综合评价交通便捷度一般。</t>
    <phoneticPr fontId="11" type="noConversion"/>
  </si>
  <si>
    <t>紧邻城市主干道——北清路，周边有立汤路等城市主干道，七星路、七北路等城市支路；周边公共交通线路有430路、533路、871路、922路等多条线路在附近设站，周边道路情况良好，道路通达度较好，综合评价交通便捷度一般。</t>
    <phoneticPr fontId="11" type="noConversion"/>
  </si>
  <si>
    <t>紧邻城市主干道——北清路，周边有立汤路等城市主干道，七星路、海白路等城市支路；周边公共交通线路有430路、533路、871路、922路等多条线路在附近设站，周边道路情况良好，道路通达度较好，综合评价交通便捷度一般。</t>
    <phoneticPr fontId="11" type="noConversion"/>
  </si>
  <si>
    <t>周边有华联超市、万家乐超市等社区配套商业，评价商业设施一般。</t>
    <phoneticPr fontId="5" type="noConversion"/>
  </si>
  <si>
    <t>周边有半塔郊野公园、奥北森林公园等自然人文景观，自然环境较好。</t>
    <phoneticPr fontId="11" type="noConversion"/>
  </si>
  <si>
    <t>楼层</t>
  </si>
  <si>
    <t>建筑面积（㎡）</t>
  </si>
  <si>
    <t>二居室</t>
  </si>
  <si>
    <t>中楼层</t>
  </si>
  <si>
    <t>普通装修</t>
    <phoneticPr fontId="15" type="noConversion"/>
  </si>
  <si>
    <t>三居室</t>
    <rPh sb="0" eb="1">
      <t>san ju shi</t>
    </rPh>
    <phoneticPr fontId="15" type="noConversion"/>
  </si>
  <si>
    <t>三居室</t>
    <phoneticPr fontId="11" type="noConversion"/>
  </si>
  <si>
    <t>120-140</t>
    <phoneticPr fontId="15" type="noConversion"/>
  </si>
  <si>
    <t>80-100</t>
    <phoneticPr fontId="5" type="noConversion"/>
  </si>
  <si>
    <t>80-100</t>
    <phoneticPr fontId="15" type="noConversion"/>
  </si>
  <si>
    <t>100-120</t>
    <phoneticPr fontId="15" type="noConversion"/>
  </si>
  <si>
    <t>100-110</t>
    <phoneticPr fontId="5" type="noConversion"/>
  </si>
  <si>
    <t>80-90</t>
    <phoneticPr fontId="5" type="noConversion"/>
  </si>
  <si>
    <t>60-80</t>
    <phoneticPr fontId="5" type="noConversion"/>
  </si>
  <si>
    <t>100-120</t>
    <phoneticPr fontId="5" type="noConversion"/>
  </si>
  <si>
    <t>120-140</t>
    <phoneticPr fontId="5" type="noConversion"/>
  </si>
  <si>
    <t>140-160</t>
    <phoneticPr fontId="5" type="noConversion"/>
  </si>
  <si>
    <t>160以上</t>
    <phoneticPr fontId="5" type="noConversion"/>
  </si>
  <si>
    <t>60以下</t>
    <phoneticPr fontId="5" type="noConversion"/>
  </si>
  <si>
    <t>70%-80%（含）</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</si>
</sst>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00_ "/>
    <numFmt numFmtId="180" formatCode="0.0000"/>
  </numFmts>
  <fonts count="37">
    <font>
      <sz val="11"/>
      <color rgb="FF000000"/>
      <name val="等线"/>
      <charset val="134"/>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1"/>
      <name val="等线"/>
      <family val="3"/>
      <charset val="134"/>
    </font>
    <font>
      <sz val="9"/>
      <color rgb="FF000000"/>
      <name val="华文细黑"/>
      <family val="3"/>
      <charset val="134"/>
    </font>
    <font>
      <sz val="9"/>
      <color rgb="FF333333"/>
      <name val="Arial"/>
      <family val="2"/>
    </font>
    <font>
      <b/>
      <sz val="10"/>
      <color theme="1"/>
      <name val="等线"/>
      <family val="3"/>
      <charset val="134"/>
      <scheme val="minor"/>
    </font>
    <font>
      <sz val="10"/>
      <color theme="1"/>
      <name val="等线"/>
      <family val="3"/>
      <charset val="134"/>
      <scheme val="minor"/>
    </font>
    <font>
      <sz val="12"/>
      <color rgb="FFFF0000"/>
      <name val="等线"/>
      <family val="3"/>
      <charset val="134"/>
      <scheme val="minor"/>
    </font>
    <font>
      <b/>
      <sz val="11"/>
      <color theme="1"/>
      <name val="等线"/>
      <family val="3"/>
      <charset val="134"/>
      <scheme val="minor"/>
    </font>
    <font>
      <sz val="11"/>
      <color indexed="55"/>
      <name val="DengXian"/>
    </font>
    <font>
      <sz val="12"/>
      <color theme="1"/>
      <name val="等线"/>
      <family val="2"/>
      <scheme val="minor"/>
    </font>
    <font>
      <sz val="12"/>
      <color indexed="8"/>
      <name val="宋体"/>
      <family val="3"/>
      <charset val="134"/>
    </font>
    <font>
      <b/>
      <sz val="11"/>
      <color rgb="FFFF0000"/>
      <name val="等线"/>
      <family val="3"/>
      <charset val="134"/>
      <scheme val="minor"/>
    </font>
    <font>
      <sz val="11"/>
      <color theme="1"/>
      <name val="Tahoma"/>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1">
    <xf numFmtId="0" fontId="0" fillId="0" borderId="0"/>
    <xf numFmtId="0" fontId="6" fillId="0" borderId="0">
      <alignment vertical="center"/>
    </xf>
    <xf numFmtId="0" fontId="6" fillId="0" borderId="0">
      <alignment vertical="center"/>
    </xf>
    <xf numFmtId="0" fontId="6" fillId="0" borderId="0"/>
    <xf numFmtId="0" fontId="6" fillId="0" borderId="0">
      <alignment vertical="center"/>
    </xf>
    <xf numFmtId="9" fontId="23" fillId="0" borderId="0" applyFont="0" applyFill="0" applyBorder="0" applyAlignment="0" applyProtection="0">
      <alignment vertical="center"/>
    </xf>
    <xf numFmtId="0" fontId="2" fillId="0" borderId="0"/>
    <xf numFmtId="0" fontId="3" fillId="0" borderId="0"/>
    <xf numFmtId="9" fontId="2" fillId="0" borderId="0" applyFont="0" applyFill="0" applyBorder="0" applyAlignment="0" applyProtection="0">
      <alignment vertical="center"/>
    </xf>
    <xf numFmtId="0" fontId="33" fillId="0" borderId="0"/>
    <xf numFmtId="0" fontId="36" fillId="0" borderId="0"/>
  </cellStyleXfs>
  <cellXfs count="140">
    <xf numFmtId="0" fontId="0" fillId="0" borderId="0" xfId="0"/>
    <xf numFmtId="0" fontId="0" fillId="0" borderId="0" xfId="0" applyAlignment="1">
      <alignment horizontal="center" vertical="center"/>
    </xf>
    <xf numFmtId="0" fontId="6" fillId="0" borderId="0" xfId="1">
      <alignment vertical="center"/>
    </xf>
    <xf numFmtId="0" fontId="7" fillId="0" borderId="0" xfId="1" applyFont="1">
      <alignment vertical="center"/>
    </xf>
    <xf numFmtId="0" fontId="9" fillId="0" borderId="6" xfId="2" applyFont="1" applyBorder="1" applyAlignment="1">
      <alignment horizontal="center" vertical="center" wrapText="1"/>
    </xf>
    <xf numFmtId="0" fontId="9" fillId="0" borderId="1" xfId="2" applyFont="1" applyBorder="1" applyAlignment="1">
      <alignment horizontal="center" vertical="center" wrapText="1"/>
    </xf>
    <xf numFmtId="0" fontId="8" fillId="0" borderId="1" xfId="2" applyFont="1" applyBorder="1" applyAlignment="1">
      <alignment horizontal="center" vertical="center" wrapText="1"/>
    </xf>
    <xf numFmtId="0" fontId="6" fillId="0" borderId="0" xfId="1" applyAlignment="1">
      <alignment horizontal="center" vertical="center"/>
    </xf>
    <xf numFmtId="0" fontId="8" fillId="2" borderId="1" xfId="2" applyFont="1" applyFill="1" applyBorder="1" applyAlignment="1">
      <alignment horizontal="center" vertical="center" wrapText="1"/>
    </xf>
    <xf numFmtId="0" fontId="9" fillId="0" borderId="3" xfId="2" applyFont="1" applyBorder="1" applyAlignment="1">
      <alignment horizontal="center" vertical="center" wrapText="1"/>
    </xf>
    <xf numFmtId="0" fontId="8" fillId="0" borderId="1" xfId="2" applyFont="1" applyBorder="1" applyAlignment="1">
      <alignment horizontal="center" vertical="center"/>
    </xf>
    <xf numFmtId="176" fontId="8" fillId="0" borderId="1" xfId="2" applyNumberFormat="1" applyFont="1" applyBorder="1" applyAlignment="1">
      <alignment horizontal="center" vertical="center" wrapText="1"/>
    </xf>
    <xf numFmtId="0" fontId="13" fillId="0" borderId="0" xfId="1" applyFont="1" applyAlignment="1">
      <alignment horizontal="center"/>
    </xf>
    <xf numFmtId="49" fontId="0" fillId="0" borderId="0" xfId="0" applyNumberFormat="1" applyAlignment="1">
      <alignment horizontal="center" vertical="center"/>
    </xf>
    <xf numFmtId="0" fontId="4" fillId="0" borderId="1" xfId="0" applyFont="1" applyBorder="1" applyAlignment="1">
      <alignment horizontal="center" vertical="center"/>
    </xf>
    <xf numFmtId="49" fontId="4" fillId="0" borderId="1" xfId="0" applyNumberFormat="1" applyFont="1" applyBorder="1" applyAlignment="1">
      <alignment horizontal="center" vertical="center"/>
    </xf>
    <xf numFmtId="0" fontId="0" fillId="0" borderId="1" xfId="0" applyBorder="1" applyAlignment="1">
      <alignment horizontal="center" vertical="center"/>
    </xf>
    <xf numFmtId="0" fontId="4" fillId="0" borderId="0" xfId="0" applyFont="1" applyAlignment="1">
      <alignment horizontal="center" vertical="center"/>
    </xf>
    <xf numFmtId="177" fontId="6" fillId="0" borderId="0" xfId="1" applyNumberFormat="1">
      <alignment vertical="center"/>
    </xf>
    <xf numFmtId="0" fontId="16" fillId="4" borderId="1" xfId="3" applyFont="1" applyFill="1" applyBorder="1" applyAlignment="1">
      <alignment horizontal="center" vertical="center" wrapText="1"/>
    </xf>
    <xf numFmtId="0" fontId="17" fillId="0" borderId="0" xfId="1" applyFont="1">
      <alignment vertical="center"/>
    </xf>
    <xf numFmtId="0" fontId="16" fillId="0" borderId="0" xfId="3" applyFont="1" applyAlignment="1">
      <alignment horizontal="left" vertical="center" wrapText="1"/>
    </xf>
    <xf numFmtId="0" fontId="6" fillId="0" borderId="0" xfId="3"/>
    <xf numFmtId="14" fontId="16" fillId="4" borderId="1" xfId="3" applyNumberFormat="1" applyFont="1" applyFill="1" applyBorder="1" applyAlignment="1">
      <alignment horizontal="center" vertical="center" wrapText="1"/>
    </xf>
    <xf numFmtId="0" fontId="16" fillId="5" borderId="1" xfId="3" applyFont="1" applyFill="1" applyBorder="1" applyAlignment="1" applyProtection="1">
      <alignment horizontal="center" vertical="center" wrapText="1"/>
      <protection locked="0"/>
    </xf>
    <xf numFmtId="0" fontId="6" fillId="4" borderId="1" xfId="3" applyFill="1" applyBorder="1" applyAlignment="1">
      <alignment vertical="center"/>
    </xf>
    <xf numFmtId="0" fontId="16" fillId="4" borderId="2" xfId="3" applyFont="1" applyFill="1" applyBorder="1" applyAlignment="1">
      <alignment horizontal="center" vertical="center" wrapText="1"/>
    </xf>
    <xf numFmtId="0" fontId="6" fillId="3" borderId="1" xfId="3" applyFill="1" applyBorder="1" applyProtection="1">
      <protection locked="0"/>
    </xf>
    <xf numFmtId="0" fontId="6" fillId="4" borderId="1" xfId="3" applyFill="1" applyBorder="1"/>
    <xf numFmtId="0" fontId="6" fillId="0" borderId="1" xfId="3" applyBorder="1" applyProtection="1">
      <protection locked="0"/>
    </xf>
    <xf numFmtId="0" fontId="16" fillId="0" borderId="1" xfId="3" applyFont="1" applyBorder="1" applyAlignment="1" applyProtection="1">
      <alignment horizontal="left" vertical="center" wrapText="1"/>
      <protection locked="0"/>
    </xf>
    <xf numFmtId="0" fontId="0" fillId="3" borderId="1" xfId="0" applyFill="1" applyBorder="1" applyAlignment="1">
      <alignment horizontal="center" vertical="center"/>
    </xf>
    <xf numFmtId="0" fontId="21" fillId="0" borderId="1" xfId="1" applyFont="1" applyBorder="1" applyAlignment="1">
      <alignment horizontal="center" vertical="center" wrapText="1"/>
    </xf>
    <xf numFmtId="0" fontId="22" fillId="0" borderId="1" xfId="1" applyFont="1" applyBorder="1" applyAlignment="1">
      <alignment horizontal="center" vertical="center" wrapText="1"/>
    </xf>
    <xf numFmtId="177" fontId="22" fillId="0" borderId="1" xfId="1" applyNumberFormat="1" applyFont="1" applyBorder="1" applyAlignment="1">
      <alignment horizontal="center" vertical="center" wrapText="1"/>
    </xf>
    <xf numFmtId="0" fontId="19" fillId="0" borderId="0" xfId="1" applyFont="1">
      <alignment vertical="center"/>
    </xf>
    <xf numFmtId="0" fontId="4" fillId="0" borderId="0" xfId="0" applyFont="1"/>
    <xf numFmtId="14" fontId="6" fillId="0" borderId="0" xfId="1" applyNumberFormat="1">
      <alignment vertical="center"/>
    </xf>
    <xf numFmtId="178" fontId="9" fillId="0" borderId="1" xfId="2" applyNumberFormat="1" applyFont="1" applyBorder="1" applyAlignment="1">
      <alignment horizontal="center" vertical="center" wrapText="1"/>
    </xf>
    <xf numFmtId="0" fontId="10" fillId="0" borderId="1" xfId="2" applyFont="1" applyBorder="1" applyAlignment="1">
      <alignment horizontal="center" vertical="center" wrapText="1"/>
    </xf>
    <xf numFmtId="0" fontId="9" fillId="0" borderId="0" xfId="2" applyFont="1" applyAlignment="1">
      <alignment horizontal="center" vertical="center" wrapText="1"/>
    </xf>
    <xf numFmtId="0" fontId="6" fillId="3" borderId="1" xfId="1" applyFill="1" applyBorder="1" applyAlignment="1">
      <alignment horizontal="center" vertical="center"/>
    </xf>
    <xf numFmtId="0" fontId="26"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7" fillId="0" borderId="0" xfId="0" applyFont="1"/>
    <xf numFmtId="179" fontId="6" fillId="0" borderId="0" xfId="1" applyNumberFormat="1">
      <alignment vertical="center"/>
    </xf>
    <xf numFmtId="0" fontId="4" fillId="0" borderId="2" xfId="0" applyFont="1" applyBorder="1" applyAlignment="1">
      <alignment horizontal="center" vertical="center"/>
    </xf>
    <xf numFmtId="0" fontId="0" fillId="0" borderId="2" xfId="0" applyBorder="1" applyAlignment="1">
      <alignment horizontal="center" vertical="center"/>
    </xf>
    <xf numFmtId="0" fontId="9" fillId="2" borderId="1" xfId="2" applyFont="1" applyFill="1" applyBorder="1" applyAlignment="1">
      <alignment horizontal="center" vertical="center" wrapText="1"/>
    </xf>
    <xf numFmtId="0" fontId="2" fillId="0" borderId="0" xfId="6"/>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0" fontId="25" fillId="0" borderId="0" xfId="0" applyFont="1" applyAlignment="1">
      <alignment horizontal="center" vertical="center"/>
    </xf>
    <xf numFmtId="0" fontId="20" fillId="0" borderId="0" xfId="0" applyFont="1" applyAlignment="1">
      <alignment horizontal="center" vertical="center"/>
    </xf>
    <xf numFmtId="2" fontId="22" fillId="0" borderId="1" xfId="1" applyNumberFormat="1" applyFont="1" applyBorder="1" applyAlignment="1">
      <alignment horizontal="center" vertical="center" wrapText="1"/>
    </xf>
    <xf numFmtId="2" fontId="6" fillId="0" borderId="0" xfId="1" applyNumberFormat="1">
      <alignment vertical="center"/>
    </xf>
    <xf numFmtId="10" fontId="18" fillId="0" borderId="0" xfId="1" applyNumberFormat="1" applyFont="1">
      <alignment vertical="center"/>
    </xf>
    <xf numFmtId="0" fontId="18" fillId="0" borderId="0" xfId="1" applyFont="1" applyAlignment="1">
      <alignment vertical="center" wrapText="1"/>
    </xf>
    <xf numFmtId="0" fontId="1" fillId="0" borderId="1" xfId="6" applyFont="1" applyBorder="1"/>
    <xf numFmtId="0" fontId="2" fillId="0" borderId="1" xfId="6" applyBorder="1"/>
    <xf numFmtId="9" fontId="6" fillId="0" borderId="0" xfId="1" applyNumberFormat="1">
      <alignment vertical="center"/>
    </xf>
    <xf numFmtId="9" fontId="6" fillId="0" borderId="0" xfId="5" applyFont="1">
      <alignment vertical="center"/>
    </xf>
    <xf numFmtId="9" fontId="9" fillId="2" borderId="1" xfId="2" applyNumberFormat="1" applyFont="1" applyFill="1" applyBorder="1" applyAlignment="1">
      <alignment horizontal="center" vertical="center" wrapText="1"/>
    </xf>
    <xf numFmtId="0" fontId="31" fillId="3" borderId="1" xfId="1" applyFont="1" applyFill="1" applyBorder="1" applyAlignment="1">
      <alignment horizontal="center" vertical="center"/>
    </xf>
    <xf numFmtId="0" fontId="24" fillId="0" borderId="12" xfId="0" applyFont="1" applyBorder="1" applyAlignment="1">
      <alignment horizontal="center" vertical="center" wrapText="1"/>
    </xf>
    <xf numFmtId="0" fontId="24" fillId="0" borderId="10" xfId="0" applyFont="1" applyBorder="1" applyAlignment="1">
      <alignment horizontal="center" vertical="center" wrapText="1"/>
    </xf>
    <xf numFmtId="0" fontId="26" fillId="0" borderId="0" xfId="0" applyFont="1" applyAlignment="1">
      <alignment horizontal="center" vertical="center" wrapText="1"/>
    </xf>
    <xf numFmtId="0" fontId="24" fillId="0" borderId="0" xfId="0" applyFont="1" applyAlignment="1">
      <alignment horizontal="center" vertical="center" wrapText="1"/>
    </xf>
    <xf numFmtId="2" fontId="0" fillId="3" borderId="1" xfId="0" applyNumberFormat="1" applyFill="1" applyBorder="1" applyAlignment="1">
      <alignment horizontal="center" vertical="center"/>
    </xf>
    <xf numFmtId="180" fontId="6" fillId="0" borderId="0" xfId="1" applyNumberFormat="1">
      <alignment vertical="center"/>
    </xf>
    <xf numFmtId="0" fontId="26" fillId="0" borderId="11" xfId="0" applyFont="1" applyBorder="1" applyAlignment="1">
      <alignment horizontal="center" vertical="center" wrapText="1"/>
    </xf>
    <xf numFmtId="0" fontId="26"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8" fillId="0" borderId="0" xfId="2" applyFont="1" applyAlignment="1">
      <alignment horizontal="left"/>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7" fillId="0" borderId="4" xfId="1" applyFont="1" applyBorder="1" applyAlignment="1">
      <alignment horizontal="center" vertical="center"/>
    </xf>
    <xf numFmtId="0" fontId="7" fillId="0" borderId="8" xfId="1" applyFont="1" applyBorder="1" applyAlignment="1">
      <alignment horizontal="center" vertical="center"/>
    </xf>
    <xf numFmtId="0" fontId="7" fillId="0" borderId="7" xfId="1" applyFont="1" applyBorder="1" applyAlignment="1">
      <alignment horizontal="center" vertical="center"/>
    </xf>
    <xf numFmtId="177" fontId="8" fillId="0" borderId="1" xfId="2" applyNumberFormat="1" applyFont="1" applyBorder="1" applyAlignment="1">
      <alignment horizontal="center" vertical="center" wrapText="1"/>
    </xf>
    <xf numFmtId="0" fontId="8" fillId="0" borderId="1" xfId="2" applyFont="1" applyBorder="1" applyAlignment="1">
      <alignment vertical="center" wrapText="1"/>
    </xf>
    <xf numFmtId="0" fontId="8" fillId="0" borderId="1" xfId="2" applyFont="1" applyBorder="1" applyAlignment="1">
      <alignment horizontal="center" vertical="center" wrapText="1"/>
    </xf>
    <xf numFmtId="4" fontId="8" fillId="0" borderId="1" xfId="2" applyNumberFormat="1" applyFont="1" applyBorder="1" applyAlignment="1">
      <alignment horizontal="center" vertical="center" wrapText="1"/>
    </xf>
    <xf numFmtId="0" fontId="14" fillId="0" borderId="5" xfId="2" applyFont="1" applyBorder="1" applyAlignment="1">
      <alignment horizontal="center" vertical="center" wrapText="1"/>
    </xf>
    <xf numFmtId="0" fontId="8" fillId="0" borderId="9" xfId="2" applyFont="1" applyBorder="1" applyAlignment="1">
      <alignment horizontal="center" vertical="center" wrapText="1"/>
    </xf>
    <xf numFmtId="0" fontId="8" fillId="0" borderId="5" xfId="2" applyFont="1" applyBorder="1" applyAlignment="1">
      <alignment horizontal="center" vertical="center" wrapText="1"/>
    </xf>
    <xf numFmtId="177" fontId="8" fillId="0" borderId="5" xfId="2" applyNumberFormat="1" applyFont="1" applyBorder="1" applyAlignment="1">
      <alignment horizontal="center" vertical="center" wrapText="1"/>
    </xf>
    <xf numFmtId="177" fontId="8" fillId="0" borderId="9" xfId="2" applyNumberFormat="1" applyFont="1" applyBorder="1" applyAlignment="1">
      <alignment horizontal="center" vertical="center" wrapText="1"/>
    </xf>
    <xf numFmtId="0" fontId="9" fillId="0" borderId="5" xfId="2" applyFont="1" applyBorder="1" applyAlignment="1">
      <alignment horizontal="center" vertical="center" wrapText="1"/>
    </xf>
    <xf numFmtId="0" fontId="13" fillId="0" borderId="0" xfId="1" applyFont="1" applyAlignment="1">
      <alignment horizontal="center"/>
    </xf>
    <xf numFmtId="0" fontId="0" fillId="0" borderId="2" xfId="0" applyBorder="1" applyAlignment="1">
      <alignment horizontal="center" vertical="center"/>
    </xf>
    <xf numFmtId="0" fontId="0" fillId="0" borderId="3" xfId="0"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0" borderId="3" xfId="0" applyFont="1" applyBorder="1" applyAlignment="1">
      <alignment horizontal="center" vertical="center"/>
    </xf>
    <xf numFmtId="0" fontId="4" fillId="3" borderId="1" xfId="0" applyFont="1" applyFill="1" applyBorder="1" applyAlignment="1">
      <alignment horizontal="center" vertical="center"/>
    </xf>
    <xf numFmtId="0" fontId="0" fillId="3" borderId="1" xfId="0" applyFill="1" applyBorder="1" applyAlignment="1">
      <alignment horizontal="center" vertical="center"/>
    </xf>
    <xf numFmtId="0" fontId="24" fillId="0" borderId="12" xfId="0" applyFont="1" applyBorder="1" applyAlignment="1">
      <alignment horizontal="center" vertical="center" wrapText="1"/>
    </xf>
    <xf numFmtId="0" fontId="24" fillId="0" borderId="10"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0" xfId="0" applyFont="1" applyBorder="1" applyAlignment="1">
      <alignment horizontal="center" vertical="center" wrapText="1"/>
    </xf>
    <xf numFmtId="0" fontId="0" fillId="0" borderId="4" xfId="0" applyBorder="1" applyAlignment="1">
      <alignment horizontal="center" vertical="center"/>
    </xf>
    <xf numFmtId="0" fontId="0" fillId="0" borderId="1" xfId="0" applyBorder="1" applyAlignment="1">
      <alignment horizontal="center" vertical="center"/>
    </xf>
    <xf numFmtId="0" fontId="4" fillId="0" borderId="4" xfId="0" applyFont="1" applyBorder="1" applyAlignment="1">
      <alignment horizontal="center" vertical="center" wrapText="1"/>
    </xf>
    <xf numFmtId="0" fontId="32" fillId="0" borderId="0" xfId="0" applyNumberFormat="1" applyFont="1" applyFill="1" applyBorder="1" applyAlignment="1" applyProtection="1"/>
    <xf numFmtId="57" fontId="6" fillId="0" borderId="0" xfId="1" applyNumberFormat="1">
      <alignment vertical="center"/>
    </xf>
    <xf numFmtId="49" fontId="6" fillId="0" borderId="0" xfId="1" applyNumberFormat="1">
      <alignment vertical="center"/>
    </xf>
    <xf numFmtId="0" fontId="33" fillId="0" borderId="0" xfId="9"/>
    <xf numFmtId="14" fontId="33" fillId="0" borderId="0" xfId="9" applyNumberFormat="1"/>
    <xf numFmtId="0" fontId="33" fillId="0" borderId="0" xfId="9"/>
    <xf numFmtId="0" fontId="34" fillId="0" borderId="0" xfId="1" applyFont="1" applyAlignment="1"/>
    <xf numFmtId="14" fontId="34" fillId="0" borderId="0" xfId="1" applyNumberFormat="1" applyFont="1" applyAlignment="1"/>
    <xf numFmtId="0" fontId="34" fillId="0" borderId="0" xfId="1" applyFont="1" applyAlignment="1"/>
    <xf numFmtId="0" fontId="33" fillId="0" borderId="0" xfId="9" applyAlignment="1">
      <alignment horizontal="center" vertical="center"/>
    </xf>
    <xf numFmtId="49" fontId="6" fillId="0" borderId="0" xfId="1" applyNumberFormat="1" applyAlignment="1">
      <alignment horizontal="center" vertical="center"/>
    </xf>
    <xf numFmtId="0" fontId="33" fillId="0" borderId="0" xfId="9" applyAlignment="1">
      <alignment horizontal="center" vertical="center"/>
    </xf>
    <xf numFmtId="0" fontId="34" fillId="0" borderId="0" xfId="1" applyFont="1" applyAlignment="1">
      <alignment horizontal="center" vertical="center"/>
    </xf>
    <xf numFmtId="0" fontId="30" fillId="0" borderId="0" xfId="9" applyFont="1" applyAlignment="1">
      <alignment horizontal="center" vertical="center"/>
    </xf>
    <xf numFmtId="0" fontId="18" fillId="0" borderId="0" xfId="1" applyFont="1" applyAlignment="1">
      <alignment horizontal="center" vertical="center"/>
    </xf>
    <xf numFmtId="0" fontId="35" fillId="0" borderId="0" xfId="1" applyFont="1">
      <alignment vertical="center"/>
    </xf>
    <xf numFmtId="0" fontId="6" fillId="3" borderId="0" xfId="1" applyFill="1" applyAlignment="1">
      <alignment horizontal="center" vertical="center"/>
    </xf>
    <xf numFmtId="0" fontId="28" fillId="0" borderId="5" xfId="10" applyFont="1" applyBorder="1" applyAlignment="1">
      <alignment horizontal="center" vertical="center"/>
    </xf>
    <xf numFmtId="0" fontId="28" fillId="0" borderId="13" xfId="10" applyFont="1" applyBorder="1" applyAlignment="1">
      <alignment horizontal="center" vertical="center"/>
    </xf>
    <xf numFmtId="0" fontId="28" fillId="0" borderId="9" xfId="10" applyFont="1" applyBorder="1" applyAlignment="1">
      <alignment horizontal="center" vertical="center"/>
    </xf>
    <xf numFmtId="0" fontId="36" fillId="0" borderId="0" xfId="10"/>
    <xf numFmtId="0" fontId="29" fillId="0" borderId="0" xfId="10" applyFont="1" applyAlignment="1">
      <alignment horizontal="center" vertical="center"/>
    </xf>
    <xf numFmtId="0" fontId="28" fillId="0" borderId="1" xfId="10" applyFont="1" applyBorder="1" applyAlignment="1">
      <alignment horizontal="center" vertical="center"/>
    </xf>
    <xf numFmtId="0" fontId="28" fillId="0" borderId="1" xfId="10" applyFont="1" applyBorder="1" applyAlignment="1">
      <alignment horizontal="center" vertical="center" wrapText="1"/>
    </xf>
    <xf numFmtId="0" fontId="29" fillId="0" borderId="1" xfId="10" applyFont="1" applyBorder="1" applyAlignment="1">
      <alignment horizontal="center" vertical="center"/>
    </xf>
    <xf numFmtId="0" fontId="14" fillId="0" borderId="1" xfId="10" applyFont="1" applyBorder="1" applyAlignment="1">
      <alignment horizontal="center" vertical="center" shrinkToFit="1"/>
    </xf>
    <xf numFmtId="0" fontId="28" fillId="0" borderId="0" xfId="10" applyFont="1" applyAlignment="1">
      <alignment horizontal="center" vertical="center"/>
    </xf>
    <xf numFmtId="0" fontId="36" fillId="0" borderId="0" xfId="10" applyAlignment="1">
      <alignment horizontal="left"/>
    </xf>
    <xf numFmtId="0" fontId="36" fillId="0" borderId="0" xfId="10" applyAlignment="1">
      <alignment horizontal="left" inden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cellXfs>
  <cellStyles count="11">
    <cellStyle name="百分比" xfId="5" builtinId="5"/>
    <cellStyle name="百分比 2" xfId="8" xr:uid="{742D3F38-2F0F-4D59-BE51-87AA3EF49249}"/>
    <cellStyle name="常规" xfId="0" builtinId="0"/>
    <cellStyle name="常规 2" xfId="1" xr:uid="{00000000-0005-0000-0000-000002000000}"/>
    <cellStyle name="常规 2 2" xfId="7" xr:uid="{3475C7E4-A187-4BDF-B915-365AC7DA62B7}"/>
    <cellStyle name="常规 2 3" xfId="9" xr:uid="{BB86D5B0-7C89-4A66-96B8-CE334EA99DC6}"/>
    <cellStyle name="常规 3" xfId="2" xr:uid="{00000000-0005-0000-0000-000003000000}"/>
    <cellStyle name="常规 4" xfId="6" xr:uid="{14E3FBDC-0ECB-4DB1-8921-A99F1685F3E9}"/>
    <cellStyle name="常规 5" xfId="10" xr:uid="{899298CC-31DD-4076-BDD3-D00ECED396C9}"/>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E873-46B5-8625-D979043EDEE5}"/>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E873-46B5-8625-D979043EDEE5}"/>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240D-45C0-954A-49B0ADF4C5E0}"/>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240D-45C0-954A-49B0ADF4C5E0}"/>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0-694B-43B8-8C93-7AE5529F5C93}"/>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xmlns:c15="http://schemas.microsoft.com/office/drawing/2012/chart">
            <c:ext xmlns:c16="http://schemas.microsoft.com/office/drawing/2014/chart" uri="{C3380CC4-5D6E-409C-BE32-E72D297353CC}">
              <c16:uniqueId val="{00000003-3A61-48FB-B0C3-3B795E694366}"/>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3A61-48FB-B0C3-3B795E694366}"/>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3A61-48FB-B0C3-3B795E694366}"/>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3A61-48FB-B0C3-3B795E694366}"/>
            </c:ext>
          </c:extLst>
        </c:ser>
        <c:dLbls>
          <c:showLegendKey val="0"/>
          <c:showVal val="0"/>
          <c:showCatName val="0"/>
          <c:showSerName val="0"/>
          <c:showPercent val="0"/>
          <c:showBubbleSize val="0"/>
        </c:dLbls>
        <c:smooth val="0"/>
        <c:axId val="1216995504"/>
        <c:axId val="1216998384"/>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 -月'!$W$108</c:f>
              <c:strCache>
                <c:ptCount val="1"/>
                <c:pt idx="0">
                  <c:v>估价机构监测数据</c:v>
                </c:pt>
              </c:strCache>
            </c:strRef>
          </c:tx>
          <c:spPr>
            <a:ln w="28575" cap="rnd">
              <a:solidFill>
                <a:schemeClr val="accent2"/>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-月'!$W$109:$W$116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89EE-46CA-983D-9D1ED0F6FA72}"/>
            </c:ext>
          </c:extLst>
        </c:ser>
        <c:ser>
          <c:idx val="2"/>
          <c:order val="2"/>
          <c:tx>
            <c:strRef>
              <c:f>'案例汇总 -月'!$X$108</c:f>
              <c:strCache>
                <c:ptCount val="1"/>
                <c:pt idx="0">
                  <c:v>估价机构市场调查</c:v>
                </c:pt>
              </c:strCache>
            </c:strRef>
          </c:tx>
          <c:spPr>
            <a:ln w="28575" cap="rnd">
              <a:solidFill>
                <a:schemeClr val="accent3"/>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-月'!$X$109:$X$116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89EE-46CA-983D-9D1ED0F6FA72}"/>
            </c:ext>
          </c:extLst>
        </c:ser>
        <c:ser>
          <c:idx val="3"/>
          <c:order val="3"/>
          <c:tx>
            <c:strRef>
              <c:f>'案例汇总 -月'!$Y$108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-月'!$Y$109:$Y$116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89EE-46CA-983D-9D1ED0F6FA72}"/>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 -月'!$V$108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-月'!$U$109:$U$116</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 -月'!$V$109:$V$116</c15:sqref>
                        </c15:formulaRef>
                      </c:ext>
                    </c:extLst>
                    <c:numCache>
                      <c:formatCode>General</c:formatCode>
                      <c:ptCount val="8"/>
                    </c:numCache>
                  </c:numRef>
                </c:val>
                <c:smooth val="0"/>
                <c:extLst>
                  <c:ext xmlns:c16="http://schemas.microsoft.com/office/drawing/2014/chart" uri="{C3380CC4-5D6E-409C-BE32-E72D297353CC}">
                    <c16:uniqueId val="{00000003-89EE-46CA-983D-9D1ED0F6FA72}"/>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-月'!$E$94</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-月'!$E$95:$E$106</c:f>
              <c:numCache>
                <c:formatCode>General</c:formatCode>
                <c:ptCount val="12"/>
                <c:pt idx="0">
                  <c:v>50.28</c:v>
                </c:pt>
                <c:pt idx="1">
                  <c:v>51.05</c:v>
                </c:pt>
                <c:pt idx="2">
                  <c:v>52.86</c:v>
                </c:pt>
                <c:pt idx="3">
                  <c:v>54.47</c:v>
                </c:pt>
                <c:pt idx="4">
                  <c:v>56.42</c:v>
                </c:pt>
                <c:pt idx="5">
                  <c:v>52.28</c:v>
                </c:pt>
                <c:pt idx="6">
                  <c:v>50.58</c:v>
                </c:pt>
                <c:pt idx="7">
                  <c:v>51.29</c:v>
                </c:pt>
                <c:pt idx="8">
                  <c:v>53.33</c:v>
                </c:pt>
                <c:pt idx="9">
                  <c:v>50</c:v>
                </c:pt>
                <c:pt idx="10">
                  <c:v>49.06</c:v>
                </c:pt>
                <c:pt idx="11">
                  <c:v>47.04</c:v>
                </c:pt>
              </c:numCache>
            </c:numRef>
          </c:val>
          <c:smooth val="0"/>
          <c:extLst>
            <c:ext xmlns:c16="http://schemas.microsoft.com/office/drawing/2014/chart" uri="{C3380CC4-5D6E-409C-BE32-E72D297353CC}">
              <c16:uniqueId val="{00000000-FDE6-4ED5-85BE-13BE9BD6E26E}"/>
            </c:ext>
          </c:extLst>
        </c:ser>
        <c:ser>
          <c:idx val="1"/>
          <c:order val="1"/>
          <c:tx>
            <c:strRef>
              <c:f>'案例汇总 -月'!$F$94</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-月'!$F$95:$F$106</c:f>
              <c:numCache>
                <c:formatCode>General</c:formatCode>
                <c:ptCount val="12"/>
                <c:pt idx="0">
                  <c:v>60.77</c:v>
                </c:pt>
                <c:pt idx="1">
                  <c:v>60.77</c:v>
                </c:pt>
                <c:pt idx="2">
                  <c:v>44.1</c:v>
                </c:pt>
                <c:pt idx="3">
                  <c:v>49.26</c:v>
                </c:pt>
                <c:pt idx="4">
                  <c:v>43.4</c:v>
                </c:pt>
                <c:pt idx="5">
                  <c:v>43.4</c:v>
                </c:pt>
                <c:pt idx="6">
                  <c:v>47.2</c:v>
                </c:pt>
                <c:pt idx="7">
                  <c:v>46.18</c:v>
                </c:pt>
                <c:pt idx="8">
                  <c:v>46.18</c:v>
                </c:pt>
                <c:pt idx="9">
                  <c:v>46.18</c:v>
                </c:pt>
                <c:pt idx="10">
                  <c:v>43.26</c:v>
                </c:pt>
                <c:pt idx="11">
                  <c:v>42.86</c:v>
                </c:pt>
              </c:numCache>
            </c:numRef>
          </c:val>
          <c:smooth val="0"/>
          <c:extLst>
            <c:ext xmlns:c16="http://schemas.microsoft.com/office/drawing/2014/chart" uri="{C3380CC4-5D6E-409C-BE32-E72D297353CC}">
              <c16:uniqueId val="{00000001-FDE6-4ED5-85BE-13BE9BD6E26E}"/>
            </c:ext>
          </c:extLst>
        </c:ser>
        <c:ser>
          <c:idx val="2"/>
          <c:order val="2"/>
          <c:tx>
            <c:strRef>
              <c:f>'案例汇总 -月'!$G$94</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-月'!$G$95:$G$106</c:f>
              <c:numCache>
                <c:formatCode>General</c:formatCode>
                <c:ptCount val="12"/>
                <c:pt idx="0">
                  <c:v>49.11</c:v>
                </c:pt>
                <c:pt idx="1">
                  <c:v>49.11</c:v>
                </c:pt>
                <c:pt idx="2">
                  <c:v>45.54</c:v>
                </c:pt>
                <c:pt idx="3">
                  <c:v>47.61</c:v>
                </c:pt>
                <c:pt idx="4">
                  <c:v>46.07</c:v>
                </c:pt>
                <c:pt idx="5">
                  <c:v>48.35</c:v>
                </c:pt>
                <c:pt idx="6">
                  <c:v>46.12</c:v>
                </c:pt>
                <c:pt idx="7">
                  <c:v>50.7</c:v>
                </c:pt>
                <c:pt idx="8">
                  <c:v>44.41</c:v>
                </c:pt>
                <c:pt idx="9">
                  <c:v>45.12</c:v>
                </c:pt>
                <c:pt idx="10">
                  <c:v>40.58</c:v>
                </c:pt>
                <c:pt idx="11">
                  <c:v>47.9</c:v>
                </c:pt>
              </c:numCache>
            </c:numRef>
          </c:val>
          <c:smooth val="0"/>
          <c:extLst>
            <c:ext xmlns:c16="http://schemas.microsoft.com/office/drawing/2014/chart" uri="{C3380CC4-5D6E-409C-BE32-E72D297353CC}">
              <c16:uniqueId val="{00000002-FDE6-4ED5-85BE-13BE9BD6E26E}"/>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-月'!$E$115</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-月'!$E$116:$E$127</c:f>
              <c:numCache>
                <c:formatCode>General</c:formatCode>
                <c:ptCount val="12"/>
                <c:pt idx="0">
                  <c:v>63.77</c:v>
                </c:pt>
                <c:pt idx="1">
                  <c:v>62.62</c:v>
                </c:pt>
                <c:pt idx="2">
                  <c:v>61.87</c:v>
                </c:pt>
                <c:pt idx="3">
                  <c:v>64.45</c:v>
                </c:pt>
                <c:pt idx="4">
                  <c:v>66.290000000000006</c:v>
                </c:pt>
                <c:pt idx="5">
                  <c:v>59.33</c:v>
                </c:pt>
                <c:pt idx="6">
                  <c:v>50.83</c:v>
                </c:pt>
                <c:pt idx="7">
                  <c:v>53.23</c:v>
                </c:pt>
                <c:pt idx="8">
                  <c:v>54.07</c:v>
                </c:pt>
                <c:pt idx="9">
                  <c:v>53.27</c:v>
                </c:pt>
                <c:pt idx="10">
                  <c:v>50.81</c:v>
                </c:pt>
                <c:pt idx="11">
                  <c:v>46.95</c:v>
                </c:pt>
              </c:numCache>
            </c:numRef>
          </c:val>
          <c:smooth val="0"/>
          <c:extLst>
            <c:ext xmlns:c16="http://schemas.microsoft.com/office/drawing/2014/chart" uri="{C3380CC4-5D6E-409C-BE32-E72D297353CC}">
              <c16:uniqueId val="{00000000-EACC-45FA-9E65-12AD15786D4A}"/>
            </c:ext>
          </c:extLst>
        </c:ser>
        <c:ser>
          <c:idx val="1"/>
          <c:order val="1"/>
          <c:tx>
            <c:strRef>
              <c:f>'案例汇总 -月'!$F$115</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-月'!$F$116:$F$127</c:f>
              <c:numCache>
                <c:formatCode>General</c:formatCode>
                <c:ptCount val="12"/>
                <c:pt idx="0">
                  <c:v>37.61</c:v>
                </c:pt>
                <c:pt idx="1">
                  <c:v>44.48</c:v>
                </c:pt>
                <c:pt idx="2">
                  <c:v>44.48</c:v>
                </c:pt>
                <c:pt idx="3">
                  <c:v>40.46</c:v>
                </c:pt>
                <c:pt idx="4">
                  <c:v>0</c:v>
                </c:pt>
                <c:pt idx="5">
                  <c:v>47.77</c:v>
                </c:pt>
                <c:pt idx="6">
                  <c:v>41.49</c:v>
                </c:pt>
                <c:pt idx="7">
                  <c:v>37.799999999999997</c:v>
                </c:pt>
                <c:pt idx="8">
                  <c:v>0</c:v>
                </c:pt>
                <c:pt idx="9">
                  <c:v>0</c:v>
                </c:pt>
                <c:pt idx="10">
                  <c:v>0</c:v>
                </c:pt>
                <c:pt idx="11">
                  <c:v>35.840000000000003</c:v>
                </c:pt>
              </c:numCache>
            </c:numRef>
          </c:val>
          <c:smooth val="0"/>
          <c:extLst>
            <c:ext xmlns:c16="http://schemas.microsoft.com/office/drawing/2014/chart" uri="{C3380CC4-5D6E-409C-BE32-E72D297353CC}">
              <c16:uniqueId val="{00000001-EACC-45FA-9E65-12AD15786D4A}"/>
            </c:ext>
          </c:extLst>
        </c:ser>
        <c:ser>
          <c:idx val="2"/>
          <c:order val="2"/>
          <c:tx>
            <c:strRef>
              <c:f>'案例汇总 -月'!$G$115</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-月'!$G$116:$G$127</c:f>
              <c:numCache>
                <c:formatCode>General</c:formatCode>
                <c:ptCount val="12"/>
                <c:pt idx="0">
                  <c:v>43.55</c:v>
                </c:pt>
                <c:pt idx="1">
                  <c:v>43.55</c:v>
                </c:pt>
                <c:pt idx="2">
                  <c:v>41.71</c:v>
                </c:pt>
                <c:pt idx="3">
                  <c:v>41.71</c:v>
                </c:pt>
                <c:pt idx="4">
                  <c:v>40.340000000000003</c:v>
                </c:pt>
                <c:pt idx="5">
                  <c:v>56.68</c:v>
                </c:pt>
                <c:pt idx="6">
                  <c:v>39.840000000000003</c:v>
                </c:pt>
                <c:pt idx="7">
                  <c:v>42.66</c:v>
                </c:pt>
                <c:pt idx="8">
                  <c:v>40.81</c:v>
                </c:pt>
                <c:pt idx="9">
                  <c:v>40.72</c:v>
                </c:pt>
                <c:pt idx="10">
                  <c:v>35.58</c:v>
                </c:pt>
                <c:pt idx="11">
                  <c:v>36.04</c:v>
                </c:pt>
              </c:numCache>
            </c:numRef>
          </c:val>
          <c:smooth val="0"/>
          <c:extLst>
            <c:ext xmlns:c16="http://schemas.microsoft.com/office/drawing/2014/chart" uri="{C3380CC4-5D6E-409C-BE32-E72D297353CC}">
              <c16:uniqueId val="{00000002-EACC-45FA-9E65-12AD15786D4A}"/>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-月'!$E$136</c:f>
              <c:strCache>
                <c:ptCount val="1"/>
                <c:pt idx="0">
                  <c:v>估价机构监测数据</c:v>
                </c:pt>
              </c:strCache>
            </c:strRef>
          </c:tx>
          <c:spPr>
            <a:ln w="28575" cap="rnd">
              <a:solidFill>
                <a:schemeClr val="accent1"/>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-月'!$E$137:$E$148</c:f>
              <c:numCache>
                <c:formatCode>General</c:formatCode>
                <c:ptCount val="12"/>
                <c:pt idx="0">
                  <c:v>49.54</c:v>
                </c:pt>
                <c:pt idx="1">
                  <c:v>48.42</c:v>
                </c:pt>
                <c:pt idx="2">
                  <c:v>48.44</c:v>
                </c:pt>
                <c:pt idx="3">
                  <c:v>48.03</c:v>
                </c:pt>
                <c:pt idx="4">
                  <c:v>48.97</c:v>
                </c:pt>
                <c:pt idx="5">
                  <c:v>49.14</c:v>
                </c:pt>
                <c:pt idx="6">
                  <c:v>49.75</c:v>
                </c:pt>
                <c:pt idx="7">
                  <c:v>49.32</c:v>
                </c:pt>
                <c:pt idx="8">
                  <c:v>47.67</c:v>
                </c:pt>
                <c:pt idx="9">
                  <c:v>47.74</c:v>
                </c:pt>
                <c:pt idx="10">
                  <c:v>46.23</c:v>
                </c:pt>
                <c:pt idx="11">
                  <c:v>45.38</c:v>
                </c:pt>
              </c:numCache>
            </c:numRef>
          </c:val>
          <c:smooth val="0"/>
          <c:extLst>
            <c:ext xmlns:c16="http://schemas.microsoft.com/office/drawing/2014/chart" uri="{C3380CC4-5D6E-409C-BE32-E72D297353CC}">
              <c16:uniqueId val="{00000000-4372-4E03-94D4-AC1F36AC3D6C}"/>
            </c:ext>
          </c:extLst>
        </c:ser>
        <c:ser>
          <c:idx val="1"/>
          <c:order val="1"/>
          <c:tx>
            <c:strRef>
              <c:f>'案例汇总 -月'!$F$136</c:f>
              <c:strCache>
                <c:ptCount val="1"/>
                <c:pt idx="0">
                  <c:v>估价机构市场调查</c:v>
                </c:pt>
              </c:strCache>
            </c:strRef>
          </c:tx>
          <c:spPr>
            <a:ln w="28575" cap="rnd">
              <a:solidFill>
                <a:schemeClr val="accent2"/>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-月'!$F$137:$F$148</c:f>
              <c:numCache>
                <c:formatCode>General</c:formatCode>
                <c:ptCount val="12"/>
                <c:pt idx="0">
                  <c:v>48.31</c:v>
                </c:pt>
                <c:pt idx="1">
                  <c:v>48.31</c:v>
                </c:pt>
                <c:pt idx="2">
                  <c:v>48.31</c:v>
                </c:pt>
                <c:pt idx="3">
                  <c:v>45.71</c:v>
                </c:pt>
                <c:pt idx="4">
                  <c:v>45.19</c:v>
                </c:pt>
                <c:pt idx="5">
                  <c:v>42.7</c:v>
                </c:pt>
                <c:pt idx="6">
                  <c:v>42.7</c:v>
                </c:pt>
                <c:pt idx="7">
                  <c:v>49.27</c:v>
                </c:pt>
                <c:pt idx="8">
                  <c:v>43.67</c:v>
                </c:pt>
                <c:pt idx="9">
                  <c:v>43.67</c:v>
                </c:pt>
                <c:pt idx="10">
                  <c:v>43.67</c:v>
                </c:pt>
                <c:pt idx="11">
                  <c:v>42.25</c:v>
                </c:pt>
              </c:numCache>
            </c:numRef>
          </c:val>
          <c:smooth val="0"/>
          <c:extLst>
            <c:ext xmlns:c16="http://schemas.microsoft.com/office/drawing/2014/chart" uri="{C3380CC4-5D6E-409C-BE32-E72D297353CC}">
              <c16:uniqueId val="{00000001-4372-4E03-94D4-AC1F36AC3D6C}"/>
            </c:ext>
          </c:extLst>
        </c:ser>
        <c:ser>
          <c:idx val="2"/>
          <c:order val="2"/>
          <c:tx>
            <c:strRef>
              <c:f>'案例汇总 -月'!$G$136</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-月'!$G$137:$G$148</c:f>
              <c:numCache>
                <c:formatCode>General</c:formatCode>
                <c:ptCount val="12"/>
                <c:pt idx="0">
                  <c:v>47.85</c:v>
                </c:pt>
                <c:pt idx="1">
                  <c:v>47.85</c:v>
                </c:pt>
                <c:pt idx="2">
                  <c:v>47.23</c:v>
                </c:pt>
                <c:pt idx="3">
                  <c:v>44.1</c:v>
                </c:pt>
                <c:pt idx="4">
                  <c:v>46.27</c:v>
                </c:pt>
                <c:pt idx="5">
                  <c:v>45.93</c:v>
                </c:pt>
                <c:pt idx="6">
                  <c:v>44.18</c:v>
                </c:pt>
                <c:pt idx="7">
                  <c:v>43.82</c:v>
                </c:pt>
                <c:pt idx="8">
                  <c:v>45.6</c:v>
                </c:pt>
                <c:pt idx="9">
                  <c:v>44.18</c:v>
                </c:pt>
                <c:pt idx="10">
                  <c:v>45.54</c:v>
                </c:pt>
                <c:pt idx="11">
                  <c:v>39.020000000000003</c:v>
                </c:pt>
              </c:numCache>
            </c:numRef>
          </c:val>
          <c:smooth val="0"/>
          <c:extLst>
            <c:ext xmlns:c16="http://schemas.microsoft.com/office/drawing/2014/chart" uri="{C3380CC4-5D6E-409C-BE32-E72D297353CC}">
              <c16:uniqueId val="{00000002-4372-4E03-94D4-AC1F36AC3D6C}"/>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0235046" y="181842"/>
          <a:ext cx="4390160" cy="2659866"/>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0235045" y="2892136"/>
          <a:ext cx="4387881" cy="71870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0269681" y="3688773"/>
          <a:ext cx="4342857" cy="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4"/>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5"/>
        <a:stretch>
          <a:fillRect/>
        </a:stretch>
      </xdr:blipFill>
      <xdr:spPr>
        <a:xfrm>
          <a:off x="7972425" y="11624141"/>
          <a:ext cx="8582025" cy="5401177"/>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189211</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6"/>
        <a:stretch>
          <a:fillRect/>
        </a:stretch>
      </xdr:blipFill>
      <xdr:spPr>
        <a:xfrm>
          <a:off x="16992600" y="11163301"/>
          <a:ext cx="8847274" cy="5675610"/>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6FA6244E-B044-4969-A656-78C8A56AD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328611</xdr:colOff>
      <xdr:row>128</xdr:row>
      <xdr:rowOff>104774</xdr:rowOff>
    </xdr:from>
    <xdr:to>
      <xdr:col>25</xdr:col>
      <xdr:colOff>323849</xdr:colOff>
      <xdr:row>143</xdr:row>
      <xdr:rowOff>304800</xdr:rowOff>
    </xdr:to>
    <xdr:graphicFrame macro="">
      <xdr:nvGraphicFramePr>
        <xdr:cNvPr id="4" name="图表 3">
          <a:extLst>
            <a:ext uri="{FF2B5EF4-FFF2-40B4-BE49-F238E27FC236}">
              <a16:creationId xmlns:a16="http://schemas.microsoft.com/office/drawing/2014/main" id="{5DBBB46D-9A2D-47F9-BF9B-E37C4E290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257176</xdr:colOff>
      <xdr:row>93</xdr:row>
      <xdr:rowOff>0</xdr:rowOff>
    </xdr:from>
    <xdr:to>
      <xdr:col>13</xdr:col>
      <xdr:colOff>619125</xdr:colOff>
      <xdr:row>107</xdr:row>
      <xdr:rowOff>66676</xdr:rowOff>
    </xdr:to>
    <xdr:graphicFrame macro="">
      <xdr:nvGraphicFramePr>
        <xdr:cNvPr id="9" name="图表 8">
          <a:extLst>
            <a:ext uri="{FF2B5EF4-FFF2-40B4-BE49-F238E27FC236}">
              <a16:creationId xmlns:a16="http://schemas.microsoft.com/office/drawing/2014/main" id="{469A47DA-569D-39D4-336A-7C669D4F5F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114</xdr:row>
      <xdr:rowOff>0</xdr:rowOff>
    </xdr:from>
    <xdr:to>
      <xdr:col>14</xdr:col>
      <xdr:colOff>219074</xdr:colOff>
      <xdr:row>127</xdr:row>
      <xdr:rowOff>180976</xdr:rowOff>
    </xdr:to>
    <xdr:graphicFrame macro="">
      <xdr:nvGraphicFramePr>
        <xdr:cNvPr id="10" name="图表 9">
          <a:extLst>
            <a:ext uri="{FF2B5EF4-FFF2-40B4-BE49-F238E27FC236}">
              <a16:creationId xmlns:a16="http://schemas.microsoft.com/office/drawing/2014/main" id="{31C3E403-8945-4729-9D00-D6DFA063B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135</xdr:row>
      <xdr:rowOff>0</xdr:rowOff>
    </xdr:from>
    <xdr:to>
      <xdr:col>14</xdr:col>
      <xdr:colOff>219074</xdr:colOff>
      <xdr:row>148</xdr:row>
      <xdr:rowOff>180976</xdr:rowOff>
    </xdr:to>
    <xdr:graphicFrame macro="">
      <xdr:nvGraphicFramePr>
        <xdr:cNvPr id="11" name="图表 10">
          <a:extLst>
            <a:ext uri="{FF2B5EF4-FFF2-40B4-BE49-F238E27FC236}">
              <a16:creationId xmlns:a16="http://schemas.microsoft.com/office/drawing/2014/main" id="{A38BC975-3422-4B49-8A88-E975C67AD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1</xdr:row>
      <xdr:rowOff>95250</xdr:rowOff>
    </xdr:from>
    <xdr:to>
      <xdr:col>8</xdr:col>
      <xdr:colOff>222754</xdr:colOff>
      <xdr:row>45</xdr:row>
      <xdr:rowOff>36707</xdr:rowOff>
    </xdr:to>
    <xdr:pic>
      <xdr:nvPicPr>
        <xdr:cNvPr id="2" name="图片 1">
          <a:extLst>
            <a:ext uri="{FF2B5EF4-FFF2-40B4-BE49-F238E27FC236}">
              <a16:creationId xmlns:a16="http://schemas.microsoft.com/office/drawing/2014/main" id="{2A31FA67-7E46-488B-8A2D-43B6141828EE}"/>
            </a:ext>
          </a:extLst>
        </xdr:cNvPr>
        <xdr:cNvPicPr>
          <a:picLocks noChangeAspect="1"/>
        </xdr:cNvPicPr>
      </xdr:nvPicPr>
      <xdr:blipFill>
        <a:blip xmlns:r="http://schemas.openxmlformats.org/officeDocument/2006/relationships" r:embed="rId1"/>
        <a:stretch>
          <a:fillRect/>
        </a:stretch>
      </xdr:blipFill>
      <xdr:spPr>
        <a:xfrm>
          <a:off x="257175" y="266700"/>
          <a:ext cx="5451979" cy="7904357"/>
        </a:xfrm>
        <a:prstGeom prst="rect">
          <a:avLst/>
        </a:prstGeom>
      </xdr:spPr>
    </xdr:pic>
    <xdr:clientData/>
  </xdr:twoCellAnchor>
  <xdr:twoCellAnchor editAs="oneCell">
    <xdr:from>
      <xdr:col>21</xdr:col>
      <xdr:colOff>28575</xdr:colOff>
      <xdr:row>11</xdr:row>
      <xdr:rowOff>162959</xdr:rowOff>
    </xdr:from>
    <xdr:to>
      <xdr:col>31</xdr:col>
      <xdr:colOff>141823</xdr:colOff>
      <xdr:row>30</xdr:row>
      <xdr:rowOff>123312</xdr:rowOff>
    </xdr:to>
    <xdr:pic>
      <xdr:nvPicPr>
        <xdr:cNvPr id="3" name="图片 2">
          <a:extLst>
            <a:ext uri="{FF2B5EF4-FFF2-40B4-BE49-F238E27FC236}">
              <a16:creationId xmlns:a16="http://schemas.microsoft.com/office/drawing/2014/main" id="{85C51EA6-FE67-49CD-8A1B-AB31BB64A655}"/>
            </a:ext>
          </a:extLst>
        </xdr:cNvPr>
        <xdr:cNvPicPr>
          <a:picLocks noChangeAspect="1"/>
        </xdr:cNvPicPr>
      </xdr:nvPicPr>
      <xdr:blipFill>
        <a:blip xmlns:r="http://schemas.openxmlformats.org/officeDocument/2006/relationships" r:embed="rId2"/>
        <a:stretch>
          <a:fillRect/>
        </a:stretch>
      </xdr:blipFill>
      <xdr:spPr>
        <a:xfrm>
          <a:off x="14430375" y="2048909"/>
          <a:ext cx="6971248" cy="3398878"/>
        </a:xfrm>
        <a:prstGeom prst="rect">
          <a:avLst/>
        </a:prstGeom>
      </xdr:spPr>
    </xdr:pic>
    <xdr:clientData/>
  </xdr:twoCellAnchor>
  <xdr:twoCellAnchor editAs="oneCell">
    <xdr:from>
      <xdr:col>22</xdr:col>
      <xdr:colOff>419099</xdr:colOff>
      <xdr:row>106</xdr:row>
      <xdr:rowOff>97598</xdr:rowOff>
    </xdr:from>
    <xdr:to>
      <xdr:col>32</xdr:col>
      <xdr:colOff>256164</xdr:colOff>
      <xdr:row>127</xdr:row>
      <xdr:rowOff>94677</xdr:rowOff>
    </xdr:to>
    <xdr:pic>
      <xdr:nvPicPr>
        <xdr:cNvPr id="4" name="图片 3">
          <a:extLst>
            <a:ext uri="{FF2B5EF4-FFF2-40B4-BE49-F238E27FC236}">
              <a16:creationId xmlns:a16="http://schemas.microsoft.com/office/drawing/2014/main" id="{D83EC5B8-09EC-495E-B119-CEAADBA4BDF6}"/>
            </a:ext>
          </a:extLst>
        </xdr:cNvPr>
        <xdr:cNvPicPr>
          <a:picLocks noChangeAspect="1"/>
        </xdr:cNvPicPr>
      </xdr:nvPicPr>
      <xdr:blipFill>
        <a:blip xmlns:r="http://schemas.openxmlformats.org/officeDocument/2006/relationships" r:embed="rId3"/>
        <a:stretch>
          <a:fillRect/>
        </a:stretch>
      </xdr:blipFill>
      <xdr:spPr>
        <a:xfrm>
          <a:off x="15506699" y="18271298"/>
          <a:ext cx="6695065" cy="3797554"/>
        </a:xfrm>
        <a:prstGeom prst="rect">
          <a:avLst/>
        </a:prstGeom>
      </xdr:spPr>
    </xdr:pic>
    <xdr:clientData/>
  </xdr:twoCellAnchor>
  <xdr:twoCellAnchor editAs="oneCell">
    <xdr:from>
      <xdr:col>21</xdr:col>
      <xdr:colOff>523875</xdr:colOff>
      <xdr:row>57</xdr:row>
      <xdr:rowOff>104775</xdr:rowOff>
    </xdr:from>
    <xdr:to>
      <xdr:col>33</xdr:col>
      <xdr:colOff>463826</xdr:colOff>
      <xdr:row>79</xdr:row>
      <xdr:rowOff>151888</xdr:rowOff>
    </xdr:to>
    <xdr:pic>
      <xdr:nvPicPr>
        <xdr:cNvPr id="5" name="图片 4">
          <a:extLst>
            <a:ext uri="{FF2B5EF4-FFF2-40B4-BE49-F238E27FC236}">
              <a16:creationId xmlns:a16="http://schemas.microsoft.com/office/drawing/2014/main" id="{C8D83E74-2F4E-48CB-949E-7F08FF188AED}"/>
            </a:ext>
          </a:extLst>
        </xdr:cNvPr>
        <xdr:cNvPicPr>
          <a:picLocks noChangeAspect="1"/>
        </xdr:cNvPicPr>
      </xdr:nvPicPr>
      <xdr:blipFill>
        <a:blip xmlns:r="http://schemas.openxmlformats.org/officeDocument/2006/relationships" r:embed="rId4"/>
        <a:stretch>
          <a:fillRect/>
        </a:stretch>
      </xdr:blipFill>
      <xdr:spPr>
        <a:xfrm>
          <a:off x="14925675" y="9877425"/>
          <a:ext cx="8169551" cy="4028563"/>
        </a:xfrm>
        <a:prstGeom prst="rect">
          <a:avLst/>
        </a:prstGeom>
      </xdr:spPr>
    </xdr:pic>
    <xdr:clientData/>
  </xdr:twoCellAnchor>
  <xdr:twoCellAnchor editAs="oneCell">
    <xdr:from>
      <xdr:col>0</xdr:col>
      <xdr:colOff>0</xdr:colOff>
      <xdr:row>97</xdr:row>
      <xdr:rowOff>57150</xdr:rowOff>
    </xdr:from>
    <xdr:to>
      <xdr:col>10</xdr:col>
      <xdr:colOff>522816</xdr:colOff>
      <xdr:row>123</xdr:row>
      <xdr:rowOff>171450</xdr:rowOff>
    </xdr:to>
    <xdr:pic>
      <xdr:nvPicPr>
        <xdr:cNvPr id="6" name="图片 5">
          <a:extLst>
            <a:ext uri="{FF2B5EF4-FFF2-40B4-BE49-F238E27FC236}">
              <a16:creationId xmlns:a16="http://schemas.microsoft.com/office/drawing/2014/main" id="{1D942CAF-0D07-4C20-9CD2-CE379CCDFBFC}"/>
            </a:ext>
          </a:extLst>
        </xdr:cNvPr>
        <xdr:cNvPicPr>
          <a:picLocks noChangeAspect="1"/>
        </xdr:cNvPicPr>
      </xdr:nvPicPr>
      <xdr:blipFill>
        <a:blip xmlns:r="http://schemas.openxmlformats.org/officeDocument/2006/relationships" r:embed="rId5"/>
        <a:stretch>
          <a:fillRect/>
        </a:stretch>
      </xdr:blipFill>
      <xdr:spPr>
        <a:xfrm>
          <a:off x="0" y="16687800"/>
          <a:ext cx="7380816" cy="4819650"/>
        </a:xfrm>
        <a:prstGeom prst="rect">
          <a:avLst/>
        </a:prstGeom>
      </xdr:spPr>
    </xdr:pic>
    <xdr:clientData/>
  </xdr:twoCellAnchor>
  <xdr:twoCellAnchor editAs="oneCell">
    <xdr:from>
      <xdr:col>11</xdr:col>
      <xdr:colOff>142875</xdr:colOff>
      <xdr:row>105</xdr:row>
      <xdr:rowOff>131360</xdr:rowOff>
    </xdr:from>
    <xdr:to>
      <xdr:col>21</xdr:col>
      <xdr:colOff>379797</xdr:colOff>
      <xdr:row>146</xdr:row>
      <xdr:rowOff>115393</xdr:rowOff>
    </xdr:to>
    <xdr:pic>
      <xdr:nvPicPr>
        <xdr:cNvPr id="7" name="图片 6">
          <a:extLst>
            <a:ext uri="{FF2B5EF4-FFF2-40B4-BE49-F238E27FC236}">
              <a16:creationId xmlns:a16="http://schemas.microsoft.com/office/drawing/2014/main" id="{6CD1015A-6C69-405F-B2D1-7327A2A589CB}"/>
            </a:ext>
          </a:extLst>
        </xdr:cNvPr>
        <xdr:cNvPicPr>
          <a:picLocks noChangeAspect="1"/>
        </xdr:cNvPicPr>
      </xdr:nvPicPr>
      <xdr:blipFill>
        <a:blip xmlns:r="http://schemas.openxmlformats.org/officeDocument/2006/relationships" r:embed="rId6"/>
        <a:stretch>
          <a:fillRect/>
        </a:stretch>
      </xdr:blipFill>
      <xdr:spPr>
        <a:xfrm>
          <a:off x="7686675" y="18133610"/>
          <a:ext cx="7094922" cy="7404008"/>
        </a:xfrm>
        <a:prstGeom prst="rect">
          <a:avLst/>
        </a:prstGeom>
      </xdr:spPr>
    </xdr:pic>
    <xdr:clientData/>
  </xdr:twoCellAnchor>
  <xdr:twoCellAnchor editAs="oneCell">
    <xdr:from>
      <xdr:col>9</xdr:col>
      <xdr:colOff>223427</xdr:colOff>
      <xdr:row>5</xdr:row>
      <xdr:rowOff>95250</xdr:rowOff>
    </xdr:from>
    <xdr:to>
      <xdr:col>20</xdr:col>
      <xdr:colOff>265263</xdr:colOff>
      <xdr:row>38</xdr:row>
      <xdr:rowOff>36980</xdr:rowOff>
    </xdr:to>
    <xdr:pic>
      <xdr:nvPicPr>
        <xdr:cNvPr id="8" name="图片 7">
          <a:extLst>
            <a:ext uri="{FF2B5EF4-FFF2-40B4-BE49-F238E27FC236}">
              <a16:creationId xmlns:a16="http://schemas.microsoft.com/office/drawing/2014/main" id="{D31B53C7-B5D5-4318-85FE-E8CC7CFF805F}"/>
            </a:ext>
          </a:extLst>
        </xdr:cNvPr>
        <xdr:cNvPicPr>
          <a:picLocks noChangeAspect="1"/>
        </xdr:cNvPicPr>
      </xdr:nvPicPr>
      <xdr:blipFill>
        <a:blip xmlns:r="http://schemas.openxmlformats.org/officeDocument/2006/relationships" r:embed="rId7"/>
        <a:stretch>
          <a:fillRect/>
        </a:stretch>
      </xdr:blipFill>
      <xdr:spPr>
        <a:xfrm>
          <a:off x="6395627" y="952500"/>
          <a:ext cx="7585636" cy="5913905"/>
        </a:xfrm>
        <a:prstGeom prst="rect">
          <a:avLst/>
        </a:prstGeom>
      </xdr:spPr>
    </xdr:pic>
    <xdr:clientData/>
  </xdr:twoCellAnchor>
  <xdr:twoCellAnchor editAs="oneCell">
    <xdr:from>
      <xdr:col>0</xdr:col>
      <xdr:colOff>0</xdr:colOff>
      <xdr:row>51</xdr:row>
      <xdr:rowOff>114300</xdr:rowOff>
    </xdr:from>
    <xdr:to>
      <xdr:col>7</xdr:col>
      <xdr:colOff>323850</xdr:colOff>
      <xdr:row>91</xdr:row>
      <xdr:rowOff>128749</xdr:rowOff>
    </xdr:to>
    <xdr:pic>
      <xdr:nvPicPr>
        <xdr:cNvPr id="9" name="图片 8">
          <a:extLst>
            <a:ext uri="{FF2B5EF4-FFF2-40B4-BE49-F238E27FC236}">
              <a16:creationId xmlns:a16="http://schemas.microsoft.com/office/drawing/2014/main" id="{04C21199-8751-4F59-80E6-8480344EB498}"/>
            </a:ext>
          </a:extLst>
        </xdr:cNvPr>
        <xdr:cNvPicPr>
          <a:picLocks noChangeAspect="1"/>
        </xdr:cNvPicPr>
      </xdr:nvPicPr>
      <xdr:blipFill>
        <a:blip xmlns:r="http://schemas.openxmlformats.org/officeDocument/2006/relationships" r:embed="rId8"/>
        <a:stretch>
          <a:fillRect/>
        </a:stretch>
      </xdr:blipFill>
      <xdr:spPr>
        <a:xfrm>
          <a:off x="0" y="8858250"/>
          <a:ext cx="5124450" cy="7253449"/>
        </a:xfrm>
        <a:prstGeom prst="rect">
          <a:avLst/>
        </a:prstGeom>
      </xdr:spPr>
    </xdr:pic>
    <xdr:clientData/>
  </xdr:twoCellAnchor>
  <xdr:twoCellAnchor editAs="oneCell">
    <xdr:from>
      <xdr:col>7</xdr:col>
      <xdr:colOff>647700</xdr:colOff>
      <xdr:row>56</xdr:row>
      <xdr:rowOff>130669</xdr:rowOff>
    </xdr:from>
    <xdr:to>
      <xdr:col>19</xdr:col>
      <xdr:colOff>223466</xdr:colOff>
      <xdr:row>86</xdr:row>
      <xdr:rowOff>0</xdr:rowOff>
    </xdr:to>
    <xdr:pic>
      <xdr:nvPicPr>
        <xdr:cNvPr id="10" name="图片 9">
          <a:extLst>
            <a:ext uri="{FF2B5EF4-FFF2-40B4-BE49-F238E27FC236}">
              <a16:creationId xmlns:a16="http://schemas.microsoft.com/office/drawing/2014/main" id="{F1B37186-8CE4-478C-87F4-CEA66B70EA9B}"/>
            </a:ext>
          </a:extLst>
        </xdr:cNvPr>
        <xdr:cNvPicPr>
          <a:picLocks noChangeAspect="1"/>
        </xdr:cNvPicPr>
      </xdr:nvPicPr>
      <xdr:blipFill>
        <a:blip xmlns:r="http://schemas.openxmlformats.org/officeDocument/2006/relationships" r:embed="rId9"/>
        <a:stretch>
          <a:fillRect/>
        </a:stretch>
      </xdr:blipFill>
      <xdr:spPr>
        <a:xfrm>
          <a:off x="5448300" y="9731869"/>
          <a:ext cx="7805366" cy="5298581"/>
        </a:xfrm>
        <a:prstGeom prst="rect">
          <a:avLst/>
        </a:prstGeom>
      </xdr:spPr>
    </xdr:pic>
    <xdr:clientData/>
  </xdr:twoCellAnchor>
  <xdr:twoCellAnchor editAs="oneCell">
    <xdr:from>
      <xdr:col>0</xdr:col>
      <xdr:colOff>38101</xdr:colOff>
      <xdr:row>166</xdr:row>
      <xdr:rowOff>9525</xdr:rowOff>
    </xdr:from>
    <xdr:to>
      <xdr:col>8</xdr:col>
      <xdr:colOff>433373</xdr:colOff>
      <xdr:row>213</xdr:row>
      <xdr:rowOff>169964</xdr:rowOff>
    </xdr:to>
    <xdr:pic>
      <xdr:nvPicPr>
        <xdr:cNvPr id="11" name="图片 10">
          <a:extLst>
            <a:ext uri="{FF2B5EF4-FFF2-40B4-BE49-F238E27FC236}">
              <a16:creationId xmlns:a16="http://schemas.microsoft.com/office/drawing/2014/main" id="{D7FE12C8-DE6B-4676-9B49-6E5479DCCB59}"/>
            </a:ext>
          </a:extLst>
        </xdr:cNvPr>
        <xdr:cNvPicPr>
          <a:picLocks noChangeAspect="1"/>
        </xdr:cNvPicPr>
      </xdr:nvPicPr>
      <xdr:blipFill>
        <a:blip xmlns:r="http://schemas.openxmlformats.org/officeDocument/2006/relationships" r:embed="rId10"/>
        <a:stretch>
          <a:fillRect/>
        </a:stretch>
      </xdr:blipFill>
      <xdr:spPr>
        <a:xfrm>
          <a:off x="38101" y="28470225"/>
          <a:ext cx="5881672" cy="8666264"/>
        </a:xfrm>
        <a:prstGeom prst="rect">
          <a:avLst/>
        </a:prstGeom>
      </xdr:spPr>
    </xdr:pic>
    <xdr:clientData/>
  </xdr:twoCellAnchor>
  <xdr:twoCellAnchor editAs="oneCell">
    <xdr:from>
      <xdr:col>9</xdr:col>
      <xdr:colOff>238125</xdr:colOff>
      <xdr:row>166</xdr:row>
      <xdr:rowOff>171371</xdr:rowOff>
    </xdr:from>
    <xdr:to>
      <xdr:col>21</xdr:col>
      <xdr:colOff>370034</xdr:colOff>
      <xdr:row>198</xdr:row>
      <xdr:rowOff>46649</xdr:rowOff>
    </xdr:to>
    <xdr:pic>
      <xdr:nvPicPr>
        <xdr:cNvPr id="12" name="图片 11">
          <a:extLst>
            <a:ext uri="{FF2B5EF4-FFF2-40B4-BE49-F238E27FC236}">
              <a16:creationId xmlns:a16="http://schemas.microsoft.com/office/drawing/2014/main" id="{E6014D9B-0316-4DB4-9417-F127E4C8F98E}"/>
            </a:ext>
          </a:extLst>
        </xdr:cNvPr>
        <xdr:cNvPicPr>
          <a:picLocks noChangeAspect="1"/>
        </xdr:cNvPicPr>
      </xdr:nvPicPr>
      <xdr:blipFill>
        <a:blip xmlns:r="http://schemas.openxmlformats.org/officeDocument/2006/relationships" r:embed="rId11"/>
        <a:stretch>
          <a:fillRect/>
        </a:stretch>
      </xdr:blipFill>
      <xdr:spPr>
        <a:xfrm>
          <a:off x="6410325" y="28632071"/>
          <a:ext cx="8361509" cy="5666478"/>
        </a:xfrm>
        <a:prstGeom prst="rect">
          <a:avLst/>
        </a:prstGeom>
      </xdr:spPr>
    </xdr:pic>
    <xdr:clientData/>
  </xdr:twoCellAnchor>
  <xdr:twoCellAnchor editAs="oneCell">
    <xdr:from>
      <xdr:col>21</xdr:col>
      <xdr:colOff>485775</xdr:colOff>
      <xdr:row>172</xdr:row>
      <xdr:rowOff>152400</xdr:rowOff>
    </xdr:from>
    <xdr:to>
      <xdr:col>33</xdr:col>
      <xdr:colOff>275223</xdr:colOff>
      <xdr:row>195</xdr:row>
      <xdr:rowOff>47118</xdr:rowOff>
    </xdr:to>
    <xdr:pic>
      <xdr:nvPicPr>
        <xdr:cNvPr id="13" name="图片 12">
          <a:extLst>
            <a:ext uri="{FF2B5EF4-FFF2-40B4-BE49-F238E27FC236}">
              <a16:creationId xmlns:a16="http://schemas.microsoft.com/office/drawing/2014/main" id="{15B57150-99E3-4EE7-B586-A94A58A66FC2}"/>
            </a:ext>
          </a:extLst>
        </xdr:cNvPr>
        <xdr:cNvPicPr>
          <a:picLocks noChangeAspect="1"/>
        </xdr:cNvPicPr>
      </xdr:nvPicPr>
      <xdr:blipFill>
        <a:blip xmlns:r="http://schemas.openxmlformats.org/officeDocument/2006/relationships" r:embed="rId12"/>
        <a:stretch>
          <a:fillRect/>
        </a:stretch>
      </xdr:blipFill>
      <xdr:spPr>
        <a:xfrm>
          <a:off x="14887575" y="29641800"/>
          <a:ext cx="8019048" cy="4057143"/>
        </a:xfrm>
        <a:prstGeom prst="rect">
          <a:avLst/>
        </a:prstGeom>
      </xdr:spPr>
    </xdr:pic>
    <xdr:clientData/>
  </xdr:twoCellAnchor>
  <xdr:twoCellAnchor editAs="oneCell">
    <xdr:from>
      <xdr:col>0</xdr:col>
      <xdr:colOff>314325</xdr:colOff>
      <xdr:row>126</xdr:row>
      <xdr:rowOff>95249</xdr:rowOff>
    </xdr:from>
    <xdr:to>
      <xdr:col>10</xdr:col>
      <xdr:colOff>249625</xdr:colOff>
      <xdr:row>152</xdr:row>
      <xdr:rowOff>94260</xdr:rowOff>
    </xdr:to>
    <xdr:pic>
      <xdr:nvPicPr>
        <xdr:cNvPr id="14" name="图片 13">
          <a:extLst>
            <a:ext uri="{FF2B5EF4-FFF2-40B4-BE49-F238E27FC236}">
              <a16:creationId xmlns:a16="http://schemas.microsoft.com/office/drawing/2014/main" id="{D76DABFC-3136-438E-8D63-AC09E1FE1A14}"/>
            </a:ext>
          </a:extLst>
        </xdr:cNvPr>
        <xdr:cNvPicPr>
          <a:picLocks noChangeAspect="1"/>
        </xdr:cNvPicPr>
      </xdr:nvPicPr>
      <xdr:blipFill>
        <a:blip xmlns:r="http://schemas.openxmlformats.org/officeDocument/2006/relationships" r:embed="rId13"/>
        <a:stretch>
          <a:fillRect/>
        </a:stretch>
      </xdr:blipFill>
      <xdr:spPr>
        <a:xfrm>
          <a:off x="314325" y="21697949"/>
          <a:ext cx="6793300" cy="4704361"/>
        </a:xfrm>
        <a:prstGeom prst="rect">
          <a:avLst/>
        </a:prstGeom>
      </xdr:spPr>
    </xdr:pic>
    <xdr:clientData/>
  </xdr:twoCellAnchor>
  <xdr:twoCellAnchor editAs="oneCell">
    <xdr:from>
      <xdr:col>22</xdr:col>
      <xdr:colOff>628650</xdr:colOff>
      <xdr:row>130</xdr:row>
      <xdr:rowOff>52924</xdr:rowOff>
    </xdr:from>
    <xdr:to>
      <xdr:col>32</xdr:col>
      <xdr:colOff>522871</xdr:colOff>
      <xdr:row>149</xdr:row>
      <xdr:rowOff>18544</xdr:rowOff>
    </xdr:to>
    <xdr:pic>
      <xdr:nvPicPr>
        <xdr:cNvPr id="15" name="图片 14">
          <a:extLst>
            <a:ext uri="{FF2B5EF4-FFF2-40B4-BE49-F238E27FC236}">
              <a16:creationId xmlns:a16="http://schemas.microsoft.com/office/drawing/2014/main" id="{30225BA7-6F18-4FF5-919A-E0775C032742}"/>
            </a:ext>
          </a:extLst>
        </xdr:cNvPr>
        <xdr:cNvPicPr>
          <a:picLocks noChangeAspect="1"/>
        </xdr:cNvPicPr>
      </xdr:nvPicPr>
      <xdr:blipFill>
        <a:blip xmlns:r="http://schemas.openxmlformats.org/officeDocument/2006/relationships" r:embed="rId14"/>
        <a:stretch>
          <a:fillRect/>
        </a:stretch>
      </xdr:blipFill>
      <xdr:spPr>
        <a:xfrm>
          <a:off x="15716250" y="22341424"/>
          <a:ext cx="6752221" cy="34041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266700</xdr:colOff>
      <xdr:row>9</xdr:row>
      <xdr:rowOff>74496</xdr:rowOff>
    </xdr:from>
    <xdr:to>
      <xdr:col>18</xdr:col>
      <xdr:colOff>626374</xdr:colOff>
      <xdr:row>41</xdr:row>
      <xdr:rowOff>122719</xdr:rowOff>
    </xdr:to>
    <xdr:pic>
      <xdr:nvPicPr>
        <xdr:cNvPr id="2" name="图片 1">
          <a:extLst>
            <a:ext uri="{FF2B5EF4-FFF2-40B4-BE49-F238E27FC236}">
              <a16:creationId xmlns:a16="http://schemas.microsoft.com/office/drawing/2014/main" id="{5D91B813-8D54-C604-2D6D-3B0BB3826107}"/>
            </a:ext>
          </a:extLst>
        </xdr:cNvPr>
        <xdr:cNvPicPr>
          <a:picLocks noChangeAspect="1"/>
        </xdr:cNvPicPr>
      </xdr:nvPicPr>
      <xdr:blipFill>
        <a:blip xmlns:r="http://schemas.openxmlformats.org/officeDocument/2006/relationships" r:embed="rId1"/>
        <a:stretch>
          <a:fillRect/>
        </a:stretch>
      </xdr:blipFill>
      <xdr:spPr>
        <a:xfrm>
          <a:off x="952500" y="1703271"/>
          <a:ext cx="12018274" cy="5839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6410;&#26469;&#30746;&#22253;&#31199;&#37329;/&#25151;&#28304;&#26126;&#32454;&#34920;-&#25972;&#29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709.720727083302" createdVersion="8" refreshedVersion="8" minRefreshableVersion="3" recordCount="999" xr:uid="{1F8552BF-5E1C-4A91-A5C4-ABACB523910B}">
  <cacheSource type="worksheet">
    <worksheetSource ref="A2:J1001" sheet="房源表" r:id="rId2"/>
  </cacheSource>
  <cacheFields count="10">
    <cacheField name="序号" numFmtId="0">
      <sharedItems containsSemiMixedTypes="0" containsNonDate="0" containsString="0" containsNumber="1" containsInteger="1" minValue="1" maxValue="999"/>
    </cacheField>
    <cacheField name="楼号" numFmtId="0">
      <sharedItems containsSemiMixedTypes="0" containsNonDate="0" containsString="0" containsNumber="1" containsInteger="1" minValue="1" maxValue="16"/>
    </cacheField>
    <cacheField name="单元" numFmtId="0">
      <sharedItems containsSemiMixedTypes="0" containsNonDate="0" containsString="0" containsNumber="1" containsInteger="1" minValue="1" maxValue="4"/>
    </cacheField>
    <cacheField name="房号" numFmtId="0">
      <sharedItems containsNonDate="0"/>
    </cacheField>
    <cacheField name="房号合并" numFmtId="0">
      <sharedItems count="999">
        <s v="1-1-101"/>
        <s v="1-1-102"/>
        <s v="1-1-201"/>
        <s v="1-1-202"/>
        <s v="1-1-301"/>
        <s v="1-1-302"/>
        <s v="1-1-401"/>
        <s v="1-1-402"/>
        <s v="1-1-501"/>
        <s v="1-1-502"/>
        <s v="1-1-601"/>
        <s v="1-1-602"/>
        <s v="1-1-701"/>
        <s v="1-1-702"/>
        <s v="1-1-801"/>
        <s v="1-1-802"/>
        <s v="1-1-901"/>
        <s v="1-1-902"/>
        <s v="1-1-1001"/>
        <s v="1-1-1002"/>
        <s v="1-2-101"/>
        <s v="1-2-102"/>
        <s v="1-2-201"/>
        <s v="1-2-202"/>
        <s v="1-2-301"/>
        <s v="1-2-302"/>
        <s v="1-2-401"/>
        <s v="1-2-402"/>
        <s v="1-2-501"/>
        <s v="1-2-502"/>
        <s v="1-2-601"/>
        <s v="1-2-602"/>
        <s v="1-2-701"/>
        <s v="1-2-702"/>
        <s v="1-2-801"/>
        <s v="1-2-802"/>
        <s v="1-2-901"/>
        <s v="1-2-902"/>
        <s v="1-2-1001"/>
        <s v="1-2-1002"/>
        <s v="1-3-101"/>
        <s v="1-3-102"/>
        <s v="1-3-201"/>
        <s v="1-3-202"/>
        <s v="1-3-301"/>
        <s v="1-3-302"/>
        <s v="1-3-401"/>
        <s v="1-3-402"/>
        <s v="1-3-501"/>
        <s v="1-3-502"/>
        <s v="1-3-601"/>
        <s v="1-3-602"/>
        <s v="1-3-701"/>
        <s v="1-3-702"/>
        <s v="1-3-801"/>
        <s v="1-3-802"/>
        <s v="1-3-901"/>
        <s v="1-3-902"/>
        <s v="2-1-101"/>
        <s v="2-1-102"/>
        <s v="2-1-201"/>
        <s v="2-1-202"/>
        <s v="2-1-301"/>
        <s v="2-1-302"/>
        <s v="2-1-401"/>
        <s v="2-1-402"/>
        <s v="2-1-501"/>
        <s v="2-1-502"/>
        <s v="2-1-601"/>
        <s v="2-1-602"/>
        <s v="2-1-701"/>
        <s v="2-1-702"/>
        <s v="2-1-801"/>
        <s v="2-1-802"/>
        <s v="2-1-901"/>
        <s v="2-1-902"/>
        <s v="2-1-1001"/>
        <s v="2-1-1002"/>
        <s v="2-2-101"/>
        <s v="2-2-102"/>
        <s v="2-2-201"/>
        <s v="2-2-202"/>
        <s v="2-2-301"/>
        <s v="2-2-302"/>
        <s v="2-2-401"/>
        <s v="2-2-402"/>
        <s v="2-2-501"/>
        <s v="2-2-502"/>
        <s v="2-2-601"/>
        <s v="2-2-602"/>
        <s v="2-2-701"/>
        <s v="2-2-702"/>
        <s v="2-2-801"/>
        <s v="2-2-802"/>
        <s v="2-2-901"/>
        <s v="2-2-902"/>
        <s v="2-2-1001"/>
        <s v="2-2-1002"/>
        <s v="2-3-101"/>
        <s v="2-3-102"/>
        <s v="2-3-201"/>
        <s v="2-3-202"/>
        <s v="2-3-301"/>
        <s v="2-3-302"/>
        <s v="2-3-401"/>
        <s v="2-3-402"/>
        <s v="2-3-501"/>
        <s v="2-3-502"/>
        <s v="2-3-601"/>
        <s v="2-3-602"/>
        <s v="2-3-701"/>
        <s v="2-3-702"/>
        <s v="2-3-801"/>
        <s v="2-3-802"/>
        <s v="2-3-901"/>
        <s v="2-3-902"/>
        <s v="3-1-101"/>
        <s v="3-1-102"/>
        <s v="3-1-201"/>
        <s v="3-1-202"/>
        <s v="3-1-301"/>
        <s v="3-1-302"/>
        <s v="3-1-401"/>
        <s v="3-1-402"/>
        <s v="3-1-501"/>
        <s v="3-1-502"/>
        <s v="3-1-601"/>
        <s v="3-1-602"/>
        <s v="3-1-701"/>
        <s v="3-1-702"/>
        <s v="3-1-801"/>
        <s v="3-1-802"/>
        <s v="3-1-901"/>
        <s v="3-1-902"/>
        <s v="3-1-1001"/>
        <s v="3-1-1002"/>
        <s v="3-2-101"/>
        <s v="3-2-102"/>
        <s v="3-2-201"/>
        <s v="3-2-202"/>
        <s v="3-2-301"/>
        <s v="3-2-302"/>
        <s v="3-2-401"/>
        <s v="3-2-402"/>
        <s v="3-2-501"/>
        <s v="3-2-502"/>
        <s v="3-2-601"/>
        <s v="3-2-602"/>
        <s v="3-2-701"/>
        <s v="3-2-702"/>
        <s v="3-2-801"/>
        <s v="3-2-802"/>
        <s v="3-2-901"/>
        <s v="3-2-902"/>
        <s v="3-2-1001"/>
        <s v="3-2-1002"/>
        <s v="3-3-101"/>
        <s v="3-3-102"/>
        <s v="3-3-201"/>
        <s v="3-3-202"/>
        <s v="3-3-301"/>
        <s v="3-3-302"/>
        <s v="3-3-401"/>
        <s v="3-3-402"/>
        <s v="3-3-501"/>
        <s v="3-3-502"/>
        <s v="3-3-601"/>
        <s v="3-3-602"/>
        <s v="3-3-701"/>
        <s v="3-3-702"/>
        <s v="3-3-801"/>
        <s v="3-3-802"/>
        <s v="3-3-901"/>
        <s v="3-3-902"/>
        <s v="3-3-1001"/>
        <s v="3-3-1002"/>
        <s v="3-4-101"/>
        <s v="3-4-102"/>
        <s v="3-4-201"/>
        <s v="3-4-202"/>
        <s v="3-4-301"/>
        <s v="3-4-302"/>
        <s v="3-4-401"/>
        <s v="3-4-402"/>
        <s v="3-4-501"/>
        <s v="3-4-502"/>
        <s v="3-4-601"/>
        <s v="3-4-602"/>
        <s v="3-4-701"/>
        <s v="3-4-702"/>
        <s v="3-4-801"/>
        <s v="3-4-802"/>
        <s v="3-4-901"/>
        <s v="3-4-902"/>
        <s v="3-4-1001"/>
        <s v="3-4-1002"/>
        <s v="4-1-101"/>
        <s v="4-1-102"/>
        <s v="4-1-201"/>
        <s v="4-1-202"/>
        <s v="4-1-301"/>
        <s v="4-1-302"/>
        <s v="4-1-401"/>
        <s v="4-1-402"/>
        <s v="4-1-501"/>
        <s v="4-1-502"/>
        <s v="4-1-601"/>
        <s v="4-1-602"/>
        <s v="4-1-701"/>
        <s v="4-1-702"/>
        <s v="4-1-801"/>
        <s v="4-1-802"/>
        <s v="4-1-901"/>
        <s v="4-1-902"/>
        <s v="4-1-1001"/>
        <s v="4-1-1002"/>
        <s v="4-2-101"/>
        <s v="4-2-102"/>
        <s v="4-2-201"/>
        <s v="4-2-202"/>
        <s v="4-2-301"/>
        <s v="4-2-302"/>
        <s v="4-2-401"/>
        <s v="4-2-402"/>
        <s v="4-2-501"/>
        <s v="4-2-502"/>
        <s v="4-2-601"/>
        <s v="4-2-602"/>
        <s v="4-2-701"/>
        <s v="4-2-702"/>
        <s v="4-2-801"/>
        <s v="4-2-802"/>
        <s v="4-2-901"/>
        <s v="4-2-902"/>
        <s v="4-2-1001"/>
        <s v="4-2-1002"/>
        <s v="4-3-101"/>
        <s v="4-3-102"/>
        <s v="4-3-201"/>
        <s v="4-3-202"/>
        <s v="4-3-301"/>
        <s v="4-3-302"/>
        <s v="4-3-401"/>
        <s v="4-3-402"/>
        <s v="4-3-501"/>
        <s v="4-3-502"/>
        <s v="4-3-601"/>
        <s v="4-3-602"/>
        <s v="4-3-701"/>
        <s v="4-3-702"/>
        <s v="4-3-801"/>
        <s v="4-3-802"/>
        <s v="4-3-901"/>
        <s v="4-3-902"/>
        <s v="4-3-1001"/>
        <s v="4-3-1002"/>
        <s v="4-4-101"/>
        <s v="4-4-102"/>
        <s v="4-4-201"/>
        <s v="4-4-202"/>
        <s v="4-4-301"/>
        <s v="4-4-302"/>
        <s v="4-4-401"/>
        <s v="4-4-402"/>
        <s v="4-4-501"/>
        <s v="4-4-502"/>
        <s v="4-4-601"/>
        <s v="4-4-602"/>
        <s v="4-4-701"/>
        <s v="4-4-702"/>
        <s v="4-4-801"/>
        <s v="4-4-802"/>
        <s v="4-4-901"/>
        <s v="4-4-902"/>
        <s v="4-4-1001"/>
        <s v="4-4-1002"/>
        <s v="5-1-101"/>
        <s v="5-1-102"/>
        <s v="5-1-201"/>
        <s v="5-1-202"/>
        <s v="5-1-301"/>
        <s v="5-1-302"/>
        <s v="5-1-401"/>
        <s v="5-1-402"/>
        <s v="5-1-501"/>
        <s v="5-1-502"/>
        <s v="5-1-601"/>
        <s v="5-1-602"/>
        <s v="5-1-701"/>
        <s v="5-1-702"/>
        <s v="5-1-801"/>
        <s v="5-1-802"/>
        <s v="5-1-901"/>
        <s v="5-1-902"/>
        <s v="5-1-1001"/>
        <s v="5-1-1002"/>
        <s v="5-2-101"/>
        <s v="5-2-102"/>
        <s v="5-2-201"/>
        <s v="5-2-202"/>
        <s v="5-2-301"/>
        <s v="5-2-302"/>
        <s v="5-2-401"/>
        <s v="5-2-402"/>
        <s v="5-2-501"/>
        <s v="5-2-502"/>
        <s v="5-2-601"/>
        <s v="5-2-602"/>
        <s v="5-2-701"/>
        <s v="5-2-702"/>
        <s v="5-2-801"/>
        <s v="5-2-802"/>
        <s v="5-2-901"/>
        <s v="5-2-902"/>
        <s v="5-2-1001"/>
        <s v="5-2-1002"/>
        <s v="5-3-101"/>
        <s v="5-3-102"/>
        <s v="5-3-201"/>
        <s v="5-3-202"/>
        <s v="5-3-301"/>
        <s v="5-3-302"/>
        <s v="5-3-401"/>
        <s v="5-3-402"/>
        <s v="5-3-501"/>
        <s v="5-3-502"/>
        <s v="5-3-601"/>
        <s v="5-3-602"/>
        <s v="5-3-701"/>
        <s v="5-3-702"/>
        <s v="5-3-801"/>
        <s v="5-3-802"/>
        <s v="5-3-901"/>
        <s v="5-3-902"/>
        <s v="5-3-1001"/>
        <s v="5-3-1002"/>
        <s v="6-1-101"/>
        <s v="6-1-102"/>
        <s v="6-1-201"/>
        <s v="6-1-202"/>
        <s v="6-1-301"/>
        <s v="6-1-302"/>
        <s v="6-1-401"/>
        <s v="6-1-402"/>
        <s v="6-1-501"/>
        <s v="6-1-502"/>
        <s v="6-1-601"/>
        <s v="6-1-602"/>
        <s v="6-1-701"/>
        <s v="6-1-702"/>
        <s v="6-1-801"/>
        <s v="6-1-802"/>
        <s v="6-1-901"/>
        <s v="6-1-902"/>
        <s v="6-1-1001"/>
        <s v="6-1-1002"/>
        <s v="6-2-101"/>
        <s v="6-2-102"/>
        <s v="6-2-201"/>
        <s v="6-2-202"/>
        <s v="6-2-301"/>
        <s v="6-2-302"/>
        <s v="6-2-401"/>
        <s v="6-2-402"/>
        <s v="6-2-501"/>
        <s v="6-2-502"/>
        <s v="6-2-601"/>
        <s v="6-2-602"/>
        <s v="6-2-701"/>
        <s v="6-2-702"/>
        <s v="6-2-801"/>
        <s v="6-2-802"/>
        <s v="6-2-901"/>
        <s v="6-2-902"/>
        <s v="6-2-1001"/>
        <s v="6-2-1002"/>
        <s v="6-3-101"/>
        <s v="6-3-102"/>
        <s v="6-3-201"/>
        <s v="6-3-202"/>
        <s v="6-3-301"/>
        <s v="6-3-302"/>
        <s v="6-3-401"/>
        <s v="6-3-402"/>
        <s v="6-3-501"/>
        <s v="6-3-502"/>
        <s v="6-3-601"/>
        <s v="6-3-602"/>
        <s v="6-3-701"/>
        <s v="6-3-702"/>
        <s v="6-3-801"/>
        <s v="6-3-802"/>
        <s v="6-3-901"/>
        <s v="6-3-902"/>
        <s v="6-3-1001"/>
        <s v="6-3-1002"/>
        <s v="7-1-101"/>
        <s v="7-1-102"/>
        <s v="7-1-201"/>
        <s v="7-1-202"/>
        <s v="7-1-301"/>
        <s v="7-1-302"/>
        <s v="7-1-401"/>
        <s v="7-1-402"/>
        <s v="7-1-501"/>
        <s v="7-1-502"/>
        <s v="7-1-601"/>
        <s v="7-1-602"/>
        <s v="7-1-701"/>
        <s v="7-1-702"/>
        <s v="7-1-801"/>
        <s v="7-1-802"/>
        <s v="7-2-101"/>
        <s v="7-2-102"/>
        <s v="7-2-201"/>
        <s v="7-2-202"/>
        <s v="7-2-301"/>
        <s v="7-2-302"/>
        <s v="7-2-401"/>
        <s v="7-2-402"/>
        <s v="7-2-501"/>
        <s v="7-2-502"/>
        <s v="7-2-601"/>
        <s v="7-2-602"/>
        <s v="7-2-701"/>
        <s v="7-2-702"/>
        <s v="7-2-801"/>
        <s v="7-2-802"/>
        <s v="7-3-101"/>
        <s v="7-3-102"/>
        <s v="7-3-201"/>
        <s v="7-3-202"/>
        <s v="7-3-301"/>
        <s v="7-3-302"/>
        <s v="7-3-401"/>
        <s v="7-3-402"/>
        <s v="7-3-501"/>
        <s v="7-3-502"/>
        <s v="7-3-601"/>
        <s v="7-3-602"/>
        <s v="7-3-701"/>
        <s v="7-3-702"/>
        <s v="7-3-801"/>
        <s v="7-3-802"/>
        <s v="8-1-101"/>
        <s v="8-1-102"/>
        <s v="8-1-201"/>
        <s v="8-1-202"/>
        <s v="8-1-301"/>
        <s v="8-1-302"/>
        <s v="8-1-401"/>
        <s v="8-1-402"/>
        <s v="8-1-501"/>
        <s v="8-1-502"/>
        <s v="8-1-601"/>
        <s v="8-1-602"/>
        <s v="8-1-701"/>
        <s v="8-1-702"/>
        <s v="8-1-801"/>
        <s v="8-1-802"/>
        <s v="8-1-901"/>
        <s v="8-1-902"/>
        <s v="8-1-1001"/>
        <s v="8-1-1002"/>
        <s v="8-2-101"/>
        <s v="8-2-102"/>
        <s v="8-2-201"/>
        <s v="8-2-202"/>
        <s v="8-2-301"/>
        <s v="8-2-302"/>
        <s v="8-2-401"/>
        <s v="8-2-402"/>
        <s v="8-2-501"/>
        <s v="8-2-502"/>
        <s v="8-2-601"/>
        <s v="8-2-602"/>
        <s v="8-2-701"/>
        <s v="8-2-702"/>
        <s v="8-2-801"/>
        <s v="8-2-802"/>
        <s v="8-2-901"/>
        <s v="8-2-902"/>
        <s v="8-2-1001"/>
        <s v="8-2-1002"/>
        <s v="8-3-101"/>
        <s v="8-3-102"/>
        <s v="8-3-201"/>
        <s v="8-3-202"/>
        <s v="8-3-301"/>
        <s v="8-3-302"/>
        <s v="8-3-401"/>
        <s v="8-3-402"/>
        <s v="8-3-501"/>
        <s v="8-3-502"/>
        <s v="8-3-601"/>
        <s v="8-3-602"/>
        <s v="8-3-701"/>
        <s v="8-3-702"/>
        <s v="8-3-801"/>
        <s v="8-3-802"/>
        <s v="8-3-901"/>
        <s v="8-3-902"/>
        <s v="8-3-1001"/>
        <s v="8-3-1002"/>
        <s v="9-1-101"/>
        <s v="9-1-102"/>
        <s v="9-1-201"/>
        <s v="9-1-202"/>
        <s v="9-1-301"/>
        <s v="9-1-302"/>
        <s v="9-1-401"/>
        <s v="9-1-402"/>
        <s v="9-1-501"/>
        <s v="9-1-502"/>
        <s v="9-1-601"/>
        <s v="9-1-602"/>
        <s v="9-1-701"/>
        <s v="9-1-702"/>
        <s v="9-1-801"/>
        <s v="9-1-802"/>
        <s v="9-1-901"/>
        <s v="9-1-902"/>
        <s v="9-1-1001"/>
        <s v="9-1-1002"/>
        <s v="9-2-101"/>
        <s v="9-2-102"/>
        <s v="9-2-201"/>
        <s v="9-2-202"/>
        <s v="9-2-301"/>
        <s v="9-2-302"/>
        <s v="9-2-401"/>
        <s v="9-2-402"/>
        <s v="9-2-501"/>
        <s v="9-2-502"/>
        <s v="9-2-601"/>
        <s v="9-2-602"/>
        <s v="9-2-701"/>
        <s v="9-2-702"/>
        <s v="9-2-801"/>
        <s v="9-2-802"/>
        <s v="9-2-901"/>
        <s v="9-2-902"/>
        <s v="9-2-1001"/>
        <s v="9-2-1002"/>
        <s v="9-3-101"/>
        <s v="9-3-102"/>
        <s v="9-3-201"/>
        <s v="9-3-202"/>
        <s v="9-3-301"/>
        <s v="9-3-302"/>
        <s v="9-3-401"/>
        <s v="9-3-402"/>
        <s v="9-3-501"/>
        <s v="9-3-502"/>
        <s v="9-3-601"/>
        <s v="9-3-602"/>
        <s v="9-3-701"/>
        <s v="9-3-702"/>
        <s v="9-3-801"/>
        <s v="9-3-802"/>
        <s v="9-3-901"/>
        <s v="9-3-902"/>
        <s v="9-3-1001"/>
        <s v="9-3-1002"/>
        <s v="10-1-101"/>
        <s v="10-1-102"/>
        <s v="10-1-201"/>
        <s v="10-1-202"/>
        <s v="10-1-301"/>
        <s v="10-1-302"/>
        <s v="10-1-401"/>
        <s v="10-1-402"/>
        <s v="10-1-501"/>
        <s v="10-1-502"/>
        <s v="10-1-601"/>
        <s v="10-1-602"/>
        <s v="10-1-701"/>
        <s v="10-1-702"/>
        <s v="10-1-801"/>
        <s v="10-1-802"/>
        <s v="10-1-901"/>
        <s v="10-1-902"/>
        <s v="10-1-1001"/>
        <s v="10-1-1002"/>
        <s v="10-2-101"/>
        <s v="10-2-102"/>
        <s v="10-2-201"/>
        <s v="10-2-202"/>
        <s v="10-2-301"/>
        <s v="10-2-302"/>
        <s v="10-2-401"/>
        <s v="10-2-402"/>
        <s v="10-2-501"/>
        <s v="10-2-502"/>
        <s v="10-2-601"/>
        <s v="10-2-602"/>
        <s v="10-2-701"/>
        <s v="10-2-702"/>
        <s v="10-2-801"/>
        <s v="10-2-802"/>
        <s v="10-2-901"/>
        <s v="10-2-902"/>
        <s v="10-2-1001"/>
        <s v="10-2-1002"/>
        <s v="10-3-101"/>
        <s v="10-3-102"/>
        <s v="10-3-201"/>
        <s v="10-3-202"/>
        <s v="10-3-301"/>
        <s v="10-3-302"/>
        <s v="10-3-401"/>
        <s v="10-3-402"/>
        <s v="10-3-501"/>
        <s v="10-3-502"/>
        <s v="10-3-601"/>
        <s v="10-3-602"/>
        <s v="10-3-701"/>
        <s v="10-3-702"/>
        <s v="10-3-801"/>
        <s v="10-3-802"/>
        <s v="10-3-901"/>
        <s v="10-3-902"/>
        <s v="10-3-1001"/>
        <s v="10-3-1002"/>
        <s v="11-1-101"/>
        <s v="11-1-102"/>
        <s v="11-1-201"/>
        <s v="11-1-202"/>
        <s v="11-1-301"/>
        <s v="11-1-302"/>
        <s v="11-1-401"/>
        <s v="11-1-402"/>
        <s v="11-1-501"/>
        <s v="11-1-502"/>
        <s v="11-1-601"/>
        <s v="11-1-602"/>
        <s v="11-1-701"/>
        <s v="11-1-702"/>
        <s v="11-1-801"/>
        <s v="11-1-802"/>
        <s v="11-1-901"/>
        <s v="11-1-902"/>
        <s v="11-1-1001"/>
        <s v="11-1-1002"/>
        <s v="11-2-101"/>
        <s v="11-2-102"/>
        <s v="11-2-201"/>
        <s v="11-2-202"/>
        <s v="11-2-301"/>
        <s v="11-2-302"/>
        <s v="11-2-401"/>
        <s v="11-2-402"/>
        <s v="11-2-501"/>
        <s v="11-2-502"/>
        <s v="11-2-601"/>
        <s v="11-2-602"/>
        <s v="11-2-701"/>
        <s v="11-2-702"/>
        <s v="11-2-801"/>
        <s v="11-2-802"/>
        <s v="11-2-901"/>
        <s v="11-2-902"/>
        <s v="11-2-1001"/>
        <s v="11-2-1002"/>
        <s v="11-3-101"/>
        <s v="11-3-102"/>
        <s v="11-3-201"/>
        <s v="11-3-202"/>
        <s v="11-3-301"/>
        <s v="11-3-302"/>
        <s v="11-3-401"/>
        <s v="11-3-402"/>
        <s v="11-3-501"/>
        <s v="11-3-502"/>
        <s v="11-3-601"/>
        <s v="11-3-602"/>
        <s v="11-3-701"/>
        <s v="11-3-702"/>
        <s v="11-3-801"/>
        <s v="11-3-802"/>
        <s v="11-3-901"/>
        <s v="11-3-902"/>
        <s v="11-3-1001"/>
        <s v="11-3-1002"/>
        <s v="12-1-101"/>
        <s v="12-1-102"/>
        <s v="12-1-201"/>
        <s v="12-1-202"/>
        <s v="12-1-301"/>
        <s v="12-1-302"/>
        <s v="12-1-401"/>
        <s v="12-1-402"/>
        <s v="12-1-501"/>
        <s v="12-1-502"/>
        <s v="12-1-601"/>
        <s v="12-1-602"/>
        <s v="12-1-701"/>
        <s v="12-1-702"/>
        <s v="12-1-801"/>
        <s v="12-1-802"/>
        <s v="12-2-101"/>
        <s v="12-2-102"/>
        <s v="12-2-201"/>
        <s v="12-2-202"/>
        <s v="12-2-301"/>
        <s v="12-2-302"/>
        <s v="12-2-401"/>
        <s v="12-2-402"/>
        <s v="12-2-501"/>
        <s v="12-2-502"/>
        <s v="12-2-601"/>
        <s v="12-2-602"/>
        <s v="12-2-701"/>
        <s v="12-2-702"/>
        <s v="12-2-801"/>
        <s v="12-2-802"/>
        <s v="12-3-101"/>
        <s v="12-3-102"/>
        <s v="12-3-201"/>
        <s v="12-3-202"/>
        <s v="12-3-301"/>
        <s v="12-3-302"/>
        <s v="12-3-401"/>
        <s v="12-3-402"/>
        <s v="12-3-501"/>
        <s v="12-3-502"/>
        <s v="12-3-601"/>
        <s v="12-3-602"/>
        <s v="12-3-701"/>
        <s v="12-3-702"/>
        <s v="12-3-801"/>
        <s v="12-3-802"/>
        <s v="13-1-101"/>
        <s v="13-1-102"/>
        <s v="13-1-201"/>
        <s v="13-1-202"/>
        <s v="13-1-301"/>
        <s v="13-1-302"/>
        <s v="13-1-401"/>
        <s v="13-1-402"/>
        <s v="13-1-501"/>
        <s v="13-1-502"/>
        <s v="13-1-601"/>
        <s v="13-1-602"/>
        <s v="13-1-701"/>
        <s v="13-1-702"/>
        <s v="13-1-801"/>
        <s v="13-1-802"/>
        <s v="13-2-101"/>
        <s v="13-2-102"/>
        <s v="13-2-201"/>
        <s v="13-2-202"/>
        <s v="13-2-301"/>
        <s v="13-2-302"/>
        <s v="13-2-401"/>
        <s v="13-2-402"/>
        <s v="13-2-501"/>
        <s v="13-2-502"/>
        <s v="13-2-601"/>
        <s v="13-2-602"/>
        <s v="13-2-701"/>
        <s v="13-2-702"/>
        <s v="13-2-801"/>
        <s v="13-2-802"/>
        <s v="13-3-101"/>
        <s v="13-3-102"/>
        <s v="13-3-201"/>
        <s v="13-3-202"/>
        <s v="13-3-301"/>
        <s v="13-3-302"/>
        <s v="13-3-401"/>
        <s v="13-3-402"/>
        <s v="13-3-501"/>
        <s v="13-3-502"/>
        <s v="13-3-601"/>
        <s v="13-3-602"/>
        <s v="13-3-701"/>
        <s v="13-3-702"/>
        <s v="13-3-801"/>
        <s v="13-3-802"/>
        <s v="14-1-102"/>
        <s v="14-1-201"/>
        <s v="14-1-202"/>
        <s v="14-1-301"/>
        <s v="14-1-302"/>
        <s v="14-1-401"/>
        <s v="14-1-402"/>
        <s v="14-1-501"/>
        <s v="14-1-502"/>
        <s v="14-1-601"/>
        <s v="14-1-602"/>
        <s v="14-1-701"/>
        <s v="14-1-702"/>
        <s v="14-1-801"/>
        <s v="14-1-802"/>
        <s v="14-1-901"/>
        <s v="14-1-902"/>
        <s v="14-1-1001"/>
        <s v="14-1-1002"/>
        <s v="14-2-101"/>
        <s v="14-2-102"/>
        <s v="14-2-201"/>
        <s v="14-2-202"/>
        <s v="14-2-301"/>
        <s v="14-2-302"/>
        <s v="14-2-401"/>
        <s v="14-2-402"/>
        <s v="14-2-501"/>
        <s v="14-2-502"/>
        <s v="14-2-601"/>
        <s v="14-2-602"/>
        <s v="14-2-701"/>
        <s v="14-2-702"/>
        <s v="14-2-801"/>
        <s v="14-2-802"/>
        <s v="14-2-901"/>
        <s v="14-2-902"/>
        <s v="14-2-1001"/>
        <s v="14-2-1002"/>
        <s v="14-3-101"/>
        <s v="14-3-102"/>
        <s v="14-3-201"/>
        <s v="14-3-202"/>
        <s v="14-3-301"/>
        <s v="14-3-302"/>
        <s v="14-3-401"/>
        <s v="14-3-402"/>
        <s v="14-3-501"/>
        <s v="14-3-502"/>
        <s v="14-3-601"/>
        <s v="14-3-602"/>
        <s v="14-3-701"/>
        <s v="14-3-702"/>
        <s v="14-3-801"/>
        <s v="14-3-802"/>
        <s v="14-3-901"/>
        <s v="14-3-902"/>
        <s v="14-3-1001"/>
        <s v="14-3-1002"/>
        <s v="15-1-101"/>
        <s v="15-1-102"/>
        <s v="15-1-201"/>
        <s v="15-1-202"/>
        <s v="15-1-301"/>
        <s v="15-1-302"/>
        <s v="15-1-401"/>
        <s v="15-1-402"/>
        <s v="15-1-501"/>
        <s v="15-1-502"/>
        <s v="15-1-601"/>
        <s v="15-1-602"/>
        <s v="15-1-701"/>
        <s v="15-1-702"/>
        <s v="15-1-801"/>
        <s v="15-1-802"/>
        <s v="15-1-901"/>
        <s v="15-1-902"/>
        <s v="15-1-1001"/>
        <s v="15-1-1002"/>
        <s v="15-2-101"/>
        <s v="15-2-102"/>
        <s v="15-2-201"/>
        <s v="15-2-202"/>
        <s v="15-2-301"/>
        <s v="15-2-302"/>
        <s v="15-2-401"/>
        <s v="15-2-402"/>
        <s v="15-2-501"/>
        <s v="15-2-502"/>
        <s v="15-2-601"/>
        <s v="15-2-602"/>
        <s v="15-2-701"/>
        <s v="15-2-702"/>
        <s v="15-2-801"/>
        <s v="15-2-802"/>
        <s v="15-2-901"/>
        <s v="15-2-902"/>
        <s v="15-2-1001"/>
        <s v="15-2-1002"/>
        <s v="15-3-101"/>
        <s v="15-3-102"/>
        <s v="15-3-201"/>
        <s v="15-3-202"/>
        <s v="15-3-301"/>
        <s v="15-3-302"/>
        <s v="15-3-401"/>
        <s v="15-3-402"/>
        <s v="15-3-501"/>
        <s v="15-3-502"/>
        <s v="15-3-601"/>
        <s v="15-3-602"/>
        <s v="15-3-701"/>
        <s v="15-3-702"/>
        <s v="15-3-801"/>
        <s v="15-3-802"/>
        <s v="15-3-901"/>
        <s v="15-3-902"/>
        <s v="15-3-1001"/>
        <s v="15-3-1002"/>
        <s v="15-4-101"/>
        <s v="15-4-102"/>
        <s v="15-4-201"/>
        <s v="15-4-202"/>
        <s v="15-4-301"/>
        <s v="15-4-302"/>
        <s v="15-4-401"/>
        <s v="15-4-402"/>
        <s v="15-4-501"/>
        <s v="15-4-502"/>
        <s v="15-4-601"/>
        <s v="15-4-602"/>
        <s v="15-4-701"/>
        <s v="15-4-702"/>
        <s v="15-4-801"/>
        <s v="15-4-802"/>
        <s v="15-4-901"/>
        <s v="15-4-902"/>
        <s v="15-4-1001"/>
        <s v="15-4-1002"/>
        <s v="16-1-101"/>
        <s v="16-1-102"/>
        <s v="16-1-201"/>
        <s v="16-1-202"/>
        <s v="16-1-301"/>
        <s v="16-1-302"/>
        <s v="16-1-401"/>
        <s v="16-1-402"/>
        <s v="16-1-501"/>
        <s v="16-1-502"/>
        <s v="16-1-601"/>
        <s v="16-1-602"/>
        <s v="16-1-701"/>
        <s v="16-1-702"/>
        <s v="16-1-801"/>
        <s v="16-1-802"/>
        <s v="16-1-901"/>
        <s v="16-1-902"/>
        <s v="16-1-1001"/>
        <s v="16-1-1002"/>
        <s v="16-2-101"/>
        <s v="16-2-102"/>
        <s v="16-2-201"/>
        <s v="16-2-202"/>
        <s v="16-2-301"/>
        <s v="16-2-302"/>
        <s v="16-2-401"/>
        <s v="16-2-402"/>
        <s v="16-2-501"/>
        <s v="16-2-502"/>
        <s v="16-2-601"/>
        <s v="16-2-602"/>
        <s v="16-2-701"/>
        <s v="16-2-702"/>
        <s v="16-2-801"/>
        <s v="16-2-802"/>
        <s v="16-2-901"/>
        <s v="16-2-902"/>
        <s v="16-2-1001"/>
        <s v="16-2-1002"/>
        <s v="16-3-101"/>
        <s v="16-3-102"/>
        <s v="16-3-201"/>
        <s v="16-3-202"/>
        <s v="16-3-301"/>
        <s v="16-3-302"/>
        <s v="16-3-401"/>
        <s v="16-3-402"/>
        <s v="16-3-501"/>
        <s v="16-3-502"/>
        <s v="16-3-601"/>
        <s v="16-3-602"/>
        <s v="16-3-701"/>
        <s v="16-3-702"/>
        <s v="16-3-801"/>
        <s v="16-3-802"/>
        <s v="16-3-901"/>
        <s v="16-3-902"/>
        <s v="16-3-1001"/>
        <s v="16-3-1002"/>
        <s v="16-4-101"/>
        <s v="16-4-102"/>
        <s v="16-4-201"/>
        <s v="16-4-202"/>
        <s v="16-4-301"/>
        <s v="16-4-302"/>
        <s v="16-4-401"/>
        <s v="16-4-402"/>
        <s v="16-4-501"/>
        <s v="16-4-502"/>
        <s v="16-4-601"/>
        <s v="16-4-602"/>
        <s v="16-4-701"/>
        <s v="16-4-702"/>
        <s v="16-4-801"/>
        <s v="16-4-802"/>
        <s v="16-4-901"/>
        <s v="16-4-902"/>
        <s v="16-4-1001"/>
        <s v="16-4-1002"/>
      </sharedItems>
    </cacheField>
    <cacheField name="建筑面积（平方米）" numFmtId="0">
      <sharedItems containsSemiMixedTypes="0" containsString="0" containsNumber="1" minValue="0" maxValue="119.47" count="34">
        <n v="88.66"/>
        <n v="88.11"/>
        <n v="88.38"/>
        <n v="88.93"/>
        <n v="88.58"/>
        <n v="88.03"/>
        <n v="88.3"/>
        <n v="88.85"/>
        <n v="88.21"/>
        <n v="87.66"/>
        <n v="88.19"/>
        <n v="87.64"/>
        <n v="88.75"/>
        <n v="88.2"/>
        <n v="88.65"/>
        <n v="88.1"/>
        <n v="89.54"/>
        <n v="88.99"/>
        <n v="119.01"/>
        <n v="118.46"/>
        <n v="119.47"/>
        <n v="118.92"/>
        <n v="118.93"/>
        <n v="118.38"/>
        <n v="118.94"/>
        <n v="118.39"/>
        <n v="89.14"/>
        <n v="88.59"/>
        <n v="88.69"/>
        <n v="89.24"/>
        <n v="88.39"/>
        <n v="88.94"/>
        <n v="88.48"/>
        <n v="87.94"/>
      </sharedItems>
    </cacheField>
    <cacheField name="户型" numFmtId="0">
      <sharedItems count="2">
        <s v="A"/>
        <s v="B"/>
      </sharedItems>
    </cacheField>
    <cacheField name="朝向" numFmtId="0">
      <sharedItems count="1">
        <s v="南北"/>
      </sharedItems>
    </cacheField>
    <cacheField name="居室" numFmtId="0">
      <sharedItems count="2">
        <s v="两室两厅一厨一卫"/>
        <s v="三室两厅一厨两卫"/>
      </sharedItems>
    </cacheField>
    <cacheField name="数量" numFmtId="0">
      <sharedItems containsSemiMixedTypes="0" containsNonDate="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
  <r>
    <n v="1"/>
    <n v="1"/>
    <n v="1"/>
    <s v="101"/>
    <x v="0"/>
    <x v="0"/>
    <x v="0"/>
    <x v="0"/>
    <x v="0"/>
    <n v="1"/>
  </r>
  <r>
    <n v="2"/>
    <n v="1"/>
    <n v="1"/>
    <s v="102"/>
    <x v="1"/>
    <x v="1"/>
    <x v="0"/>
    <x v="0"/>
    <x v="0"/>
    <n v="1"/>
  </r>
  <r>
    <n v="3"/>
    <n v="1"/>
    <n v="1"/>
    <s v="201"/>
    <x v="2"/>
    <x v="0"/>
    <x v="0"/>
    <x v="0"/>
    <x v="0"/>
    <n v="1"/>
  </r>
  <r>
    <n v="4"/>
    <n v="1"/>
    <n v="1"/>
    <s v="202"/>
    <x v="3"/>
    <x v="1"/>
    <x v="0"/>
    <x v="0"/>
    <x v="0"/>
    <n v="1"/>
  </r>
  <r>
    <n v="5"/>
    <n v="1"/>
    <n v="1"/>
    <s v="301"/>
    <x v="4"/>
    <x v="0"/>
    <x v="0"/>
    <x v="0"/>
    <x v="0"/>
    <n v="1"/>
  </r>
  <r>
    <n v="6"/>
    <n v="1"/>
    <n v="1"/>
    <s v="302"/>
    <x v="5"/>
    <x v="1"/>
    <x v="0"/>
    <x v="0"/>
    <x v="0"/>
    <n v="1"/>
  </r>
  <r>
    <n v="7"/>
    <n v="1"/>
    <n v="1"/>
    <s v="401"/>
    <x v="6"/>
    <x v="0"/>
    <x v="0"/>
    <x v="0"/>
    <x v="0"/>
    <n v="1"/>
  </r>
  <r>
    <n v="8"/>
    <n v="1"/>
    <n v="1"/>
    <s v="402"/>
    <x v="7"/>
    <x v="1"/>
    <x v="0"/>
    <x v="0"/>
    <x v="0"/>
    <n v="1"/>
  </r>
  <r>
    <n v="9"/>
    <n v="1"/>
    <n v="1"/>
    <s v="501"/>
    <x v="8"/>
    <x v="0"/>
    <x v="0"/>
    <x v="0"/>
    <x v="0"/>
    <n v="1"/>
  </r>
  <r>
    <n v="10"/>
    <n v="1"/>
    <n v="1"/>
    <s v="502"/>
    <x v="9"/>
    <x v="1"/>
    <x v="0"/>
    <x v="0"/>
    <x v="0"/>
    <n v="1"/>
  </r>
  <r>
    <n v="11"/>
    <n v="1"/>
    <n v="1"/>
    <s v="601"/>
    <x v="10"/>
    <x v="0"/>
    <x v="0"/>
    <x v="0"/>
    <x v="0"/>
    <n v="1"/>
  </r>
  <r>
    <n v="12"/>
    <n v="1"/>
    <n v="1"/>
    <s v="602"/>
    <x v="11"/>
    <x v="1"/>
    <x v="0"/>
    <x v="0"/>
    <x v="0"/>
    <n v="1"/>
  </r>
  <r>
    <n v="13"/>
    <n v="1"/>
    <n v="1"/>
    <s v="701"/>
    <x v="12"/>
    <x v="0"/>
    <x v="0"/>
    <x v="0"/>
    <x v="0"/>
    <n v="1"/>
  </r>
  <r>
    <n v="14"/>
    <n v="1"/>
    <n v="1"/>
    <s v="702"/>
    <x v="13"/>
    <x v="1"/>
    <x v="0"/>
    <x v="0"/>
    <x v="0"/>
    <n v="1"/>
  </r>
  <r>
    <n v="15"/>
    <n v="1"/>
    <n v="1"/>
    <s v="801"/>
    <x v="14"/>
    <x v="0"/>
    <x v="0"/>
    <x v="0"/>
    <x v="0"/>
    <n v="1"/>
  </r>
  <r>
    <n v="16"/>
    <n v="1"/>
    <n v="1"/>
    <s v="802"/>
    <x v="15"/>
    <x v="1"/>
    <x v="0"/>
    <x v="0"/>
    <x v="0"/>
    <n v="1"/>
  </r>
  <r>
    <n v="17"/>
    <n v="1"/>
    <n v="1"/>
    <s v="901"/>
    <x v="16"/>
    <x v="0"/>
    <x v="0"/>
    <x v="0"/>
    <x v="0"/>
    <n v="1"/>
  </r>
  <r>
    <n v="18"/>
    <n v="1"/>
    <n v="1"/>
    <s v="902"/>
    <x v="17"/>
    <x v="1"/>
    <x v="0"/>
    <x v="0"/>
    <x v="0"/>
    <n v="1"/>
  </r>
  <r>
    <n v="19"/>
    <n v="1"/>
    <n v="1"/>
    <s v="1001"/>
    <x v="18"/>
    <x v="0"/>
    <x v="0"/>
    <x v="0"/>
    <x v="0"/>
    <n v="1"/>
  </r>
  <r>
    <n v="20"/>
    <n v="1"/>
    <n v="1"/>
    <s v="1002"/>
    <x v="19"/>
    <x v="1"/>
    <x v="0"/>
    <x v="0"/>
    <x v="0"/>
    <n v="1"/>
  </r>
  <r>
    <n v="21"/>
    <n v="1"/>
    <n v="2"/>
    <s v="101"/>
    <x v="20"/>
    <x v="1"/>
    <x v="0"/>
    <x v="0"/>
    <x v="0"/>
    <n v="1"/>
  </r>
  <r>
    <n v="22"/>
    <n v="1"/>
    <n v="2"/>
    <s v="102"/>
    <x v="21"/>
    <x v="1"/>
    <x v="0"/>
    <x v="0"/>
    <x v="0"/>
    <n v="1"/>
  </r>
  <r>
    <n v="23"/>
    <n v="1"/>
    <n v="2"/>
    <s v="201"/>
    <x v="22"/>
    <x v="1"/>
    <x v="0"/>
    <x v="0"/>
    <x v="0"/>
    <n v="1"/>
  </r>
  <r>
    <n v="24"/>
    <n v="1"/>
    <n v="2"/>
    <s v="202"/>
    <x v="23"/>
    <x v="1"/>
    <x v="0"/>
    <x v="0"/>
    <x v="0"/>
    <n v="1"/>
  </r>
  <r>
    <n v="25"/>
    <n v="1"/>
    <n v="2"/>
    <s v="301"/>
    <x v="24"/>
    <x v="1"/>
    <x v="0"/>
    <x v="0"/>
    <x v="0"/>
    <n v="1"/>
  </r>
  <r>
    <n v="26"/>
    <n v="1"/>
    <n v="2"/>
    <s v="302"/>
    <x v="25"/>
    <x v="1"/>
    <x v="0"/>
    <x v="0"/>
    <x v="0"/>
    <n v="1"/>
  </r>
  <r>
    <n v="27"/>
    <n v="1"/>
    <n v="2"/>
    <s v="401"/>
    <x v="26"/>
    <x v="1"/>
    <x v="0"/>
    <x v="0"/>
    <x v="0"/>
    <n v="1"/>
  </r>
  <r>
    <n v="28"/>
    <n v="1"/>
    <n v="2"/>
    <s v="402"/>
    <x v="27"/>
    <x v="1"/>
    <x v="0"/>
    <x v="0"/>
    <x v="0"/>
    <n v="1"/>
  </r>
  <r>
    <n v="29"/>
    <n v="1"/>
    <n v="2"/>
    <s v="501"/>
    <x v="28"/>
    <x v="1"/>
    <x v="0"/>
    <x v="0"/>
    <x v="0"/>
    <n v="1"/>
  </r>
  <r>
    <n v="30"/>
    <n v="1"/>
    <n v="2"/>
    <s v="502"/>
    <x v="29"/>
    <x v="1"/>
    <x v="0"/>
    <x v="0"/>
    <x v="0"/>
    <n v="1"/>
  </r>
  <r>
    <n v="31"/>
    <n v="1"/>
    <n v="2"/>
    <s v="601"/>
    <x v="30"/>
    <x v="1"/>
    <x v="0"/>
    <x v="0"/>
    <x v="0"/>
    <n v="1"/>
  </r>
  <r>
    <n v="32"/>
    <n v="1"/>
    <n v="2"/>
    <s v="602"/>
    <x v="31"/>
    <x v="1"/>
    <x v="0"/>
    <x v="0"/>
    <x v="0"/>
    <n v="1"/>
  </r>
  <r>
    <n v="33"/>
    <n v="1"/>
    <n v="2"/>
    <s v="701"/>
    <x v="32"/>
    <x v="1"/>
    <x v="0"/>
    <x v="0"/>
    <x v="0"/>
    <n v="1"/>
  </r>
  <r>
    <n v="34"/>
    <n v="1"/>
    <n v="2"/>
    <s v="702"/>
    <x v="33"/>
    <x v="1"/>
    <x v="0"/>
    <x v="0"/>
    <x v="0"/>
    <n v="1"/>
  </r>
  <r>
    <n v="35"/>
    <n v="1"/>
    <n v="2"/>
    <s v="801"/>
    <x v="34"/>
    <x v="1"/>
    <x v="0"/>
    <x v="0"/>
    <x v="0"/>
    <n v="1"/>
  </r>
  <r>
    <n v="36"/>
    <n v="1"/>
    <n v="2"/>
    <s v="802"/>
    <x v="35"/>
    <x v="1"/>
    <x v="0"/>
    <x v="0"/>
    <x v="0"/>
    <n v="1"/>
  </r>
  <r>
    <n v="37"/>
    <n v="1"/>
    <n v="2"/>
    <s v="901"/>
    <x v="36"/>
    <x v="1"/>
    <x v="0"/>
    <x v="0"/>
    <x v="0"/>
    <n v="1"/>
  </r>
  <r>
    <n v="38"/>
    <n v="1"/>
    <n v="2"/>
    <s v="902"/>
    <x v="37"/>
    <x v="1"/>
    <x v="0"/>
    <x v="0"/>
    <x v="0"/>
    <n v="1"/>
  </r>
  <r>
    <n v="39"/>
    <n v="1"/>
    <n v="2"/>
    <s v="1001"/>
    <x v="38"/>
    <x v="1"/>
    <x v="0"/>
    <x v="0"/>
    <x v="0"/>
    <n v="1"/>
  </r>
  <r>
    <n v="40"/>
    <n v="1"/>
    <n v="2"/>
    <s v="1002"/>
    <x v="39"/>
    <x v="0"/>
    <x v="0"/>
    <x v="0"/>
    <x v="0"/>
    <n v="1"/>
  </r>
  <r>
    <n v="41"/>
    <n v="1"/>
    <n v="3"/>
    <s v="101"/>
    <x v="40"/>
    <x v="2"/>
    <x v="0"/>
    <x v="0"/>
    <x v="0"/>
    <n v="1"/>
  </r>
  <r>
    <n v="42"/>
    <n v="1"/>
    <n v="3"/>
    <s v="102"/>
    <x v="41"/>
    <x v="3"/>
    <x v="0"/>
    <x v="0"/>
    <x v="0"/>
    <n v="1"/>
  </r>
  <r>
    <n v="43"/>
    <n v="1"/>
    <n v="3"/>
    <s v="201"/>
    <x v="42"/>
    <x v="2"/>
    <x v="0"/>
    <x v="0"/>
    <x v="0"/>
    <n v="1"/>
  </r>
  <r>
    <n v="44"/>
    <n v="1"/>
    <n v="3"/>
    <s v="202"/>
    <x v="43"/>
    <x v="3"/>
    <x v="0"/>
    <x v="0"/>
    <x v="0"/>
    <n v="1"/>
  </r>
  <r>
    <n v="45"/>
    <n v="1"/>
    <n v="3"/>
    <s v="301"/>
    <x v="44"/>
    <x v="2"/>
    <x v="0"/>
    <x v="0"/>
    <x v="0"/>
    <n v="1"/>
  </r>
  <r>
    <n v="46"/>
    <n v="1"/>
    <n v="3"/>
    <s v="302"/>
    <x v="45"/>
    <x v="3"/>
    <x v="0"/>
    <x v="0"/>
    <x v="0"/>
    <n v="1"/>
  </r>
  <r>
    <n v="47"/>
    <n v="1"/>
    <n v="3"/>
    <s v="401"/>
    <x v="46"/>
    <x v="2"/>
    <x v="0"/>
    <x v="0"/>
    <x v="0"/>
    <n v="1"/>
  </r>
  <r>
    <n v="48"/>
    <n v="1"/>
    <n v="3"/>
    <s v="402"/>
    <x v="47"/>
    <x v="3"/>
    <x v="0"/>
    <x v="0"/>
    <x v="0"/>
    <n v="1"/>
  </r>
  <r>
    <n v="49"/>
    <n v="1"/>
    <n v="3"/>
    <s v="501"/>
    <x v="48"/>
    <x v="2"/>
    <x v="0"/>
    <x v="0"/>
    <x v="0"/>
    <n v="1"/>
  </r>
  <r>
    <n v="50"/>
    <n v="1"/>
    <n v="3"/>
    <s v="502"/>
    <x v="49"/>
    <x v="3"/>
    <x v="0"/>
    <x v="0"/>
    <x v="0"/>
    <n v="1"/>
  </r>
  <r>
    <n v="51"/>
    <n v="1"/>
    <n v="3"/>
    <s v="601"/>
    <x v="50"/>
    <x v="2"/>
    <x v="0"/>
    <x v="0"/>
    <x v="0"/>
    <n v="1"/>
  </r>
  <r>
    <n v="52"/>
    <n v="1"/>
    <n v="3"/>
    <s v="602"/>
    <x v="51"/>
    <x v="3"/>
    <x v="0"/>
    <x v="0"/>
    <x v="0"/>
    <n v="1"/>
  </r>
  <r>
    <n v="53"/>
    <n v="1"/>
    <n v="3"/>
    <s v="701"/>
    <x v="52"/>
    <x v="2"/>
    <x v="0"/>
    <x v="0"/>
    <x v="0"/>
    <n v="1"/>
  </r>
  <r>
    <n v="54"/>
    <n v="1"/>
    <n v="3"/>
    <s v="702"/>
    <x v="53"/>
    <x v="3"/>
    <x v="0"/>
    <x v="0"/>
    <x v="0"/>
    <n v="1"/>
  </r>
  <r>
    <n v="55"/>
    <n v="1"/>
    <n v="3"/>
    <s v="801"/>
    <x v="54"/>
    <x v="2"/>
    <x v="0"/>
    <x v="0"/>
    <x v="0"/>
    <n v="1"/>
  </r>
  <r>
    <n v="56"/>
    <n v="1"/>
    <n v="3"/>
    <s v="802"/>
    <x v="55"/>
    <x v="3"/>
    <x v="0"/>
    <x v="0"/>
    <x v="0"/>
    <n v="1"/>
  </r>
  <r>
    <n v="57"/>
    <n v="1"/>
    <n v="3"/>
    <s v="901"/>
    <x v="56"/>
    <x v="2"/>
    <x v="0"/>
    <x v="0"/>
    <x v="0"/>
    <n v="1"/>
  </r>
  <r>
    <n v="58"/>
    <n v="1"/>
    <n v="3"/>
    <s v="902"/>
    <x v="57"/>
    <x v="3"/>
    <x v="0"/>
    <x v="0"/>
    <x v="0"/>
    <n v="1"/>
  </r>
  <r>
    <n v="59"/>
    <n v="2"/>
    <n v="1"/>
    <s v="101"/>
    <x v="58"/>
    <x v="4"/>
    <x v="0"/>
    <x v="0"/>
    <x v="0"/>
    <n v="1"/>
  </r>
  <r>
    <n v="60"/>
    <n v="2"/>
    <n v="1"/>
    <s v="102"/>
    <x v="59"/>
    <x v="5"/>
    <x v="0"/>
    <x v="0"/>
    <x v="0"/>
    <n v="1"/>
  </r>
  <r>
    <n v="61"/>
    <n v="2"/>
    <n v="1"/>
    <s v="201"/>
    <x v="60"/>
    <x v="4"/>
    <x v="0"/>
    <x v="0"/>
    <x v="0"/>
    <n v="1"/>
  </r>
  <r>
    <n v="62"/>
    <n v="2"/>
    <n v="1"/>
    <s v="202"/>
    <x v="61"/>
    <x v="5"/>
    <x v="0"/>
    <x v="0"/>
    <x v="0"/>
    <n v="1"/>
  </r>
  <r>
    <n v="63"/>
    <n v="2"/>
    <n v="1"/>
    <s v="301"/>
    <x v="62"/>
    <x v="4"/>
    <x v="0"/>
    <x v="0"/>
    <x v="0"/>
    <n v="1"/>
  </r>
  <r>
    <n v="64"/>
    <n v="2"/>
    <n v="1"/>
    <s v="302"/>
    <x v="63"/>
    <x v="5"/>
    <x v="0"/>
    <x v="0"/>
    <x v="0"/>
    <n v="1"/>
  </r>
  <r>
    <n v="65"/>
    <n v="2"/>
    <n v="1"/>
    <s v="401"/>
    <x v="64"/>
    <x v="4"/>
    <x v="0"/>
    <x v="0"/>
    <x v="0"/>
    <n v="1"/>
  </r>
  <r>
    <n v="66"/>
    <n v="2"/>
    <n v="1"/>
    <s v="402"/>
    <x v="65"/>
    <x v="5"/>
    <x v="0"/>
    <x v="0"/>
    <x v="0"/>
    <n v="1"/>
  </r>
  <r>
    <n v="67"/>
    <n v="2"/>
    <n v="1"/>
    <s v="501"/>
    <x v="66"/>
    <x v="4"/>
    <x v="0"/>
    <x v="0"/>
    <x v="0"/>
    <n v="1"/>
  </r>
  <r>
    <n v="68"/>
    <n v="2"/>
    <n v="1"/>
    <s v="502"/>
    <x v="67"/>
    <x v="5"/>
    <x v="0"/>
    <x v="0"/>
    <x v="0"/>
    <n v="1"/>
  </r>
  <r>
    <n v="69"/>
    <n v="2"/>
    <n v="1"/>
    <s v="601"/>
    <x v="68"/>
    <x v="4"/>
    <x v="0"/>
    <x v="0"/>
    <x v="0"/>
    <n v="1"/>
  </r>
  <r>
    <n v="70"/>
    <n v="2"/>
    <n v="1"/>
    <s v="602"/>
    <x v="69"/>
    <x v="5"/>
    <x v="0"/>
    <x v="0"/>
    <x v="0"/>
    <n v="1"/>
  </r>
  <r>
    <n v="71"/>
    <n v="2"/>
    <n v="1"/>
    <s v="701"/>
    <x v="70"/>
    <x v="4"/>
    <x v="0"/>
    <x v="0"/>
    <x v="0"/>
    <n v="1"/>
  </r>
  <r>
    <n v="72"/>
    <n v="2"/>
    <n v="1"/>
    <s v="702"/>
    <x v="71"/>
    <x v="5"/>
    <x v="0"/>
    <x v="0"/>
    <x v="0"/>
    <n v="1"/>
  </r>
  <r>
    <n v="73"/>
    <n v="2"/>
    <n v="1"/>
    <s v="801"/>
    <x v="72"/>
    <x v="4"/>
    <x v="0"/>
    <x v="0"/>
    <x v="0"/>
    <n v="1"/>
  </r>
  <r>
    <n v="74"/>
    <n v="2"/>
    <n v="1"/>
    <s v="802"/>
    <x v="73"/>
    <x v="5"/>
    <x v="0"/>
    <x v="0"/>
    <x v="0"/>
    <n v="1"/>
  </r>
  <r>
    <n v="75"/>
    <n v="2"/>
    <n v="1"/>
    <s v="901"/>
    <x v="74"/>
    <x v="4"/>
    <x v="0"/>
    <x v="0"/>
    <x v="0"/>
    <n v="1"/>
  </r>
  <r>
    <n v="76"/>
    <n v="2"/>
    <n v="1"/>
    <s v="902"/>
    <x v="75"/>
    <x v="5"/>
    <x v="0"/>
    <x v="0"/>
    <x v="0"/>
    <n v="1"/>
  </r>
  <r>
    <n v="77"/>
    <n v="2"/>
    <n v="1"/>
    <s v="1001"/>
    <x v="76"/>
    <x v="4"/>
    <x v="0"/>
    <x v="0"/>
    <x v="0"/>
    <n v="1"/>
  </r>
  <r>
    <n v="78"/>
    <n v="2"/>
    <n v="1"/>
    <s v="1002"/>
    <x v="77"/>
    <x v="5"/>
    <x v="0"/>
    <x v="0"/>
    <x v="0"/>
    <n v="1"/>
  </r>
  <r>
    <n v="79"/>
    <n v="2"/>
    <n v="2"/>
    <s v="101"/>
    <x v="78"/>
    <x v="5"/>
    <x v="0"/>
    <x v="0"/>
    <x v="0"/>
    <n v="1"/>
  </r>
  <r>
    <n v="80"/>
    <n v="2"/>
    <n v="2"/>
    <s v="102"/>
    <x v="79"/>
    <x v="5"/>
    <x v="0"/>
    <x v="0"/>
    <x v="0"/>
    <n v="1"/>
  </r>
  <r>
    <n v="81"/>
    <n v="2"/>
    <n v="2"/>
    <s v="201"/>
    <x v="80"/>
    <x v="5"/>
    <x v="0"/>
    <x v="0"/>
    <x v="0"/>
    <n v="1"/>
  </r>
  <r>
    <n v="82"/>
    <n v="2"/>
    <n v="2"/>
    <s v="202"/>
    <x v="81"/>
    <x v="5"/>
    <x v="0"/>
    <x v="0"/>
    <x v="0"/>
    <n v="1"/>
  </r>
  <r>
    <n v="83"/>
    <n v="2"/>
    <n v="2"/>
    <s v="301"/>
    <x v="82"/>
    <x v="5"/>
    <x v="0"/>
    <x v="0"/>
    <x v="0"/>
    <n v="1"/>
  </r>
  <r>
    <n v="84"/>
    <n v="2"/>
    <n v="2"/>
    <s v="302"/>
    <x v="83"/>
    <x v="5"/>
    <x v="0"/>
    <x v="0"/>
    <x v="0"/>
    <n v="1"/>
  </r>
  <r>
    <n v="85"/>
    <n v="2"/>
    <n v="2"/>
    <s v="401"/>
    <x v="84"/>
    <x v="5"/>
    <x v="0"/>
    <x v="0"/>
    <x v="0"/>
    <n v="1"/>
  </r>
  <r>
    <n v="86"/>
    <n v="2"/>
    <n v="2"/>
    <s v="402"/>
    <x v="85"/>
    <x v="5"/>
    <x v="0"/>
    <x v="0"/>
    <x v="0"/>
    <n v="1"/>
  </r>
  <r>
    <n v="87"/>
    <n v="2"/>
    <n v="2"/>
    <s v="501"/>
    <x v="86"/>
    <x v="5"/>
    <x v="0"/>
    <x v="0"/>
    <x v="0"/>
    <n v="1"/>
  </r>
  <r>
    <n v="88"/>
    <n v="2"/>
    <n v="2"/>
    <s v="502"/>
    <x v="87"/>
    <x v="5"/>
    <x v="0"/>
    <x v="0"/>
    <x v="0"/>
    <n v="1"/>
  </r>
  <r>
    <n v="89"/>
    <n v="2"/>
    <n v="2"/>
    <s v="601"/>
    <x v="88"/>
    <x v="5"/>
    <x v="0"/>
    <x v="0"/>
    <x v="0"/>
    <n v="1"/>
  </r>
  <r>
    <n v="90"/>
    <n v="2"/>
    <n v="2"/>
    <s v="602"/>
    <x v="89"/>
    <x v="5"/>
    <x v="0"/>
    <x v="0"/>
    <x v="0"/>
    <n v="1"/>
  </r>
  <r>
    <n v="91"/>
    <n v="2"/>
    <n v="2"/>
    <s v="701"/>
    <x v="90"/>
    <x v="5"/>
    <x v="0"/>
    <x v="0"/>
    <x v="0"/>
    <n v="1"/>
  </r>
  <r>
    <n v="92"/>
    <n v="2"/>
    <n v="2"/>
    <s v="702"/>
    <x v="91"/>
    <x v="5"/>
    <x v="0"/>
    <x v="0"/>
    <x v="0"/>
    <n v="1"/>
  </r>
  <r>
    <n v="93"/>
    <n v="2"/>
    <n v="2"/>
    <s v="801"/>
    <x v="92"/>
    <x v="5"/>
    <x v="0"/>
    <x v="0"/>
    <x v="0"/>
    <n v="1"/>
  </r>
  <r>
    <n v="94"/>
    <n v="2"/>
    <n v="2"/>
    <s v="802"/>
    <x v="93"/>
    <x v="5"/>
    <x v="0"/>
    <x v="0"/>
    <x v="0"/>
    <n v="1"/>
  </r>
  <r>
    <n v="95"/>
    <n v="2"/>
    <n v="2"/>
    <s v="901"/>
    <x v="94"/>
    <x v="5"/>
    <x v="0"/>
    <x v="0"/>
    <x v="0"/>
    <n v="1"/>
  </r>
  <r>
    <n v="96"/>
    <n v="2"/>
    <n v="2"/>
    <s v="902"/>
    <x v="95"/>
    <x v="5"/>
    <x v="0"/>
    <x v="0"/>
    <x v="0"/>
    <n v="1"/>
  </r>
  <r>
    <n v="97"/>
    <n v="2"/>
    <n v="2"/>
    <s v="1001"/>
    <x v="96"/>
    <x v="5"/>
    <x v="0"/>
    <x v="0"/>
    <x v="0"/>
    <n v="1"/>
  </r>
  <r>
    <n v="98"/>
    <n v="2"/>
    <n v="2"/>
    <s v="1002"/>
    <x v="97"/>
    <x v="4"/>
    <x v="0"/>
    <x v="0"/>
    <x v="0"/>
    <n v="1"/>
  </r>
  <r>
    <n v="99"/>
    <n v="2"/>
    <n v="3"/>
    <s v="101"/>
    <x v="98"/>
    <x v="6"/>
    <x v="0"/>
    <x v="0"/>
    <x v="0"/>
    <n v="1"/>
  </r>
  <r>
    <n v="100"/>
    <n v="2"/>
    <n v="3"/>
    <s v="102"/>
    <x v="99"/>
    <x v="7"/>
    <x v="0"/>
    <x v="0"/>
    <x v="0"/>
    <n v="1"/>
  </r>
  <r>
    <n v="101"/>
    <n v="2"/>
    <n v="3"/>
    <s v="201"/>
    <x v="100"/>
    <x v="6"/>
    <x v="0"/>
    <x v="0"/>
    <x v="0"/>
    <n v="1"/>
  </r>
  <r>
    <n v="102"/>
    <n v="2"/>
    <n v="3"/>
    <s v="202"/>
    <x v="101"/>
    <x v="7"/>
    <x v="0"/>
    <x v="0"/>
    <x v="0"/>
    <n v="1"/>
  </r>
  <r>
    <n v="103"/>
    <n v="2"/>
    <n v="3"/>
    <s v="301"/>
    <x v="102"/>
    <x v="6"/>
    <x v="0"/>
    <x v="0"/>
    <x v="0"/>
    <n v="1"/>
  </r>
  <r>
    <n v="104"/>
    <n v="2"/>
    <n v="3"/>
    <s v="302"/>
    <x v="103"/>
    <x v="7"/>
    <x v="0"/>
    <x v="0"/>
    <x v="0"/>
    <n v="1"/>
  </r>
  <r>
    <n v="105"/>
    <n v="2"/>
    <n v="3"/>
    <s v="401"/>
    <x v="104"/>
    <x v="6"/>
    <x v="0"/>
    <x v="0"/>
    <x v="0"/>
    <n v="1"/>
  </r>
  <r>
    <n v="106"/>
    <n v="2"/>
    <n v="3"/>
    <s v="402"/>
    <x v="105"/>
    <x v="7"/>
    <x v="0"/>
    <x v="0"/>
    <x v="0"/>
    <n v="1"/>
  </r>
  <r>
    <n v="107"/>
    <n v="2"/>
    <n v="3"/>
    <s v="501"/>
    <x v="106"/>
    <x v="6"/>
    <x v="0"/>
    <x v="0"/>
    <x v="0"/>
    <n v="1"/>
  </r>
  <r>
    <n v="108"/>
    <n v="2"/>
    <n v="3"/>
    <s v="502"/>
    <x v="107"/>
    <x v="7"/>
    <x v="0"/>
    <x v="0"/>
    <x v="0"/>
    <n v="1"/>
  </r>
  <r>
    <n v="109"/>
    <n v="2"/>
    <n v="3"/>
    <s v="601"/>
    <x v="108"/>
    <x v="6"/>
    <x v="0"/>
    <x v="0"/>
    <x v="0"/>
    <n v="1"/>
  </r>
  <r>
    <n v="110"/>
    <n v="2"/>
    <n v="3"/>
    <s v="602"/>
    <x v="109"/>
    <x v="7"/>
    <x v="0"/>
    <x v="0"/>
    <x v="0"/>
    <n v="1"/>
  </r>
  <r>
    <n v="111"/>
    <n v="2"/>
    <n v="3"/>
    <s v="701"/>
    <x v="110"/>
    <x v="6"/>
    <x v="0"/>
    <x v="0"/>
    <x v="0"/>
    <n v="1"/>
  </r>
  <r>
    <n v="112"/>
    <n v="2"/>
    <n v="3"/>
    <s v="702"/>
    <x v="111"/>
    <x v="7"/>
    <x v="0"/>
    <x v="0"/>
    <x v="0"/>
    <n v="1"/>
  </r>
  <r>
    <n v="113"/>
    <n v="2"/>
    <n v="3"/>
    <s v="801"/>
    <x v="112"/>
    <x v="6"/>
    <x v="0"/>
    <x v="0"/>
    <x v="0"/>
    <n v="1"/>
  </r>
  <r>
    <n v="114"/>
    <n v="2"/>
    <n v="3"/>
    <s v="802"/>
    <x v="113"/>
    <x v="7"/>
    <x v="0"/>
    <x v="0"/>
    <x v="0"/>
    <n v="1"/>
  </r>
  <r>
    <n v="115"/>
    <n v="2"/>
    <n v="3"/>
    <s v="901"/>
    <x v="114"/>
    <x v="6"/>
    <x v="0"/>
    <x v="0"/>
    <x v="0"/>
    <n v="1"/>
  </r>
  <r>
    <n v="116"/>
    <n v="2"/>
    <n v="3"/>
    <s v="902"/>
    <x v="115"/>
    <x v="7"/>
    <x v="0"/>
    <x v="0"/>
    <x v="0"/>
    <n v="1"/>
  </r>
  <r>
    <n v="117"/>
    <n v="3"/>
    <n v="1"/>
    <s v="101"/>
    <x v="116"/>
    <x v="8"/>
    <x v="0"/>
    <x v="0"/>
    <x v="0"/>
    <n v="1"/>
  </r>
  <r>
    <n v="118"/>
    <n v="3"/>
    <n v="1"/>
    <s v="102"/>
    <x v="117"/>
    <x v="9"/>
    <x v="0"/>
    <x v="0"/>
    <x v="0"/>
    <n v="1"/>
  </r>
  <r>
    <n v="119"/>
    <n v="3"/>
    <n v="1"/>
    <s v="201"/>
    <x v="118"/>
    <x v="8"/>
    <x v="0"/>
    <x v="0"/>
    <x v="0"/>
    <n v="1"/>
  </r>
  <r>
    <n v="120"/>
    <n v="3"/>
    <n v="1"/>
    <s v="202"/>
    <x v="119"/>
    <x v="9"/>
    <x v="0"/>
    <x v="0"/>
    <x v="0"/>
    <n v="1"/>
  </r>
  <r>
    <n v="121"/>
    <n v="3"/>
    <n v="1"/>
    <s v="301"/>
    <x v="120"/>
    <x v="8"/>
    <x v="0"/>
    <x v="0"/>
    <x v="0"/>
    <n v="1"/>
  </r>
  <r>
    <n v="122"/>
    <n v="3"/>
    <n v="1"/>
    <s v="302"/>
    <x v="121"/>
    <x v="9"/>
    <x v="0"/>
    <x v="0"/>
    <x v="0"/>
    <n v="1"/>
  </r>
  <r>
    <n v="123"/>
    <n v="3"/>
    <n v="1"/>
    <s v="401"/>
    <x v="122"/>
    <x v="8"/>
    <x v="0"/>
    <x v="0"/>
    <x v="0"/>
    <n v="1"/>
  </r>
  <r>
    <n v="124"/>
    <n v="3"/>
    <n v="1"/>
    <s v="402"/>
    <x v="123"/>
    <x v="9"/>
    <x v="0"/>
    <x v="0"/>
    <x v="0"/>
    <n v="1"/>
  </r>
  <r>
    <n v="125"/>
    <n v="3"/>
    <n v="1"/>
    <s v="501"/>
    <x v="124"/>
    <x v="8"/>
    <x v="0"/>
    <x v="0"/>
    <x v="0"/>
    <n v="1"/>
  </r>
  <r>
    <n v="126"/>
    <n v="3"/>
    <n v="1"/>
    <s v="502"/>
    <x v="125"/>
    <x v="9"/>
    <x v="0"/>
    <x v="0"/>
    <x v="0"/>
    <n v="1"/>
  </r>
  <r>
    <n v="127"/>
    <n v="3"/>
    <n v="1"/>
    <s v="601"/>
    <x v="126"/>
    <x v="8"/>
    <x v="0"/>
    <x v="0"/>
    <x v="0"/>
    <n v="1"/>
  </r>
  <r>
    <n v="128"/>
    <n v="3"/>
    <n v="1"/>
    <s v="602"/>
    <x v="127"/>
    <x v="9"/>
    <x v="0"/>
    <x v="0"/>
    <x v="0"/>
    <n v="1"/>
  </r>
  <r>
    <n v="129"/>
    <n v="3"/>
    <n v="1"/>
    <s v="701"/>
    <x v="128"/>
    <x v="8"/>
    <x v="0"/>
    <x v="0"/>
    <x v="0"/>
    <n v="1"/>
  </r>
  <r>
    <n v="130"/>
    <n v="3"/>
    <n v="1"/>
    <s v="702"/>
    <x v="129"/>
    <x v="9"/>
    <x v="0"/>
    <x v="0"/>
    <x v="0"/>
    <n v="1"/>
  </r>
  <r>
    <n v="131"/>
    <n v="3"/>
    <n v="1"/>
    <s v="801"/>
    <x v="130"/>
    <x v="8"/>
    <x v="0"/>
    <x v="0"/>
    <x v="0"/>
    <n v="1"/>
  </r>
  <r>
    <n v="132"/>
    <n v="3"/>
    <n v="1"/>
    <s v="802"/>
    <x v="131"/>
    <x v="9"/>
    <x v="0"/>
    <x v="0"/>
    <x v="0"/>
    <n v="1"/>
  </r>
  <r>
    <n v="133"/>
    <n v="3"/>
    <n v="1"/>
    <s v="901"/>
    <x v="132"/>
    <x v="8"/>
    <x v="0"/>
    <x v="0"/>
    <x v="0"/>
    <n v="1"/>
  </r>
  <r>
    <n v="134"/>
    <n v="3"/>
    <n v="1"/>
    <s v="902"/>
    <x v="133"/>
    <x v="9"/>
    <x v="0"/>
    <x v="0"/>
    <x v="0"/>
    <n v="1"/>
  </r>
  <r>
    <n v="135"/>
    <n v="3"/>
    <n v="1"/>
    <s v="1001"/>
    <x v="134"/>
    <x v="8"/>
    <x v="0"/>
    <x v="0"/>
    <x v="0"/>
    <n v="1"/>
  </r>
  <r>
    <n v="136"/>
    <n v="3"/>
    <n v="1"/>
    <s v="1002"/>
    <x v="135"/>
    <x v="9"/>
    <x v="0"/>
    <x v="0"/>
    <x v="0"/>
    <n v="1"/>
  </r>
  <r>
    <n v="137"/>
    <n v="3"/>
    <n v="2"/>
    <s v="101"/>
    <x v="136"/>
    <x v="9"/>
    <x v="0"/>
    <x v="0"/>
    <x v="0"/>
    <n v="1"/>
  </r>
  <r>
    <n v="138"/>
    <n v="3"/>
    <n v="2"/>
    <s v="102"/>
    <x v="137"/>
    <x v="9"/>
    <x v="0"/>
    <x v="0"/>
    <x v="0"/>
    <n v="1"/>
  </r>
  <r>
    <n v="139"/>
    <n v="3"/>
    <n v="2"/>
    <s v="201"/>
    <x v="138"/>
    <x v="9"/>
    <x v="0"/>
    <x v="0"/>
    <x v="0"/>
    <n v="1"/>
  </r>
  <r>
    <n v="140"/>
    <n v="3"/>
    <n v="2"/>
    <s v="202"/>
    <x v="139"/>
    <x v="9"/>
    <x v="0"/>
    <x v="0"/>
    <x v="0"/>
    <n v="1"/>
  </r>
  <r>
    <n v="141"/>
    <n v="3"/>
    <n v="2"/>
    <s v="301"/>
    <x v="140"/>
    <x v="9"/>
    <x v="0"/>
    <x v="0"/>
    <x v="0"/>
    <n v="1"/>
  </r>
  <r>
    <n v="142"/>
    <n v="3"/>
    <n v="2"/>
    <s v="302"/>
    <x v="141"/>
    <x v="9"/>
    <x v="0"/>
    <x v="0"/>
    <x v="0"/>
    <n v="1"/>
  </r>
  <r>
    <n v="143"/>
    <n v="3"/>
    <n v="2"/>
    <s v="401"/>
    <x v="142"/>
    <x v="9"/>
    <x v="0"/>
    <x v="0"/>
    <x v="0"/>
    <n v="1"/>
  </r>
  <r>
    <n v="144"/>
    <n v="3"/>
    <n v="2"/>
    <s v="402"/>
    <x v="143"/>
    <x v="9"/>
    <x v="0"/>
    <x v="0"/>
    <x v="0"/>
    <n v="1"/>
  </r>
  <r>
    <n v="145"/>
    <n v="3"/>
    <n v="2"/>
    <s v="501"/>
    <x v="144"/>
    <x v="9"/>
    <x v="0"/>
    <x v="0"/>
    <x v="0"/>
    <n v="1"/>
  </r>
  <r>
    <n v="146"/>
    <n v="3"/>
    <n v="2"/>
    <s v="502"/>
    <x v="145"/>
    <x v="9"/>
    <x v="0"/>
    <x v="0"/>
    <x v="0"/>
    <n v="1"/>
  </r>
  <r>
    <n v="147"/>
    <n v="3"/>
    <n v="2"/>
    <s v="601"/>
    <x v="146"/>
    <x v="9"/>
    <x v="0"/>
    <x v="0"/>
    <x v="0"/>
    <n v="1"/>
  </r>
  <r>
    <n v="148"/>
    <n v="3"/>
    <n v="2"/>
    <s v="602"/>
    <x v="147"/>
    <x v="9"/>
    <x v="0"/>
    <x v="0"/>
    <x v="0"/>
    <n v="1"/>
  </r>
  <r>
    <n v="149"/>
    <n v="3"/>
    <n v="2"/>
    <s v="701"/>
    <x v="148"/>
    <x v="9"/>
    <x v="0"/>
    <x v="0"/>
    <x v="0"/>
    <n v="1"/>
  </r>
  <r>
    <n v="150"/>
    <n v="3"/>
    <n v="2"/>
    <s v="702"/>
    <x v="149"/>
    <x v="9"/>
    <x v="0"/>
    <x v="0"/>
    <x v="0"/>
    <n v="1"/>
  </r>
  <r>
    <n v="151"/>
    <n v="3"/>
    <n v="2"/>
    <s v="801"/>
    <x v="150"/>
    <x v="9"/>
    <x v="0"/>
    <x v="0"/>
    <x v="0"/>
    <n v="1"/>
  </r>
  <r>
    <n v="152"/>
    <n v="3"/>
    <n v="2"/>
    <s v="802"/>
    <x v="151"/>
    <x v="9"/>
    <x v="0"/>
    <x v="0"/>
    <x v="0"/>
    <n v="1"/>
  </r>
  <r>
    <n v="153"/>
    <n v="3"/>
    <n v="2"/>
    <s v="901"/>
    <x v="152"/>
    <x v="9"/>
    <x v="0"/>
    <x v="0"/>
    <x v="0"/>
    <n v="1"/>
  </r>
  <r>
    <n v="154"/>
    <n v="3"/>
    <n v="2"/>
    <s v="902"/>
    <x v="153"/>
    <x v="9"/>
    <x v="0"/>
    <x v="0"/>
    <x v="0"/>
    <n v="1"/>
  </r>
  <r>
    <n v="155"/>
    <n v="3"/>
    <n v="2"/>
    <s v="1001"/>
    <x v="154"/>
    <x v="9"/>
    <x v="0"/>
    <x v="0"/>
    <x v="0"/>
    <n v="1"/>
  </r>
  <r>
    <n v="156"/>
    <n v="3"/>
    <n v="2"/>
    <s v="1002"/>
    <x v="155"/>
    <x v="9"/>
    <x v="0"/>
    <x v="0"/>
    <x v="0"/>
    <n v="1"/>
  </r>
  <r>
    <n v="157"/>
    <n v="3"/>
    <n v="3"/>
    <s v="101"/>
    <x v="156"/>
    <x v="9"/>
    <x v="0"/>
    <x v="0"/>
    <x v="0"/>
    <n v="1"/>
  </r>
  <r>
    <n v="158"/>
    <n v="3"/>
    <n v="3"/>
    <s v="102"/>
    <x v="157"/>
    <x v="9"/>
    <x v="0"/>
    <x v="0"/>
    <x v="0"/>
    <n v="1"/>
  </r>
  <r>
    <n v="159"/>
    <n v="3"/>
    <n v="3"/>
    <s v="201"/>
    <x v="158"/>
    <x v="9"/>
    <x v="0"/>
    <x v="0"/>
    <x v="0"/>
    <n v="1"/>
  </r>
  <r>
    <n v="160"/>
    <n v="3"/>
    <n v="3"/>
    <s v="202"/>
    <x v="159"/>
    <x v="9"/>
    <x v="0"/>
    <x v="0"/>
    <x v="0"/>
    <n v="1"/>
  </r>
  <r>
    <n v="161"/>
    <n v="3"/>
    <n v="3"/>
    <s v="301"/>
    <x v="160"/>
    <x v="9"/>
    <x v="0"/>
    <x v="0"/>
    <x v="0"/>
    <n v="1"/>
  </r>
  <r>
    <n v="162"/>
    <n v="3"/>
    <n v="3"/>
    <s v="302"/>
    <x v="161"/>
    <x v="9"/>
    <x v="0"/>
    <x v="0"/>
    <x v="0"/>
    <n v="1"/>
  </r>
  <r>
    <n v="163"/>
    <n v="3"/>
    <n v="3"/>
    <s v="401"/>
    <x v="162"/>
    <x v="9"/>
    <x v="0"/>
    <x v="0"/>
    <x v="0"/>
    <n v="1"/>
  </r>
  <r>
    <n v="164"/>
    <n v="3"/>
    <n v="3"/>
    <s v="402"/>
    <x v="163"/>
    <x v="9"/>
    <x v="0"/>
    <x v="0"/>
    <x v="0"/>
    <n v="1"/>
  </r>
  <r>
    <n v="165"/>
    <n v="3"/>
    <n v="3"/>
    <s v="501"/>
    <x v="164"/>
    <x v="9"/>
    <x v="0"/>
    <x v="0"/>
    <x v="0"/>
    <n v="1"/>
  </r>
  <r>
    <n v="166"/>
    <n v="3"/>
    <n v="3"/>
    <s v="502"/>
    <x v="165"/>
    <x v="9"/>
    <x v="0"/>
    <x v="0"/>
    <x v="0"/>
    <n v="1"/>
  </r>
  <r>
    <n v="167"/>
    <n v="3"/>
    <n v="3"/>
    <s v="601"/>
    <x v="166"/>
    <x v="9"/>
    <x v="0"/>
    <x v="0"/>
    <x v="0"/>
    <n v="1"/>
  </r>
  <r>
    <n v="168"/>
    <n v="3"/>
    <n v="3"/>
    <s v="602"/>
    <x v="167"/>
    <x v="9"/>
    <x v="0"/>
    <x v="0"/>
    <x v="0"/>
    <n v="1"/>
  </r>
  <r>
    <n v="169"/>
    <n v="3"/>
    <n v="3"/>
    <s v="701"/>
    <x v="168"/>
    <x v="9"/>
    <x v="0"/>
    <x v="0"/>
    <x v="0"/>
    <n v="1"/>
  </r>
  <r>
    <n v="170"/>
    <n v="3"/>
    <n v="3"/>
    <s v="702"/>
    <x v="169"/>
    <x v="9"/>
    <x v="0"/>
    <x v="0"/>
    <x v="0"/>
    <n v="1"/>
  </r>
  <r>
    <n v="171"/>
    <n v="3"/>
    <n v="3"/>
    <s v="801"/>
    <x v="170"/>
    <x v="9"/>
    <x v="0"/>
    <x v="0"/>
    <x v="0"/>
    <n v="1"/>
  </r>
  <r>
    <n v="172"/>
    <n v="3"/>
    <n v="3"/>
    <s v="802"/>
    <x v="171"/>
    <x v="9"/>
    <x v="0"/>
    <x v="0"/>
    <x v="0"/>
    <n v="1"/>
  </r>
  <r>
    <n v="173"/>
    <n v="3"/>
    <n v="3"/>
    <s v="901"/>
    <x v="172"/>
    <x v="9"/>
    <x v="0"/>
    <x v="0"/>
    <x v="0"/>
    <n v="1"/>
  </r>
  <r>
    <n v="174"/>
    <n v="3"/>
    <n v="3"/>
    <s v="902"/>
    <x v="173"/>
    <x v="9"/>
    <x v="0"/>
    <x v="0"/>
    <x v="0"/>
    <n v="1"/>
  </r>
  <r>
    <n v="175"/>
    <n v="3"/>
    <n v="3"/>
    <s v="1001"/>
    <x v="174"/>
    <x v="9"/>
    <x v="0"/>
    <x v="0"/>
    <x v="0"/>
    <n v="1"/>
  </r>
  <r>
    <n v="176"/>
    <n v="3"/>
    <n v="3"/>
    <s v="1002"/>
    <x v="175"/>
    <x v="9"/>
    <x v="0"/>
    <x v="0"/>
    <x v="0"/>
    <n v="1"/>
  </r>
  <r>
    <n v="177"/>
    <n v="3"/>
    <n v="4"/>
    <s v="101"/>
    <x v="176"/>
    <x v="9"/>
    <x v="0"/>
    <x v="0"/>
    <x v="0"/>
    <n v="1"/>
  </r>
  <r>
    <n v="178"/>
    <n v="3"/>
    <n v="4"/>
    <s v="102"/>
    <x v="177"/>
    <x v="8"/>
    <x v="0"/>
    <x v="0"/>
    <x v="0"/>
    <n v="1"/>
  </r>
  <r>
    <n v="179"/>
    <n v="3"/>
    <n v="4"/>
    <s v="201"/>
    <x v="178"/>
    <x v="9"/>
    <x v="0"/>
    <x v="0"/>
    <x v="0"/>
    <n v="1"/>
  </r>
  <r>
    <n v="180"/>
    <n v="3"/>
    <n v="4"/>
    <s v="202"/>
    <x v="179"/>
    <x v="8"/>
    <x v="0"/>
    <x v="0"/>
    <x v="0"/>
    <n v="1"/>
  </r>
  <r>
    <n v="181"/>
    <n v="3"/>
    <n v="4"/>
    <s v="301"/>
    <x v="180"/>
    <x v="9"/>
    <x v="0"/>
    <x v="0"/>
    <x v="0"/>
    <n v="1"/>
  </r>
  <r>
    <n v="182"/>
    <n v="3"/>
    <n v="4"/>
    <s v="302"/>
    <x v="181"/>
    <x v="8"/>
    <x v="0"/>
    <x v="0"/>
    <x v="0"/>
    <n v="1"/>
  </r>
  <r>
    <n v="183"/>
    <n v="3"/>
    <n v="4"/>
    <s v="401"/>
    <x v="182"/>
    <x v="9"/>
    <x v="0"/>
    <x v="0"/>
    <x v="0"/>
    <n v="1"/>
  </r>
  <r>
    <n v="184"/>
    <n v="3"/>
    <n v="4"/>
    <s v="402"/>
    <x v="183"/>
    <x v="8"/>
    <x v="0"/>
    <x v="0"/>
    <x v="0"/>
    <n v="1"/>
  </r>
  <r>
    <n v="185"/>
    <n v="3"/>
    <n v="4"/>
    <s v="501"/>
    <x v="184"/>
    <x v="9"/>
    <x v="0"/>
    <x v="0"/>
    <x v="0"/>
    <n v="1"/>
  </r>
  <r>
    <n v="186"/>
    <n v="3"/>
    <n v="4"/>
    <s v="502"/>
    <x v="185"/>
    <x v="8"/>
    <x v="0"/>
    <x v="0"/>
    <x v="0"/>
    <n v="1"/>
  </r>
  <r>
    <n v="187"/>
    <n v="3"/>
    <n v="4"/>
    <s v="601"/>
    <x v="186"/>
    <x v="9"/>
    <x v="0"/>
    <x v="0"/>
    <x v="0"/>
    <n v="1"/>
  </r>
  <r>
    <n v="188"/>
    <n v="3"/>
    <n v="4"/>
    <s v="602"/>
    <x v="187"/>
    <x v="8"/>
    <x v="0"/>
    <x v="0"/>
    <x v="0"/>
    <n v="1"/>
  </r>
  <r>
    <n v="189"/>
    <n v="3"/>
    <n v="4"/>
    <s v="701"/>
    <x v="188"/>
    <x v="9"/>
    <x v="0"/>
    <x v="0"/>
    <x v="0"/>
    <n v="1"/>
  </r>
  <r>
    <n v="190"/>
    <n v="3"/>
    <n v="4"/>
    <s v="702"/>
    <x v="189"/>
    <x v="8"/>
    <x v="0"/>
    <x v="0"/>
    <x v="0"/>
    <n v="1"/>
  </r>
  <r>
    <n v="191"/>
    <n v="3"/>
    <n v="4"/>
    <s v="801"/>
    <x v="190"/>
    <x v="9"/>
    <x v="0"/>
    <x v="0"/>
    <x v="0"/>
    <n v="1"/>
  </r>
  <r>
    <n v="192"/>
    <n v="3"/>
    <n v="4"/>
    <s v="802"/>
    <x v="191"/>
    <x v="8"/>
    <x v="0"/>
    <x v="0"/>
    <x v="0"/>
    <n v="1"/>
  </r>
  <r>
    <n v="193"/>
    <n v="3"/>
    <n v="4"/>
    <s v="901"/>
    <x v="192"/>
    <x v="9"/>
    <x v="0"/>
    <x v="0"/>
    <x v="0"/>
    <n v="1"/>
  </r>
  <r>
    <n v="194"/>
    <n v="3"/>
    <n v="4"/>
    <s v="902"/>
    <x v="193"/>
    <x v="8"/>
    <x v="0"/>
    <x v="0"/>
    <x v="0"/>
    <n v="1"/>
  </r>
  <r>
    <n v="195"/>
    <n v="3"/>
    <n v="4"/>
    <s v="1001"/>
    <x v="194"/>
    <x v="9"/>
    <x v="0"/>
    <x v="0"/>
    <x v="0"/>
    <n v="1"/>
  </r>
  <r>
    <n v="196"/>
    <n v="3"/>
    <n v="4"/>
    <s v="1002"/>
    <x v="195"/>
    <x v="8"/>
    <x v="0"/>
    <x v="0"/>
    <x v="0"/>
    <n v="1"/>
  </r>
  <r>
    <n v="197"/>
    <n v="4"/>
    <n v="1"/>
    <s v="101"/>
    <x v="196"/>
    <x v="10"/>
    <x v="0"/>
    <x v="0"/>
    <x v="0"/>
    <n v="1"/>
  </r>
  <r>
    <n v="198"/>
    <n v="4"/>
    <n v="1"/>
    <s v="102"/>
    <x v="197"/>
    <x v="11"/>
    <x v="0"/>
    <x v="0"/>
    <x v="0"/>
    <n v="1"/>
  </r>
  <r>
    <n v="199"/>
    <n v="4"/>
    <n v="1"/>
    <s v="201"/>
    <x v="198"/>
    <x v="10"/>
    <x v="0"/>
    <x v="0"/>
    <x v="0"/>
    <n v="1"/>
  </r>
  <r>
    <n v="200"/>
    <n v="4"/>
    <n v="1"/>
    <s v="202"/>
    <x v="199"/>
    <x v="11"/>
    <x v="0"/>
    <x v="0"/>
    <x v="0"/>
    <n v="1"/>
  </r>
  <r>
    <n v="201"/>
    <n v="4"/>
    <n v="1"/>
    <s v="301"/>
    <x v="200"/>
    <x v="10"/>
    <x v="0"/>
    <x v="0"/>
    <x v="0"/>
    <n v="1"/>
  </r>
  <r>
    <n v="202"/>
    <n v="4"/>
    <n v="1"/>
    <s v="302"/>
    <x v="201"/>
    <x v="11"/>
    <x v="0"/>
    <x v="0"/>
    <x v="0"/>
    <n v="1"/>
  </r>
  <r>
    <n v="203"/>
    <n v="4"/>
    <n v="1"/>
    <s v="401"/>
    <x v="202"/>
    <x v="10"/>
    <x v="0"/>
    <x v="0"/>
    <x v="0"/>
    <n v="1"/>
  </r>
  <r>
    <n v="204"/>
    <n v="4"/>
    <n v="1"/>
    <s v="402"/>
    <x v="203"/>
    <x v="11"/>
    <x v="0"/>
    <x v="0"/>
    <x v="0"/>
    <n v="1"/>
  </r>
  <r>
    <n v="205"/>
    <n v="4"/>
    <n v="1"/>
    <s v="501"/>
    <x v="204"/>
    <x v="10"/>
    <x v="0"/>
    <x v="0"/>
    <x v="0"/>
    <n v="1"/>
  </r>
  <r>
    <n v="206"/>
    <n v="4"/>
    <n v="1"/>
    <s v="502"/>
    <x v="205"/>
    <x v="11"/>
    <x v="0"/>
    <x v="0"/>
    <x v="0"/>
    <n v="1"/>
  </r>
  <r>
    <n v="207"/>
    <n v="4"/>
    <n v="1"/>
    <s v="601"/>
    <x v="206"/>
    <x v="10"/>
    <x v="0"/>
    <x v="0"/>
    <x v="0"/>
    <n v="1"/>
  </r>
  <r>
    <n v="208"/>
    <n v="4"/>
    <n v="1"/>
    <s v="602"/>
    <x v="207"/>
    <x v="11"/>
    <x v="0"/>
    <x v="0"/>
    <x v="0"/>
    <n v="1"/>
  </r>
  <r>
    <n v="209"/>
    <n v="4"/>
    <n v="1"/>
    <s v="701"/>
    <x v="208"/>
    <x v="10"/>
    <x v="0"/>
    <x v="0"/>
    <x v="0"/>
    <n v="1"/>
  </r>
  <r>
    <n v="210"/>
    <n v="4"/>
    <n v="1"/>
    <s v="702"/>
    <x v="209"/>
    <x v="11"/>
    <x v="0"/>
    <x v="0"/>
    <x v="0"/>
    <n v="1"/>
  </r>
  <r>
    <n v="211"/>
    <n v="4"/>
    <n v="1"/>
    <s v="801"/>
    <x v="210"/>
    <x v="10"/>
    <x v="0"/>
    <x v="0"/>
    <x v="0"/>
    <n v="1"/>
  </r>
  <r>
    <n v="212"/>
    <n v="4"/>
    <n v="1"/>
    <s v="802"/>
    <x v="211"/>
    <x v="11"/>
    <x v="0"/>
    <x v="0"/>
    <x v="0"/>
    <n v="1"/>
  </r>
  <r>
    <n v="213"/>
    <n v="4"/>
    <n v="1"/>
    <s v="901"/>
    <x v="212"/>
    <x v="10"/>
    <x v="0"/>
    <x v="0"/>
    <x v="0"/>
    <n v="1"/>
  </r>
  <r>
    <n v="214"/>
    <n v="4"/>
    <n v="1"/>
    <s v="902"/>
    <x v="213"/>
    <x v="11"/>
    <x v="0"/>
    <x v="0"/>
    <x v="0"/>
    <n v="1"/>
  </r>
  <r>
    <n v="215"/>
    <n v="4"/>
    <n v="1"/>
    <s v="1001"/>
    <x v="214"/>
    <x v="10"/>
    <x v="0"/>
    <x v="0"/>
    <x v="0"/>
    <n v="1"/>
  </r>
  <r>
    <n v="216"/>
    <n v="4"/>
    <n v="1"/>
    <s v="1002"/>
    <x v="215"/>
    <x v="11"/>
    <x v="0"/>
    <x v="0"/>
    <x v="0"/>
    <n v="1"/>
  </r>
  <r>
    <n v="217"/>
    <n v="4"/>
    <n v="2"/>
    <s v="101"/>
    <x v="216"/>
    <x v="11"/>
    <x v="0"/>
    <x v="0"/>
    <x v="0"/>
    <n v="1"/>
  </r>
  <r>
    <n v="218"/>
    <n v="4"/>
    <n v="2"/>
    <s v="102"/>
    <x v="217"/>
    <x v="11"/>
    <x v="0"/>
    <x v="0"/>
    <x v="0"/>
    <n v="1"/>
  </r>
  <r>
    <n v="219"/>
    <n v="4"/>
    <n v="2"/>
    <s v="201"/>
    <x v="218"/>
    <x v="11"/>
    <x v="0"/>
    <x v="0"/>
    <x v="0"/>
    <n v="1"/>
  </r>
  <r>
    <n v="220"/>
    <n v="4"/>
    <n v="2"/>
    <s v="202"/>
    <x v="219"/>
    <x v="11"/>
    <x v="0"/>
    <x v="0"/>
    <x v="0"/>
    <n v="1"/>
  </r>
  <r>
    <n v="221"/>
    <n v="4"/>
    <n v="2"/>
    <s v="301"/>
    <x v="220"/>
    <x v="11"/>
    <x v="0"/>
    <x v="0"/>
    <x v="0"/>
    <n v="1"/>
  </r>
  <r>
    <n v="222"/>
    <n v="4"/>
    <n v="2"/>
    <s v="302"/>
    <x v="221"/>
    <x v="11"/>
    <x v="0"/>
    <x v="0"/>
    <x v="0"/>
    <n v="1"/>
  </r>
  <r>
    <n v="223"/>
    <n v="4"/>
    <n v="2"/>
    <s v="401"/>
    <x v="222"/>
    <x v="11"/>
    <x v="0"/>
    <x v="0"/>
    <x v="0"/>
    <n v="1"/>
  </r>
  <r>
    <n v="224"/>
    <n v="4"/>
    <n v="2"/>
    <s v="402"/>
    <x v="223"/>
    <x v="11"/>
    <x v="0"/>
    <x v="0"/>
    <x v="0"/>
    <n v="1"/>
  </r>
  <r>
    <n v="225"/>
    <n v="4"/>
    <n v="2"/>
    <s v="501"/>
    <x v="224"/>
    <x v="11"/>
    <x v="0"/>
    <x v="0"/>
    <x v="0"/>
    <n v="1"/>
  </r>
  <r>
    <n v="226"/>
    <n v="4"/>
    <n v="2"/>
    <s v="502"/>
    <x v="225"/>
    <x v="11"/>
    <x v="0"/>
    <x v="0"/>
    <x v="0"/>
    <n v="1"/>
  </r>
  <r>
    <n v="227"/>
    <n v="4"/>
    <n v="2"/>
    <s v="601"/>
    <x v="226"/>
    <x v="11"/>
    <x v="0"/>
    <x v="0"/>
    <x v="0"/>
    <n v="1"/>
  </r>
  <r>
    <n v="228"/>
    <n v="4"/>
    <n v="2"/>
    <s v="602"/>
    <x v="227"/>
    <x v="11"/>
    <x v="0"/>
    <x v="0"/>
    <x v="0"/>
    <n v="1"/>
  </r>
  <r>
    <n v="229"/>
    <n v="4"/>
    <n v="2"/>
    <s v="701"/>
    <x v="228"/>
    <x v="11"/>
    <x v="0"/>
    <x v="0"/>
    <x v="0"/>
    <n v="1"/>
  </r>
  <r>
    <n v="230"/>
    <n v="4"/>
    <n v="2"/>
    <s v="702"/>
    <x v="229"/>
    <x v="11"/>
    <x v="0"/>
    <x v="0"/>
    <x v="0"/>
    <n v="1"/>
  </r>
  <r>
    <n v="231"/>
    <n v="4"/>
    <n v="2"/>
    <s v="801"/>
    <x v="230"/>
    <x v="11"/>
    <x v="0"/>
    <x v="0"/>
    <x v="0"/>
    <n v="1"/>
  </r>
  <r>
    <n v="232"/>
    <n v="4"/>
    <n v="2"/>
    <s v="802"/>
    <x v="231"/>
    <x v="11"/>
    <x v="0"/>
    <x v="0"/>
    <x v="0"/>
    <n v="1"/>
  </r>
  <r>
    <n v="233"/>
    <n v="4"/>
    <n v="2"/>
    <s v="901"/>
    <x v="232"/>
    <x v="11"/>
    <x v="0"/>
    <x v="0"/>
    <x v="0"/>
    <n v="1"/>
  </r>
  <r>
    <n v="234"/>
    <n v="4"/>
    <n v="2"/>
    <s v="902"/>
    <x v="233"/>
    <x v="11"/>
    <x v="0"/>
    <x v="0"/>
    <x v="0"/>
    <n v="1"/>
  </r>
  <r>
    <n v="235"/>
    <n v="4"/>
    <n v="2"/>
    <s v="1001"/>
    <x v="234"/>
    <x v="11"/>
    <x v="0"/>
    <x v="0"/>
    <x v="0"/>
    <n v="1"/>
  </r>
  <r>
    <n v="236"/>
    <n v="4"/>
    <n v="2"/>
    <s v="1002"/>
    <x v="235"/>
    <x v="11"/>
    <x v="0"/>
    <x v="0"/>
    <x v="0"/>
    <n v="1"/>
  </r>
  <r>
    <n v="237"/>
    <n v="4"/>
    <n v="3"/>
    <s v="101"/>
    <x v="236"/>
    <x v="11"/>
    <x v="0"/>
    <x v="0"/>
    <x v="0"/>
    <n v="1"/>
  </r>
  <r>
    <n v="238"/>
    <n v="4"/>
    <n v="3"/>
    <s v="102"/>
    <x v="237"/>
    <x v="11"/>
    <x v="0"/>
    <x v="0"/>
    <x v="0"/>
    <n v="1"/>
  </r>
  <r>
    <n v="239"/>
    <n v="4"/>
    <n v="3"/>
    <s v="201"/>
    <x v="238"/>
    <x v="11"/>
    <x v="0"/>
    <x v="0"/>
    <x v="0"/>
    <n v="1"/>
  </r>
  <r>
    <n v="240"/>
    <n v="4"/>
    <n v="3"/>
    <s v="202"/>
    <x v="239"/>
    <x v="11"/>
    <x v="0"/>
    <x v="0"/>
    <x v="0"/>
    <n v="1"/>
  </r>
  <r>
    <n v="241"/>
    <n v="4"/>
    <n v="3"/>
    <s v="301"/>
    <x v="240"/>
    <x v="11"/>
    <x v="0"/>
    <x v="0"/>
    <x v="0"/>
    <n v="1"/>
  </r>
  <r>
    <n v="242"/>
    <n v="4"/>
    <n v="3"/>
    <s v="302"/>
    <x v="241"/>
    <x v="11"/>
    <x v="0"/>
    <x v="0"/>
    <x v="0"/>
    <n v="1"/>
  </r>
  <r>
    <n v="243"/>
    <n v="4"/>
    <n v="3"/>
    <s v="401"/>
    <x v="242"/>
    <x v="11"/>
    <x v="0"/>
    <x v="0"/>
    <x v="0"/>
    <n v="1"/>
  </r>
  <r>
    <n v="244"/>
    <n v="4"/>
    <n v="3"/>
    <s v="402"/>
    <x v="243"/>
    <x v="11"/>
    <x v="0"/>
    <x v="0"/>
    <x v="0"/>
    <n v="1"/>
  </r>
  <r>
    <n v="245"/>
    <n v="4"/>
    <n v="3"/>
    <s v="501"/>
    <x v="244"/>
    <x v="11"/>
    <x v="0"/>
    <x v="0"/>
    <x v="0"/>
    <n v="1"/>
  </r>
  <r>
    <n v="246"/>
    <n v="4"/>
    <n v="3"/>
    <s v="502"/>
    <x v="245"/>
    <x v="11"/>
    <x v="0"/>
    <x v="0"/>
    <x v="0"/>
    <n v="1"/>
  </r>
  <r>
    <n v="247"/>
    <n v="4"/>
    <n v="3"/>
    <s v="601"/>
    <x v="246"/>
    <x v="11"/>
    <x v="0"/>
    <x v="0"/>
    <x v="0"/>
    <n v="1"/>
  </r>
  <r>
    <n v="248"/>
    <n v="4"/>
    <n v="3"/>
    <s v="602"/>
    <x v="247"/>
    <x v="11"/>
    <x v="0"/>
    <x v="0"/>
    <x v="0"/>
    <n v="1"/>
  </r>
  <r>
    <n v="249"/>
    <n v="4"/>
    <n v="3"/>
    <s v="701"/>
    <x v="248"/>
    <x v="11"/>
    <x v="0"/>
    <x v="0"/>
    <x v="0"/>
    <n v="1"/>
  </r>
  <r>
    <n v="250"/>
    <n v="4"/>
    <n v="3"/>
    <s v="702"/>
    <x v="249"/>
    <x v="11"/>
    <x v="0"/>
    <x v="0"/>
    <x v="0"/>
    <n v="1"/>
  </r>
  <r>
    <n v="251"/>
    <n v="4"/>
    <n v="3"/>
    <s v="801"/>
    <x v="250"/>
    <x v="11"/>
    <x v="0"/>
    <x v="0"/>
    <x v="0"/>
    <n v="1"/>
  </r>
  <r>
    <n v="252"/>
    <n v="4"/>
    <n v="3"/>
    <s v="802"/>
    <x v="251"/>
    <x v="11"/>
    <x v="0"/>
    <x v="0"/>
    <x v="0"/>
    <n v="1"/>
  </r>
  <r>
    <n v="253"/>
    <n v="4"/>
    <n v="3"/>
    <s v="901"/>
    <x v="252"/>
    <x v="11"/>
    <x v="0"/>
    <x v="0"/>
    <x v="0"/>
    <n v="1"/>
  </r>
  <r>
    <n v="254"/>
    <n v="4"/>
    <n v="3"/>
    <s v="902"/>
    <x v="253"/>
    <x v="11"/>
    <x v="0"/>
    <x v="0"/>
    <x v="0"/>
    <n v="1"/>
  </r>
  <r>
    <n v="255"/>
    <n v="4"/>
    <n v="3"/>
    <s v="1001"/>
    <x v="254"/>
    <x v="11"/>
    <x v="0"/>
    <x v="0"/>
    <x v="0"/>
    <n v="1"/>
  </r>
  <r>
    <n v="256"/>
    <n v="4"/>
    <n v="3"/>
    <s v="1002"/>
    <x v="255"/>
    <x v="11"/>
    <x v="0"/>
    <x v="0"/>
    <x v="0"/>
    <n v="1"/>
  </r>
  <r>
    <n v="257"/>
    <n v="4"/>
    <n v="4"/>
    <s v="101"/>
    <x v="256"/>
    <x v="11"/>
    <x v="0"/>
    <x v="0"/>
    <x v="0"/>
    <n v="1"/>
  </r>
  <r>
    <n v="258"/>
    <n v="4"/>
    <n v="4"/>
    <s v="102"/>
    <x v="257"/>
    <x v="10"/>
    <x v="0"/>
    <x v="0"/>
    <x v="0"/>
    <n v="1"/>
  </r>
  <r>
    <n v="259"/>
    <n v="4"/>
    <n v="4"/>
    <s v="201"/>
    <x v="258"/>
    <x v="11"/>
    <x v="0"/>
    <x v="0"/>
    <x v="0"/>
    <n v="1"/>
  </r>
  <r>
    <n v="260"/>
    <n v="4"/>
    <n v="4"/>
    <s v="202"/>
    <x v="259"/>
    <x v="10"/>
    <x v="0"/>
    <x v="0"/>
    <x v="0"/>
    <n v="1"/>
  </r>
  <r>
    <n v="261"/>
    <n v="4"/>
    <n v="4"/>
    <s v="301"/>
    <x v="260"/>
    <x v="11"/>
    <x v="0"/>
    <x v="0"/>
    <x v="0"/>
    <n v="1"/>
  </r>
  <r>
    <n v="262"/>
    <n v="4"/>
    <n v="4"/>
    <s v="302"/>
    <x v="261"/>
    <x v="10"/>
    <x v="0"/>
    <x v="0"/>
    <x v="0"/>
    <n v="1"/>
  </r>
  <r>
    <n v="263"/>
    <n v="4"/>
    <n v="4"/>
    <s v="401"/>
    <x v="262"/>
    <x v="11"/>
    <x v="0"/>
    <x v="0"/>
    <x v="0"/>
    <n v="1"/>
  </r>
  <r>
    <n v="264"/>
    <n v="4"/>
    <n v="4"/>
    <s v="402"/>
    <x v="263"/>
    <x v="10"/>
    <x v="0"/>
    <x v="0"/>
    <x v="0"/>
    <n v="1"/>
  </r>
  <r>
    <n v="265"/>
    <n v="4"/>
    <n v="4"/>
    <s v="501"/>
    <x v="264"/>
    <x v="11"/>
    <x v="0"/>
    <x v="0"/>
    <x v="0"/>
    <n v="1"/>
  </r>
  <r>
    <n v="266"/>
    <n v="4"/>
    <n v="4"/>
    <s v="502"/>
    <x v="265"/>
    <x v="10"/>
    <x v="0"/>
    <x v="0"/>
    <x v="0"/>
    <n v="1"/>
  </r>
  <r>
    <n v="267"/>
    <n v="4"/>
    <n v="4"/>
    <s v="601"/>
    <x v="266"/>
    <x v="11"/>
    <x v="0"/>
    <x v="0"/>
    <x v="0"/>
    <n v="1"/>
  </r>
  <r>
    <n v="268"/>
    <n v="4"/>
    <n v="4"/>
    <s v="602"/>
    <x v="267"/>
    <x v="10"/>
    <x v="0"/>
    <x v="0"/>
    <x v="0"/>
    <n v="1"/>
  </r>
  <r>
    <n v="269"/>
    <n v="4"/>
    <n v="4"/>
    <s v="701"/>
    <x v="268"/>
    <x v="11"/>
    <x v="0"/>
    <x v="0"/>
    <x v="0"/>
    <n v="1"/>
  </r>
  <r>
    <n v="270"/>
    <n v="4"/>
    <n v="4"/>
    <s v="702"/>
    <x v="269"/>
    <x v="10"/>
    <x v="0"/>
    <x v="0"/>
    <x v="0"/>
    <n v="1"/>
  </r>
  <r>
    <n v="271"/>
    <n v="4"/>
    <n v="4"/>
    <s v="801"/>
    <x v="270"/>
    <x v="11"/>
    <x v="0"/>
    <x v="0"/>
    <x v="0"/>
    <n v="1"/>
  </r>
  <r>
    <n v="272"/>
    <n v="4"/>
    <n v="4"/>
    <s v="802"/>
    <x v="271"/>
    <x v="10"/>
    <x v="0"/>
    <x v="0"/>
    <x v="0"/>
    <n v="1"/>
  </r>
  <r>
    <n v="273"/>
    <n v="4"/>
    <n v="4"/>
    <s v="901"/>
    <x v="272"/>
    <x v="11"/>
    <x v="0"/>
    <x v="0"/>
    <x v="0"/>
    <n v="1"/>
  </r>
  <r>
    <n v="274"/>
    <n v="4"/>
    <n v="4"/>
    <s v="902"/>
    <x v="273"/>
    <x v="10"/>
    <x v="0"/>
    <x v="0"/>
    <x v="0"/>
    <n v="1"/>
  </r>
  <r>
    <n v="275"/>
    <n v="4"/>
    <n v="4"/>
    <s v="1001"/>
    <x v="274"/>
    <x v="11"/>
    <x v="0"/>
    <x v="0"/>
    <x v="0"/>
    <n v="1"/>
  </r>
  <r>
    <n v="276"/>
    <n v="4"/>
    <n v="4"/>
    <s v="1002"/>
    <x v="275"/>
    <x v="10"/>
    <x v="0"/>
    <x v="0"/>
    <x v="0"/>
    <n v="1"/>
  </r>
  <r>
    <n v="277"/>
    <n v="5"/>
    <n v="1"/>
    <s v="101"/>
    <x v="276"/>
    <x v="12"/>
    <x v="0"/>
    <x v="0"/>
    <x v="0"/>
    <n v="1"/>
  </r>
  <r>
    <n v="278"/>
    <n v="5"/>
    <n v="1"/>
    <s v="102"/>
    <x v="277"/>
    <x v="13"/>
    <x v="0"/>
    <x v="0"/>
    <x v="0"/>
    <n v="1"/>
  </r>
  <r>
    <n v="279"/>
    <n v="5"/>
    <n v="1"/>
    <s v="201"/>
    <x v="278"/>
    <x v="12"/>
    <x v="0"/>
    <x v="0"/>
    <x v="0"/>
    <n v="1"/>
  </r>
  <r>
    <n v="280"/>
    <n v="5"/>
    <n v="1"/>
    <s v="202"/>
    <x v="279"/>
    <x v="13"/>
    <x v="0"/>
    <x v="0"/>
    <x v="0"/>
    <n v="1"/>
  </r>
  <r>
    <n v="281"/>
    <n v="5"/>
    <n v="1"/>
    <s v="301"/>
    <x v="280"/>
    <x v="12"/>
    <x v="0"/>
    <x v="0"/>
    <x v="0"/>
    <n v="1"/>
  </r>
  <r>
    <n v="282"/>
    <n v="5"/>
    <n v="1"/>
    <s v="302"/>
    <x v="281"/>
    <x v="13"/>
    <x v="0"/>
    <x v="0"/>
    <x v="0"/>
    <n v="1"/>
  </r>
  <r>
    <n v="283"/>
    <n v="5"/>
    <n v="1"/>
    <s v="401"/>
    <x v="282"/>
    <x v="12"/>
    <x v="0"/>
    <x v="0"/>
    <x v="0"/>
    <n v="1"/>
  </r>
  <r>
    <n v="284"/>
    <n v="5"/>
    <n v="1"/>
    <s v="402"/>
    <x v="283"/>
    <x v="13"/>
    <x v="0"/>
    <x v="0"/>
    <x v="0"/>
    <n v="1"/>
  </r>
  <r>
    <n v="285"/>
    <n v="5"/>
    <n v="1"/>
    <s v="501"/>
    <x v="284"/>
    <x v="12"/>
    <x v="0"/>
    <x v="0"/>
    <x v="0"/>
    <n v="1"/>
  </r>
  <r>
    <n v="286"/>
    <n v="5"/>
    <n v="1"/>
    <s v="502"/>
    <x v="285"/>
    <x v="13"/>
    <x v="0"/>
    <x v="0"/>
    <x v="0"/>
    <n v="1"/>
  </r>
  <r>
    <n v="287"/>
    <n v="5"/>
    <n v="1"/>
    <s v="601"/>
    <x v="286"/>
    <x v="12"/>
    <x v="0"/>
    <x v="0"/>
    <x v="0"/>
    <n v="1"/>
  </r>
  <r>
    <n v="288"/>
    <n v="5"/>
    <n v="1"/>
    <s v="602"/>
    <x v="287"/>
    <x v="13"/>
    <x v="0"/>
    <x v="0"/>
    <x v="0"/>
    <n v="1"/>
  </r>
  <r>
    <n v="289"/>
    <n v="5"/>
    <n v="1"/>
    <s v="701"/>
    <x v="288"/>
    <x v="12"/>
    <x v="0"/>
    <x v="0"/>
    <x v="0"/>
    <n v="1"/>
  </r>
  <r>
    <n v="290"/>
    <n v="5"/>
    <n v="1"/>
    <s v="702"/>
    <x v="289"/>
    <x v="13"/>
    <x v="0"/>
    <x v="0"/>
    <x v="0"/>
    <n v="1"/>
  </r>
  <r>
    <n v="291"/>
    <n v="5"/>
    <n v="1"/>
    <s v="801"/>
    <x v="290"/>
    <x v="12"/>
    <x v="0"/>
    <x v="0"/>
    <x v="0"/>
    <n v="1"/>
  </r>
  <r>
    <n v="292"/>
    <n v="5"/>
    <n v="1"/>
    <s v="802"/>
    <x v="291"/>
    <x v="13"/>
    <x v="0"/>
    <x v="0"/>
    <x v="0"/>
    <n v="1"/>
  </r>
  <r>
    <n v="293"/>
    <n v="5"/>
    <n v="1"/>
    <s v="901"/>
    <x v="292"/>
    <x v="12"/>
    <x v="0"/>
    <x v="0"/>
    <x v="0"/>
    <n v="1"/>
  </r>
  <r>
    <n v="294"/>
    <n v="5"/>
    <n v="1"/>
    <s v="902"/>
    <x v="293"/>
    <x v="13"/>
    <x v="0"/>
    <x v="0"/>
    <x v="0"/>
    <n v="1"/>
  </r>
  <r>
    <n v="295"/>
    <n v="5"/>
    <n v="1"/>
    <s v="1001"/>
    <x v="294"/>
    <x v="12"/>
    <x v="0"/>
    <x v="0"/>
    <x v="0"/>
    <n v="1"/>
  </r>
  <r>
    <n v="296"/>
    <n v="5"/>
    <n v="1"/>
    <s v="1002"/>
    <x v="295"/>
    <x v="13"/>
    <x v="0"/>
    <x v="0"/>
    <x v="0"/>
    <n v="1"/>
  </r>
  <r>
    <n v="297"/>
    <n v="5"/>
    <n v="2"/>
    <s v="101"/>
    <x v="296"/>
    <x v="13"/>
    <x v="0"/>
    <x v="0"/>
    <x v="0"/>
    <n v="1"/>
  </r>
  <r>
    <n v="298"/>
    <n v="5"/>
    <n v="2"/>
    <s v="102"/>
    <x v="297"/>
    <x v="13"/>
    <x v="0"/>
    <x v="0"/>
    <x v="0"/>
    <n v="1"/>
  </r>
  <r>
    <n v="299"/>
    <n v="5"/>
    <n v="2"/>
    <s v="201"/>
    <x v="298"/>
    <x v="13"/>
    <x v="0"/>
    <x v="0"/>
    <x v="0"/>
    <n v="1"/>
  </r>
  <r>
    <n v="300"/>
    <n v="5"/>
    <n v="2"/>
    <s v="202"/>
    <x v="299"/>
    <x v="13"/>
    <x v="0"/>
    <x v="0"/>
    <x v="0"/>
    <n v="1"/>
  </r>
  <r>
    <n v="301"/>
    <n v="5"/>
    <n v="2"/>
    <s v="301"/>
    <x v="300"/>
    <x v="13"/>
    <x v="0"/>
    <x v="0"/>
    <x v="0"/>
    <n v="1"/>
  </r>
  <r>
    <n v="302"/>
    <n v="5"/>
    <n v="2"/>
    <s v="302"/>
    <x v="301"/>
    <x v="13"/>
    <x v="0"/>
    <x v="0"/>
    <x v="0"/>
    <n v="1"/>
  </r>
  <r>
    <n v="303"/>
    <n v="5"/>
    <n v="2"/>
    <s v="401"/>
    <x v="302"/>
    <x v="13"/>
    <x v="0"/>
    <x v="0"/>
    <x v="0"/>
    <n v="1"/>
  </r>
  <r>
    <n v="304"/>
    <n v="5"/>
    <n v="2"/>
    <s v="402"/>
    <x v="303"/>
    <x v="13"/>
    <x v="0"/>
    <x v="0"/>
    <x v="0"/>
    <n v="1"/>
  </r>
  <r>
    <n v="305"/>
    <n v="5"/>
    <n v="2"/>
    <s v="501"/>
    <x v="304"/>
    <x v="13"/>
    <x v="0"/>
    <x v="0"/>
    <x v="0"/>
    <n v="1"/>
  </r>
  <r>
    <n v="306"/>
    <n v="5"/>
    <n v="2"/>
    <s v="502"/>
    <x v="305"/>
    <x v="13"/>
    <x v="0"/>
    <x v="0"/>
    <x v="0"/>
    <n v="1"/>
  </r>
  <r>
    <n v="307"/>
    <n v="5"/>
    <n v="2"/>
    <s v="601"/>
    <x v="306"/>
    <x v="13"/>
    <x v="0"/>
    <x v="0"/>
    <x v="0"/>
    <n v="1"/>
  </r>
  <r>
    <n v="308"/>
    <n v="5"/>
    <n v="2"/>
    <s v="602"/>
    <x v="307"/>
    <x v="13"/>
    <x v="0"/>
    <x v="0"/>
    <x v="0"/>
    <n v="1"/>
  </r>
  <r>
    <n v="309"/>
    <n v="5"/>
    <n v="2"/>
    <s v="701"/>
    <x v="308"/>
    <x v="13"/>
    <x v="0"/>
    <x v="0"/>
    <x v="0"/>
    <n v="1"/>
  </r>
  <r>
    <n v="310"/>
    <n v="5"/>
    <n v="2"/>
    <s v="702"/>
    <x v="309"/>
    <x v="13"/>
    <x v="0"/>
    <x v="0"/>
    <x v="0"/>
    <n v="1"/>
  </r>
  <r>
    <n v="311"/>
    <n v="5"/>
    <n v="2"/>
    <s v="801"/>
    <x v="310"/>
    <x v="13"/>
    <x v="0"/>
    <x v="0"/>
    <x v="0"/>
    <n v="1"/>
  </r>
  <r>
    <n v="312"/>
    <n v="5"/>
    <n v="2"/>
    <s v="802"/>
    <x v="311"/>
    <x v="13"/>
    <x v="0"/>
    <x v="0"/>
    <x v="0"/>
    <n v="1"/>
  </r>
  <r>
    <n v="313"/>
    <n v="5"/>
    <n v="2"/>
    <s v="901"/>
    <x v="312"/>
    <x v="13"/>
    <x v="0"/>
    <x v="0"/>
    <x v="0"/>
    <n v="1"/>
  </r>
  <r>
    <n v="314"/>
    <n v="5"/>
    <n v="2"/>
    <s v="902"/>
    <x v="313"/>
    <x v="13"/>
    <x v="0"/>
    <x v="0"/>
    <x v="0"/>
    <n v="1"/>
  </r>
  <r>
    <n v="315"/>
    <n v="5"/>
    <n v="2"/>
    <s v="1001"/>
    <x v="314"/>
    <x v="13"/>
    <x v="0"/>
    <x v="0"/>
    <x v="0"/>
    <n v="1"/>
  </r>
  <r>
    <n v="316"/>
    <n v="5"/>
    <n v="2"/>
    <s v="1002"/>
    <x v="315"/>
    <x v="13"/>
    <x v="0"/>
    <x v="0"/>
    <x v="0"/>
    <n v="1"/>
  </r>
  <r>
    <n v="317"/>
    <n v="5"/>
    <n v="3"/>
    <s v="101"/>
    <x v="316"/>
    <x v="13"/>
    <x v="0"/>
    <x v="0"/>
    <x v="0"/>
    <n v="1"/>
  </r>
  <r>
    <n v="318"/>
    <n v="5"/>
    <n v="3"/>
    <s v="102"/>
    <x v="317"/>
    <x v="12"/>
    <x v="0"/>
    <x v="0"/>
    <x v="0"/>
    <n v="1"/>
  </r>
  <r>
    <n v="319"/>
    <n v="5"/>
    <n v="3"/>
    <s v="201"/>
    <x v="318"/>
    <x v="13"/>
    <x v="0"/>
    <x v="0"/>
    <x v="0"/>
    <n v="1"/>
  </r>
  <r>
    <n v="320"/>
    <n v="5"/>
    <n v="3"/>
    <s v="202"/>
    <x v="319"/>
    <x v="12"/>
    <x v="0"/>
    <x v="0"/>
    <x v="0"/>
    <n v="1"/>
  </r>
  <r>
    <n v="321"/>
    <n v="5"/>
    <n v="3"/>
    <s v="301"/>
    <x v="320"/>
    <x v="13"/>
    <x v="0"/>
    <x v="0"/>
    <x v="0"/>
    <n v="1"/>
  </r>
  <r>
    <n v="322"/>
    <n v="5"/>
    <n v="3"/>
    <s v="302"/>
    <x v="321"/>
    <x v="12"/>
    <x v="0"/>
    <x v="0"/>
    <x v="0"/>
    <n v="1"/>
  </r>
  <r>
    <n v="323"/>
    <n v="5"/>
    <n v="3"/>
    <s v="401"/>
    <x v="322"/>
    <x v="13"/>
    <x v="0"/>
    <x v="0"/>
    <x v="0"/>
    <n v="1"/>
  </r>
  <r>
    <n v="324"/>
    <n v="5"/>
    <n v="3"/>
    <s v="402"/>
    <x v="323"/>
    <x v="12"/>
    <x v="0"/>
    <x v="0"/>
    <x v="0"/>
    <n v="1"/>
  </r>
  <r>
    <n v="325"/>
    <n v="5"/>
    <n v="3"/>
    <s v="501"/>
    <x v="324"/>
    <x v="13"/>
    <x v="0"/>
    <x v="0"/>
    <x v="0"/>
    <n v="1"/>
  </r>
  <r>
    <n v="326"/>
    <n v="5"/>
    <n v="3"/>
    <s v="502"/>
    <x v="325"/>
    <x v="12"/>
    <x v="0"/>
    <x v="0"/>
    <x v="0"/>
    <n v="1"/>
  </r>
  <r>
    <n v="327"/>
    <n v="5"/>
    <n v="3"/>
    <s v="601"/>
    <x v="326"/>
    <x v="13"/>
    <x v="0"/>
    <x v="0"/>
    <x v="0"/>
    <n v="1"/>
  </r>
  <r>
    <n v="328"/>
    <n v="5"/>
    <n v="3"/>
    <s v="602"/>
    <x v="327"/>
    <x v="12"/>
    <x v="0"/>
    <x v="0"/>
    <x v="0"/>
    <n v="1"/>
  </r>
  <r>
    <n v="329"/>
    <n v="5"/>
    <n v="3"/>
    <s v="701"/>
    <x v="328"/>
    <x v="13"/>
    <x v="0"/>
    <x v="0"/>
    <x v="0"/>
    <n v="1"/>
  </r>
  <r>
    <n v="330"/>
    <n v="5"/>
    <n v="3"/>
    <s v="702"/>
    <x v="329"/>
    <x v="12"/>
    <x v="0"/>
    <x v="0"/>
    <x v="0"/>
    <n v="1"/>
  </r>
  <r>
    <n v="331"/>
    <n v="5"/>
    <n v="3"/>
    <s v="801"/>
    <x v="330"/>
    <x v="13"/>
    <x v="0"/>
    <x v="0"/>
    <x v="0"/>
    <n v="1"/>
  </r>
  <r>
    <n v="332"/>
    <n v="5"/>
    <n v="3"/>
    <s v="802"/>
    <x v="331"/>
    <x v="12"/>
    <x v="0"/>
    <x v="0"/>
    <x v="0"/>
    <n v="1"/>
  </r>
  <r>
    <n v="333"/>
    <n v="5"/>
    <n v="3"/>
    <s v="901"/>
    <x v="332"/>
    <x v="13"/>
    <x v="0"/>
    <x v="0"/>
    <x v="0"/>
    <n v="1"/>
  </r>
  <r>
    <n v="334"/>
    <n v="5"/>
    <n v="3"/>
    <s v="902"/>
    <x v="333"/>
    <x v="12"/>
    <x v="0"/>
    <x v="0"/>
    <x v="0"/>
    <n v="1"/>
  </r>
  <r>
    <n v="335"/>
    <n v="5"/>
    <n v="3"/>
    <s v="1001"/>
    <x v="334"/>
    <x v="13"/>
    <x v="0"/>
    <x v="0"/>
    <x v="0"/>
    <n v="1"/>
  </r>
  <r>
    <n v="336"/>
    <n v="5"/>
    <n v="3"/>
    <s v="1002"/>
    <x v="335"/>
    <x v="12"/>
    <x v="0"/>
    <x v="0"/>
    <x v="0"/>
    <n v="1"/>
  </r>
  <r>
    <n v="337"/>
    <n v="6"/>
    <n v="1"/>
    <s v="101"/>
    <x v="336"/>
    <x v="14"/>
    <x v="0"/>
    <x v="0"/>
    <x v="0"/>
    <n v="1"/>
  </r>
  <r>
    <n v="338"/>
    <n v="6"/>
    <n v="1"/>
    <s v="102"/>
    <x v="337"/>
    <x v="15"/>
    <x v="0"/>
    <x v="0"/>
    <x v="0"/>
    <n v="1"/>
  </r>
  <r>
    <n v="339"/>
    <n v="6"/>
    <n v="1"/>
    <s v="201"/>
    <x v="338"/>
    <x v="14"/>
    <x v="0"/>
    <x v="0"/>
    <x v="0"/>
    <n v="1"/>
  </r>
  <r>
    <n v="340"/>
    <n v="6"/>
    <n v="1"/>
    <s v="202"/>
    <x v="339"/>
    <x v="15"/>
    <x v="0"/>
    <x v="0"/>
    <x v="0"/>
    <n v="1"/>
  </r>
  <r>
    <n v="341"/>
    <n v="6"/>
    <n v="1"/>
    <s v="301"/>
    <x v="340"/>
    <x v="14"/>
    <x v="0"/>
    <x v="0"/>
    <x v="0"/>
    <n v="1"/>
  </r>
  <r>
    <n v="342"/>
    <n v="6"/>
    <n v="1"/>
    <s v="302"/>
    <x v="341"/>
    <x v="15"/>
    <x v="0"/>
    <x v="0"/>
    <x v="0"/>
    <n v="1"/>
  </r>
  <r>
    <n v="343"/>
    <n v="6"/>
    <n v="1"/>
    <s v="401"/>
    <x v="342"/>
    <x v="14"/>
    <x v="0"/>
    <x v="0"/>
    <x v="0"/>
    <n v="1"/>
  </r>
  <r>
    <n v="344"/>
    <n v="6"/>
    <n v="1"/>
    <s v="402"/>
    <x v="343"/>
    <x v="15"/>
    <x v="0"/>
    <x v="0"/>
    <x v="0"/>
    <n v="1"/>
  </r>
  <r>
    <n v="345"/>
    <n v="6"/>
    <n v="1"/>
    <s v="501"/>
    <x v="344"/>
    <x v="14"/>
    <x v="0"/>
    <x v="0"/>
    <x v="0"/>
    <n v="1"/>
  </r>
  <r>
    <n v="346"/>
    <n v="6"/>
    <n v="1"/>
    <s v="502"/>
    <x v="345"/>
    <x v="15"/>
    <x v="0"/>
    <x v="0"/>
    <x v="0"/>
    <n v="1"/>
  </r>
  <r>
    <n v="347"/>
    <n v="6"/>
    <n v="1"/>
    <s v="601"/>
    <x v="346"/>
    <x v="14"/>
    <x v="0"/>
    <x v="0"/>
    <x v="0"/>
    <n v="1"/>
  </r>
  <r>
    <n v="348"/>
    <n v="6"/>
    <n v="1"/>
    <s v="602"/>
    <x v="347"/>
    <x v="15"/>
    <x v="0"/>
    <x v="0"/>
    <x v="0"/>
    <n v="1"/>
  </r>
  <r>
    <n v="349"/>
    <n v="6"/>
    <n v="1"/>
    <s v="701"/>
    <x v="348"/>
    <x v="14"/>
    <x v="0"/>
    <x v="0"/>
    <x v="0"/>
    <n v="1"/>
  </r>
  <r>
    <n v="350"/>
    <n v="6"/>
    <n v="1"/>
    <s v="702"/>
    <x v="349"/>
    <x v="15"/>
    <x v="0"/>
    <x v="0"/>
    <x v="0"/>
    <n v="1"/>
  </r>
  <r>
    <n v="351"/>
    <n v="6"/>
    <n v="1"/>
    <s v="801"/>
    <x v="350"/>
    <x v="14"/>
    <x v="0"/>
    <x v="0"/>
    <x v="0"/>
    <n v="1"/>
  </r>
  <r>
    <n v="352"/>
    <n v="6"/>
    <n v="1"/>
    <s v="802"/>
    <x v="351"/>
    <x v="15"/>
    <x v="0"/>
    <x v="0"/>
    <x v="0"/>
    <n v="1"/>
  </r>
  <r>
    <n v="353"/>
    <n v="6"/>
    <n v="1"/>
    <s v="901"/>
    <x v="352"/>
    <x v="14"/>
    <x v="0"/>
    <x v="0"/>
    <x v="0"/>
    <n v="1"/>
  </r>
  <r>
    <n v="354"/>
    <n v="6"/>
    <n v="1"/>
    <s v="902"/>
    <x v="353"/>
    <x v="15"/>
    <x v="0"/>
    <x v="0"/>
    <x v="0"/>
    <n v="1"/>
  </r>
  <r>
    <n v="355"/>
    <n v="6"/>
    <n v="1"/>
    <s v="1001"/>
    <x v="354"/>
    <x v="14"/>
    <x v="0"/>
    <x v="0"/>
    <x v="0"/>
    <n v="1"/>
  </r>
  <r>
    <n v="356"/>
    <n v="6"/>
    <n v="1"/>
    <s v="1002"/>
    <x v="355"/>
    <x v="15"/>
    <x v="0"/>
    <x v="0"/>
    <x v="0"/>
    <n v="1"/>
  </r>
  <r>
    <n v="357"/>
    <n v="6"/>
    <n v="2"/>
    <s v="101"/>
    <x v="356"/>
    <x v="15"/>
    <x v="0"/>
    <x v="0"/>
    <x v="0"/>
    <n v="1"/>
  </r>
  <r>
    <n v="358"/>
    <n v="6"/>
    <n v="2"/>
    <s v="102"/>
    <x v="357"/>
    <x v="15"/>
    <x v="0"/>
    <x v="0"/>
    <x v="0"/>
    <n v="1"/>
  </r>
  <r>
    <n v="359"/>
    <n v="6"/>
    <n v="2"/>
    <s v="201"/>
    <x v="358"/>
    <x v="15"/>
    <x v="0"/>
    <x v="0"/>
    <x v="0"/>
    <n v="1"/>
  </r>
  <r>
    <n v="360"/>
    <n v="6"/>
    <n v="2"/>
    <s v="202"/>
    <x v="359"/>
    <x v="15"/>
    <x v="0"/>
    <x v="0"/>
    <x v="0"/>
    <n v="1"/>
  </r>
  <r>
    <n v="361"/>
    <n v="6"/>
    <n v="2"/>
    <s v="301"/>
    <x v="360"/>
    <x v="15"/>
    <x v="0"/>
    <x v="0"/>
    <x v="0"/>
    <n v="1"/>
  </r>
  <r>
    <n v="362"/>
    <n v="6"/>
    <n v="2"/>
    <s v="302"/>
    <x v="361"/>
    <x v="15"/>
    <x v="0"/>
    <x v="0"/>
    <x v="0"/>
    <n v="1"/>
  </r>
  <r>
    <n v="363"/>
    <n v="6"/>
    <n v="2"/>
    <s v="401"/>
    <x v="362"/>
    <x v="15"/>
    <x v="0"/>
    <x v="0"/>
    <x v="0"/>
    <n v="1"/>
  </r>
  <r>
    <n v="364"/>
    <n v="6"/>
    <n v="2"/>
    <s v="402"/>
    <x v="363"/>
    <x v="15"/>
    <x v="0"/>
    <x v="0"/>
    <x v="0"/>
    <n v="1"/>
  </r>
  <r>
    <n v="365"/>
    <n v="6"/>
    <n v="2"/>
    <s v="501"/>
    <x v="364"/>
    <x v="15"/>
    <x v="0"/>
    <x v="0"/>
    <x v="0"/>
    <n v="1"/>
  </r>
  <r>
    <n v="366"/>
    <n v="6"/>
    <n v="2"/>
    <s v="502"/>
    <x v="365"/>
    <x v="15"/>
    <x v="0"/>
    <x v="0"/>
    <x v="0"/>
    <n v="1"/>
  </r>
  <r>
    <n v="367"/>
    <n v="6"/>
    <n v="2"/>
    <s v="601"/>
    <x v="366"/>
    <x v="15"/>
    <x v="0"/>
    <x v="0"/>
    <x v="0"/>
    <n v="1"/>
  </r>
  <r>
    <n v="368"/>
    <n v="6"/>
    <n v="2"/>
    <s v="602"/>
    <x v="367"/>
    <x v="15"/>
    <x v="0"/>
    <x v="0"/>
    <x v="0"/>
    <n v="1"/>
  </r>
  <r>
    <n v="369"/>
    <n v="6"/>
    <n v="2"/>
    <s v="701"/>
    <x v="368"/>
    <x v="15"/>
    <x v="0"/>
    <x v="0"/>
    <x v="0"/>
    <n v="1"/>
  </r>
  <r>
    <n v="370"/>
    <n v="6"/>
    <n v="2"/>
    <s v="702"/>
    <x v="369"/>
    <x v="15"/>
    <x v="0"/>
    <x v="0"/>
    <x v="0"/>
    <n v="1"/>
  </r>
  <r>
    <n v="371"/>
    <n v="6"/>
    <n v="2"/>
    <s v="801"/>
    <x v="370"/>
    <x v="15"/>
    <x v="0"/>
    <x v="0"/>
    <x v="0"/>
    <n v="1"/>
  </r>
  <r>
    <n v="372"/>
    <n v="6"/>
    <n v="2"/>
    <s v="802"/>
    <x v="371"/>
    <x v="15"/>
    <x v="0"/>
    <x v="0"/>
    <x v="0"/>
    <n v="1"/>
  </r>
  <r>
    <n v="373"/>
    <n v="6"/>
    <n v="2"/>
    <s v="901"/>
    <x v="372"/>
    <x v="15"/>
    <x v="0"/>
    <x v="0"/>
    <x v="0"/>
    <n v="1"/>
  </r>
  <r>
    <n v="374"/>
    <n v="6"/>
    <n v="2"/>
    <s v="902"/>
    <x v="373"/>
    <x v="15"/>
    <x v="0"/>
    <x v="0"/>
    <x v="0"/>
    <n v="1"/>
  </r>
  <r>
    <n v="375"/>
    <n v="6"/>
    <n v="2"/>
    <s v="1001"/>
    <x v="374"/>
    <x v="15"/>
    <x v="0"/>
    <x v="0"/>
    <x v="0"/>
    <n v="1"/>
  </r>
  <r>
    <n v="376"/>
    <n v="6"/>
    <n v="2"/>
    <s v="1002"/>
    <x v="375"/>
    <x v="15"/>
    <x v="0"/>
    <x v="0"/>
    <x v="0"/>
    <n v="1"/>
  </r>
  <r>
    <n v="377"/>
    <n v="6"/>
    <n v="3"/>
    <s v="101"/>
    <x v="376"/>
    <x v="15"/>
    <x v="0"/>
    <x v="0"/>
    <x v="0"/>
    <n v="1"/>
  </r>
  <r>
    <n v="378"/>
    <n v="6"/>
    <n v="3"/>
    <s v="102"/>
    <x v="377"/>
    <x v="14"/>
    <x v="0"/>
    <x v="0"/>
    <x v="0"/>
    <n v="1"/>
  </r>
  <r>
    <n v="379"/>
    <n v="6"/>
    <n v="3"/>
    <s v="201"/>
    <x v="378"/>
    <x v="15"/>
    <x v="0"/>
    <x v="0"/>
    <x v="0"/>
    <n v="1"/>
  </r>
  <r>
    <n v="380"/>
    <n v="6"/>
    <n v="3"/>
    <s v="202"/>
    <x v="379"/>
    <x v="14"/>
    <x v="0"/>
    <x v="0"/>
    <x v="0"/>
    <n v="1"/>
  </r>
  <r>
    <n v="381"/>
    <n v="6"/>
    <n v="3"/>
    <s v="301"/>
    <x v="380"/>
    <x v="15"/>
    <x v="0"/>
    <x v="0"/>
    <x v="0"/>
    <n v="1"/>
  </r>
  <r>
    <n v="382"/>
    <n v="6"/>
    <n v="3"/>
    <s v="302"/>
    <x v="381"/>
    <x v="14"/>
    <x v="0"/>
    <x v="0"/>
    <x v="0"/>
    <n v="1"/>
  </r>
  <r>
    <n v="383"/>
    <n v="6"/>
    <n v="3"/>
    <s v="401"/>
    <x v="382"/>
    <x v="15"/>
    <x v="0"/>
    <x v="0"/>
    <x v="0"/>
    <n v="1"/>
  </r>
  <r>
    <n v="384"/>
    <n v="6"/>
    <n v="3"/>
    <s v="402"/>
    <x v="383"/>
    <x v="14"/>
    <x v="0"/>
    <x v="0"/>
    <x v="0"/>
    <n v="1"/>
  </r>
  <r>
    <n v="385"/>
    <n v="6"/>
    <n v="3"/>
    <s v="501"/>
    <x v="384"/>
    <x v="15"/>
    <x v="0"/>
    <x v="0"/>
    <x v="0"/>
    <n v="1"/>
  </r>
  <r>
    <n v="386"/>
    <n v="6"/>
    <n v="3"/>
    <s v="502"/>
    <x v="385"/>
    <x v="14"/>
    <x v="0"/>
    <x v="0"/>
    <x v="0"/>
    <n v="1"/>
  </r>
  <r>
    <n v="387"/>
    <n v="6"/>
    <n v="3"/>
    <s v="601"/>
    <x v="386"/>
    <x v="15"/>
    <x v="0"/>
    <x v="0"/>
    <x v="0"/>
    <n v="1"/>
  </r>
  <r>
    <n v="388"/>
    <n v="6"/>
    <n v="3"/>
    <s v="602"/>
    <x v="387"/>
    <x v="14"/>
    <x v="0"/>
    <x v="0"/>
    <x v="0"/>
    <n v="1"/>
  </r>
  <r>
    <n v="389"/>
    <n v="6"/>
    <n v="3"/>
    <s v="701"/>
    <x v="388"/>
    <x v="15"/>
    <x v="0"/>
    <x v="0"/>
    <x v="0"/>
    <n v="1"/>
  </r>
  <r>
    <n v="390"/>
    <n v="6"/>
    <n v="3"/>
    <s v="702"/>
    <x v="389"/>
    <x v="14"/>
    <x v="0"/>
    <x v="0"/>
    <x v="0"/>
    <n v="1"/>
  </r>
  <r>
    <n v="391"/>
    <n v="6"/>
    <n v="3"/>
    <s v="801"/>
    <x v="390"/>
    <x v="15"/>
    <x v="0"/>
    <x v="0"/>
    <x v="0"/>
    <n v="1"/>
  </r>
  <r>
    <n v="392"/>
    <n v="6"/>
    <n v="3"/>
    <s v="802"/>
    <x v="391"/>
    <x v="14"/>
    <x v="0"/>
    <x v="0"/>
    <x v="0"/>
    <n v="1"/>
  </r>
  <r>
    <n v="393"/>
    <n v="6"/>
    <n v="3"/>
    <s v="901"/>
    <x v="392"/>
    <x v="15"/>
    <x v="0"/>
    <x v="0"/>
    <x v="0"/>
    <n v="1"/>
  </r>
  <r>
    <n v="394"/>
    <n v="6"/>
    <n v="3"/>
    <s v="902"/>
    <x v="393"/>
    <x v="14"/>
    <x v="0"/>
    <x v="0"/>
    <x v="0"/>
    <n v="1"/>
  </r>
  <r>
    <n v="395"/>
    <n v="6"/>
    <n v="3"/>
    <s v="1001"/>
    <x v="394"/>
    <x v="15"/>
    <x v="0"/>
    <x v="0"/>
    <x v="0"/>
    <n v="1"/>
  </r>
  <r>
    <n v="396"/>
    <n v="6"/>
    <n v="3"/>
    <s v="1002"/>
    <x v="395"/>
    <x v="14"/>
    <x v="0"/>
    <x v="0"/>
    <x v="0"/>
    <n v="1"/>
  </r>
  <r>
    <n v="397"/>
    <n v="7"/>
    <n v="1"/>
    <s v="101"/>
    <x v="396"/>
    <x v="16"/>
    <x v="0"/>
    <x v="0"/>
    <x v="0"/>
    <n v="1"/>
  </r>
  <r>
    <n v="398"/>
    <n v="7"/>
    <n v="1"/>
    <s v="102"/>
    <x v="397"/>
    <x v="17"/>
    <x v="0"/>
    <x v="0"/>
    <x v="0"/>
    <n v="1"/>
  </r>
  <r>
    <n v="399"/>
    <n v="7"/>
    <n v="1"/>
    <s v="201"/>
    <x v="398"/>
    <x v="16"/>
    <x v="0"/>
    <x v="0"/>
    <x v="0"/>
    <n v="1"/>
  </r>
  <r>
    <n v="400"/>
    <n v="7"/>
    <n v="1"/>
    <s v="202"/>
    <x v="399"/>
    <x v="17"/>
    <x v="0"/>
    <x v="0"/>
    <x v="0"/>
    <n v="1"/>
  </r>
  <r>
    <n v="401"/>
    <n v="7"/>
    <n v="1"/>
    <s v="301"/>
    <x v="400"/>
    <x v="16"/>
    <x v="0"/>
    <x v="0"/>
    <x v="0"/>
    <n v="1"/>
  </r>
  <r>
    <n v="402"/>
    <n v="7"/>
    <n v="1"/>
    <s v="302"/>
    <x v="401"/>
    <x v="17"/>
    <x v="0"/>
    <x v="0"/>
    <x v="0"/>
    <n v="1"/>
  </r>
  <r>
    <n v="403"/>
    <n v="7"/>
    <n v="1"/>
    <s v="401"/>
    <x v="402"/>
    <x v="16"/>
    <x v="0"/>
    <x v="0"/>
    <x v="0"/>
    <n v="1"/>
  </r>
  <r>
    <n v="404"/>
    <n v="7"/>
    <n v="1"/>
    <s v="402"/>
    <x v="403"/>
    <x v="17"/>
    <x v="0"/>
    <x v="0"/>
    <x v="0"/>
    <n v="1"/>
  </r>
  <r>
    <n v="405"/>
    <n v="7"/>
    <n v="1"/>
    <s v="501"/>
    <x v="404"/>
    <x v="16"/>
    <x v="0"/>
    <x v="0"/>
    <x v="0"/>
    <n v="1"/>
  </r>
  <r>
    <n v="406"/>
    <n v="7"/>
    <n v="1"/>
    <s v="502"/>
    <x v="405"/>
    <x v="17"/>
    <x v="0"/>
    <x v="0"/>
    <x v="0"/>
    <n v="1"/>
  </r>
  <r>
    <n v="407"/>
    <n v="7"/>
    <n v="1"/>
    <s v="601"/>
    <x v="406"/>
    <x v="16"/>
    <x v="0"/>
    <x v="0"/>
    <x v="0"/>
    <n v="1"/>
  </r>
  <r>
    <n v="408"/>
    <n v="7"/>
    <n v="1"/>
    <s v="602"/>
    <x v="407"/>
    <x v="17"/>
    <x v="0"/>
    <x v="0"/>
    <x v="0"/>
    <n v="1"/>
  </r>
  <r>
    <n v="409"/>
    <n v="7"/>
    <n v="1"/>
    <s v="701"/>
    <x v="408"/>
    <x v="16"/>
    <x v="0"/>
    <x v="0"/>
    <x v="0"/>
    <n v="1"/>
  </r>
  <r>
    <n v="410"/>
    <n v="7"/>
    <n v="1"/>
    <s v="702"/>
    <x v="409"/>
    <x v="17"/>
    <x v="0"/>
    <x v="0"/>
    <x v="0"/>
    <n v="1"/>
  </r>
  <r>
    <n v="411"/>
    <n v="7"/>
    <n v="1"/>
    <s v="801"/>
    <x v="410"/>
    <x v="16"/>
    <x v="0"/>
    <x v="0"/>
    <x v="0"/>
    <n v="1"/>
  </r>
  <r>
    <n v="412"/>
    <n v="7"/>
    <n v="1"/>
    <s v="802"/>
    <x v="411"/>
    <x v="17"/>
    <x v="0"/>
    <x v="0"/>
    <x v="0"/>
    <n v="1"/>
  </r>
  <r>
    <n v="413"/>
    <n v="7"/>
    <n v="2"/>
    <s v="101"/>
    <x v="412"/>
    <x v="17"/>
    <x v="0"/>
    <x v="0"/>
    <x v="0"/>
    <n v="1"/>
  </r>
  <r>
    <n v="414"/>
    <n v="7"/>
    <n v="2"/>
    <s v="102"/>
    <x v="413"/>
    <x v="17"/>
    <x v="0"/>
    <x v="0"/>
    <x v="0"/>
    <n v="1"/>
  </r>
  <r>
    <n v="415"/>
    <n v="7"/>
    <n v="2"/>
    <s v="201"/>
    <x v="414"/>
    <x v="17"/>
    <x v="0"/>
    <x v="0"/>
    <x v="0"/>
    <n v="1"/>
  </r>
  <r>
    <n v="416"/>
    <n v="7"/>
    <n v="2"/>
    <s v="202"/>
    <x v="415"/>
    <x v="17"/>
    <x v="0"/>
    <x v="0"/>
    <x v="0"/>
    <n v="1"/>
  </r>
  <r>
    <n v="417"/>
    <n v="7"/>
    <n v="2"/>
    <s v="301"/>
    <x v="416"/>
    <x v="17"/>
    <x v="0"/>
    <x v="0"/>
    <x v="0"/>
    <n v="1"/>
  </r>
  <r>
    <n v="418"/>
    <n v="7"/>
    <n v="2"/>
    <s v="302"/>
    <x v="417"/>
    <x v="17"/>
    <x v="0"/>
    <x v="0"/>
    <x v="0"/>
    <n v="1"/>
  </r>
  <r>
    <n v="419"/>
    <n v="7"/>
    <n v="2"/>
    <s v="401"/>
    <x v="418"/>
    <x v="17"/>
    <x v="0"/>
    <x v="0"/>
    <x v="0"/>
    <n v="1"/>
  </r>
  <r>
    <n v="420"/>
    <n v="7"/>
    <n v="2"/>
    <s v="402"/>
    <x v="419"/>
    <x v="17"/>
    <x v="0"/>
    <x v="0"/>
    <x v="0"/>
    <n v="1"/>
  </r>
  <r>
    <n v="421"/>
    <n v="7"/>
    <n v="2"/>
    <s v="501"/>
    <x v="420"/>
    <x v="17"/>
    <x v="0"/>
    <x v="0"/>
    <x v="0"/>
    <n v="1"/>
  </r>
  <r>
    <n v="422"/>
    <n v="7"/>
    <n v="2"/>
    <s v="502"/>
    <x v="421"/>
    <x v="17"/>
    <x v="0"/>
    <x v="0"/>
    <x v="0"/>
    <n v="1"/>
  </r>
  <r>
    <n v="423"/>
    <n v="7"/>
    <n v="2"/>
    <s v="601"/>
    <x v="422"/>
    <x v="17"/>
    <x v="0"/>
    <x v="0"/>
    <x v="0"/>
    <n v="1"/>
  </r>
  <r>
    <n v="424"/>
    <n v="7"/>
    <n v="2"/>
    <s v="602"/>
    <x v="423"/>
    <x v="17"/>
    <x v="0"/>
    <x v="0"/>
    <x v="0"/>
    <n v="1"/>
  </r>
  <r>
    <n v="425"/>
    <n v="7"/>
    <n v="2"/>
    <s v="701"/>
    <x v="424"/>
    <x v="17"/>
    <x v="0"/>
    <x v="0"/>
    <x v="0"/>
    <n v="1"/>
  </r>
  <r>
    <n v="426"/>
    <n v="7"/>
    <n v="2"/>
    <s v="702"/>
    <x v="425"/>
    <x v="17"/>
    <x v="0"/>
    <x v="0"/>
    <x v="0"/>
    <n v="1"/>
  </r>
  <r>
    <n v="427"/>
    <n v="7"/>
    <n v="2"/>
    <s v="801"/>
    <x v="426"/>
    <x v="17"/>
    <x v="0"/>
    <x v="0"/>
    <x v="0"/>
    <n v="1"/>
  </r>
  <r>
    <n v="428"/>
    <n v="7"/>
    <n v="2"/>
    <s v="802"/>
    <x v="427"/>
    <x v="17"/>
    <x v="0"/>
    <x v="0"/>
    <x v="0"/>
    <n v="1"/>
  </r>
  <r>
    <n v="429"/>
    <n v="7"/>
    <n v="3"/>
    <s v="101"/>
    <x v="428"/>
    <x v="17"/>
    <x v="0"/>
    <x v="0"/>
    <x v="0"/>
    <n v="1"/>
  </r>
  <r>
    <n v="430"/>
    <n v="7"/>
    <n v="3"/>
    <s v="102"/>
    <x v="429"/>
    <x v="16"/>
    <x v="0"/>
    <x v="0"/>
    <x v="0"/>
    <n v="1"/>
  </r>
  <r>
    <n v="431"/>
    <n v="7"/>
    <n v="3"/>
    <s v="201"/>
    <x v="430"/>
    <x v="17"/>
    <x v="0"/>
    <x v="0"/>
    <x v="0"/>
    <n v="1"/>
  </r>
  <r>
    <n v="432"/>
    <n v="7"/>
    <n v="3"/>
    <s v="202"/>
    <x v="431"/>
    <x v="16"/>
    <x v="0"/>
    <x v="0"/>
    <x v="0"/>
    <n v="1"/>
  </r>
  <r>
    <n v="433"/>
    <n v="7"/>
    <n v="3"/>
    <s v="301"/>
    <x v="432"/>
    <x v="17"/>
    <x v="0"/>
    <x v="0"/>
    <x v="0"/>
    <n v="1"/>
  </r>
  <r>
    <n v="434"/>
    <n v="7"/>
    <n v="3"/>
    <s v="302"/>
    <x v="433"/>
    <x v="16"/>
    <x v="0"/>
    <x v="0"/>
    <x v="0"/>
    <n v="1"/>
  </r>
  <r>
    <n v="435"/>
    <n v="7"/>
    <n v="3"/>
    <s v="401"/>
    <x v="434"/>
    <x v="17"/>
    <x v="0"/>
    <x v="0"/>
    <x v="0"/>
    <n v="1"/>
  </r>
  <r>
    <n v="436"/>
    <n v="7"/>
    <n v="3"/>
    <s v="402"/>
    <x v="435"/>
    <x v="16"/>
    <x v="0"/>
    <x v="0"/>
    <x v="0"/>
    <n v="1"/>
  </r>
  <r>
    <n v="437"/>
    <n v="7"/>
    <n v="3"/>
    <s v="501"/>
    <x v="436"/>
    <x v="17"/>
    <x v="0"/>
    <x v="0"/>
    <x v="0"/>
    <n v="1"/>
  </r>
  <r>
    <n v="438"/>
    <n v="7"/>
    <n v="3"/>
    <s v="502"/>
    <x v="437"/>
    <x v="16"/>
    <x v="0"/>
    <x v="0"/>
    <x v="0"/>
    <n v="1"/>
  </r>
  <r>
    <n v="439"/>
    <n v="7"/>
    <n v="3"/>
    <s v="601"/>
    <x v="438"/>
    <x v="17"/>
    <x v="0"/>
    <x v="0"/>
    <x v="0"/>
    <n v="1"/>
  </r>
  <r>
    <n v="440"/>
    <n v="7"/>
    <n v="3"/>
    <s v="602"/>
    <x v="439"/>
    <x v="16"/>
    <x v="0"/>
    <x v="0"/>
    <x v="0"/>
    <n v="1"/>
  </r>
  <r>
    <n v="441"/>
    <n v="7"/>
    <n v="3"/>
    <s v="701"/>
    <x v="440"/>
    <x v="17"/>
    <x v="0"/>
    <x v="0"/>
    <x v="0"/>
    <n v="1"/>
  </r>
  <r>
    <n v="442"/>
    <n v="7"/>
    <n v="3"/>
    <s v="702"/>
    <x v="441"/>
    <x v="16"/>
    <x v="0"/>
    <x v="0"/>
    <x v="0"/>
    <n v="1"/>
  </r>
  <r>
    <n v="443"/>
    <n v="7"/>
    <n v="3"/>
    <s v="801"/>
    <x v="442"/>
    <x v="17"/>
    <x v="0"/>
    <x v="0"/>
    <x v="0"/>
    <n v="1"/>
  </r>
  <r>
    <n v="444"/>
    <n v="7"/>
    <n v="3"/>
    <s v="802"/>
    <x v="443"/>
    <x v="16"/>
    <x v="0"/>
    <x v="0"/>
    <x v="0"/>
    <n v="1"/>
  </r>
  <r>
    <n v="445"/>
    <n v="8"/>
    <n v="1"/>
    <s v="101"/>
    <x v="444"/>
    <x v="18"/>
    <x v="1"/>
    <x v="0"/>
    <x v="1"/>
    <n v="1"/>
  </r>
  <r>
    <n v="446"/>
    <n v="8"/>
    <n v="1"/>
    <s v="102"/>
    <x v="445"/>
    <x v="19"/>
    <x v="1"/>
    <x v="0"/>
    <x v="1"/>
    <n v="1"/>
  </r>
  <r>
    <n v="447"/>
    <n v="8"/>
    <n v="1"/>
    <s v="201"/>
    <x v="446"/>
    <x v="18"/>
    <x v="1"/>
    <x v="0"/>
    <x v="1"/>
    <n v="1"/>
  </r>
  <r>
    <n v="448"/>
    <n v="8"/>
    <n v="1"/>
    <s v="202"/>
    <x v="447"/>
    <x v="19"/>
    <x v="1"/>
    <x v="0"/>
    <x v="1"/>
    <n v="1"/>
  </r>
  <r>
    <n v="449"/>
    <n v="8"/>
    <n v="1"/>
    <s v="301"/>
    <x v="448"/>
    <x v="18"/>
    <x v="1"/>
    <x v="0"/>
    <x v="1"/>
    <n v="1"/>
  </r>
  <r>
    <n v="450"/>
    <n v="8"/>
    <n v="1"/>
    <s v="302"/>
    <x v="449"/>
    <x v="19"/>
    <x v="1"/>
    <x v="0"/>
    <x v="1"/>
    <n v="1"/>
  </r>
  <r>
    <n v="451"/>
    <n v="8"/>
    <n v="1"/>
    <s v="401"/>
    <x v="450"/>
    <x v="18"/>
    <x v="1"/>
    <x v="0"/>
    <x v="1"/>
    <n v="1"/>
  </r>
  <r>
    <n v="452"/>
    <n v="8"/>
    <n v="1"/>
    <s v="402"/>
    <x v="451"/>
    <x v="19"/>
    <x v="1"/>
    <x v="0"/>
    <x v="1"/>
    <n v="1"/>
  </r>
  <r>
    <n v="453"/>
    <n v="8"/>
    <n v="1"/>
    <s v="501"/>
    <x v="452"/>
    <x v="18"/>
    <x v="1"/>
    <x v="0"/>
    <x v="1"/>
    <n v="1"/>
  </r>
  <r>
    <n v="454"/>
    <n v="8"/>
    <n v="1"/>
    <s v="502"/>
    <x v="453"/>
    <x v="19"/>
    <x v="1"/>
    <x v="0"/>
    <x v="1"/>
    <n v="1"/>
  </r>
  <r>
    <n v="455"/>
    <n v="8"/>
    <n v="1"/>
    <s v="601"/>
    <x v="454"/>
    <x v="18"/>
    <x v="1"/>
    <x v="0"/>
    <x v="1"/>
    <n v="1"/>
  </r>
  <r>
    <n v="456"/>
    <n v="8"/>
    <n v="1"/>
    <s v="602"/>
    <x v="455"/>
    <x v="19"/>
    <x v="1"/>
    <x v="0"/>
    <x v="1"/>
    <n v="1"/>
  </r>
  <r>
    <n v="457"/>
    <n v="8"/>
    <n v="1"/>
    <s v="701"/>
    <x v="456"/>
    <x v="18"/>
    <x v="1"/>
    <x v="0"/>
    <x v="1"/>
    <n v="1"/>
  </r>
  <r>
    <n v="458"/>
    <n v="8"/>
    <n v="1"/>
    <s v="702"/>
    <x v="457"/>
    <x v="19"/>
    <x v="1"/>
    <x v="0"/>
    <x v="1"/>
    <n v="1"/>
  </r>
  <r>
    <n v="459"/>
    <n v="8"/>
    <n v="1"/>
    <s v="801"/>
    <x v="458"/>
    <x v="18"/>
    <x v="1"/>
    <x v="0"/>
    <x v="1"/>
    <n v="1"/>
  </r>
  <r>
    <n v="460"/>
    <n v="8"/>
    <n v="1"/>
    <s v="802"/>
    <x v="459"/>
    <x v="19"/>
    <x v="1"/>
    <x v="0"/>
    <x v="1"/>
    <n v="1"/>
  </r>
  <r>
    <n v="461"/>
    <n v="8"/>
    <n v="1"/>
    <s v="901"/>
    <x v="460"/>
    <x v="18"/>
    <x v="1"/>
    <x v="0"/>
    <x v="1"/>
    <n v="1"/>
  </r>
  <r>
    <n v="462"/>
    <n v="8"/>
    <n v="1"/>
    <s v="902"/>
    <x v="461"/>
    <x v="19"/>
    <x v="1"/>
    <x v="0"/>
    <x v="1"/>
    <n v="1"/>
  </r>
  <r>
    <n v="463"/>
    <n v="8"/>
    <n v="1"/>
    <s v="1001"/>
    <x v="462"/>
    <x v="18"/>
    <x v="1"/>
    <x v="0"/>
    <x v="1"/>
    <n v="1"/>
  </r>
  <r>
    <n v="464"/>
    <n v="8"/>
    <n v="1"/>
    <s v="1002"/>
    <x v="463"/>
    <x v="19"/>
    <x v="1"/>
    <x v="0"/>
    <x v="1"/>
    <n v="1"/>
  </r>
  <r>
    <n v="465"/>
    <n v="8"/>
    <n v="2"/>
    <s v="101"/>
    <x v="464"/>
    <x v="19"/>
    <x v="1"/>
    <x v="0"/>
    <x v="1"/>
    <n v="1"/>
  </r>
  <r>
    <n v="466"/>
    <n v="8"/>
    <n v="2"/>
    <s v="102"/>
    <x v="465"/>
    <x v="19"/>
    <x v="1"/>
    <x v="0"/>
    <x v="1"/>
    <n v="1"/>
  </r>
  <r>
    <n v="467"/>
    <n v="8"/>
    <n v="2"/>
    <s v="201"/>
    <x v="466"/>
    <x v="19"/>
    <x v="1"/>
    <x v="0"/>
    <x v="1"/>
    <n v="1"/>
  </r>
  <r>
    <n v="468"/>
    <n v="8"/>
    <n v="2"/>
    <s v="202"/>
    <x v="467"/>
    <x v="19"/>
    <x v="1"/>
    <x v="0"/>
    <x v="1"/>
    <n v="1"/>
  </r>
  <r>
    <n v="469"/>
    <n v="8"/>
    <n v="2"/>
    <s v="301"/>
    <x v="468"/>
    <x v="19"/>
    <x v="1"/>
    <x v="0"/>
    <x v="1"/>
    <n v="1"/>
  </r>
  <r>
    <n v="470"/>
    <n v="8"/>
    <n v="2"/>
    <s v="302"/>
    <x v="469"/>
    <x v="19"/>
    <x v="1"/>
    <x v="0"/>
    <x v="1"/>
    <n v="1"/>
  </r>
  <r>
    <n v="471"/>
    <n v="8"/>
    <n v="2"/>
    <s v="401"/>
    <x v="470"/>
    <x v="19"/>
    <x v="1"/>
    <x v="0"/>
    <x v="1"/>
    <n v="1"/>
  </r>
  <r>
    <n v="472"/>
    <n v="8"/>
    <n v="2"/>
    <s v="402"/>
    <x v="471"/>
    <x v="19"/>
    <x v="1"/>
    <x v="0"/>
    <x v="1"/>
    <n v="1"/>
  </r>
  <r>
    <n v="473"/>
    <n v="8"/>
    <n v="2"/>
    <s v="501"/>
    <x v="472"/>
    <x v="19"/>
    <x v="1"/>
    <x v="0"/>
    <x v="1"/>
    <n v="1"/>
  </r>
  <r>
    <n v="474"/>
    <n v="8"/>
    <n v="2"/>
    <s v="502"/>
    <x v="473"/>
    <x v="19"/>
    <x v="1"/>
    <x v="0"/>
    <x v="1"/>
    <n v="1"/>
  </r>
  <r>
    <n v="475"/>
    <n v="8"/>
    <n v="2"/>
    <s v="601"/>
    <x v="474"/>
    <x v="19"/>
    <x v="1"/>
    <x v="0"/>
    <x v="1"/>
    <n v="1"/>
  </r>
  <r>
    <n v="476"/>
    <n v="8"/>
    <n v="2"/>
    <s v="602"/>
    <x v="475"/>
    <x v="19"/>
    <x v="1"/>
    <x v="0"/>
    <x v="1"/>
    <n v="1"/>
  </r>
  <r>
    <n v="477"/>
    <n v="8"/>
    <n v="2"/>
    <s v="701"/>
    <x v="476"/>
    <x v="19"/>
    <x v="1"/>
    <x v="0"/>
    <x v="1"/>
    <n v="1"/>
  </r>
  <r>
    <n v="478"/>
    <n v="8"/>
    <n v="2"/>
    <s v="702"/>
    <x v="477"/>
    <x v="19"/>
    <x v="1"/>
    <x v="0"/>
    <x v="1"/>
    <n v="1"/>
  </r>
  <r>
    <n v="479"/>
    <n v="8"/>
    <n v="2"/>
    <s v="801"/>
    <x v="478"/>
    <x v="19"/>
    <x v="1"/>
    <x v="0"/>
    <x v="1"/>
    <n v="1"/>
  </r>
  <r>
    <n v="480"/>
    <n v="8"/>
    <n v="2"/>
    <s v="802"/>
    <x v="479"/>
    <x v="19"/>
    <x v="1"/>
    <x v="0"/>
    <x v="1"/>
    <n v="1"/>
  </r>
  <r>
    <n v="481"/>
    <n v="8"/>
    <n v="2"/>
    <s v="901"/>
    <x v="480"/>
    <x v="19"/>
    <x v="1"/>
    <x v="0"/>
    <x v="1"/>
    <n v="1"/>
  </r>
  <r>
    <n v="482"/>
    <n v="8"/>
    <n v="2"/>
    <s v="902"/>
    <x v="481"/>
    <x v="19"/>
    <x v="1"/>
    <x v="0"/>
    <x v="1"/>
    <n v="1"/>
  </r>
  <r>
    <n v="483"/>
    <n v="8"/>
    <n v="2"/>
    <s v="1001"/>
    <x v="482"/>
    <x v="19"/>
    <x v="1"/>
    <x v="0"/>
    <x v="1"/>
    <n v="1"/>
  </r>
  <r>
    <n v="484"/>
    <n v="8"/>
    <n v="2"/>
    <s v="1002"/>
    <x v="483"/>
    <x v="19"/>
    <x v="1"/>
    <x v="0"/>
    <x v="1"/>
    <n v="1"/>
  </r>
  <r>
    <n v="485"/>
    <n v="8"/>
    <n v="3"/>
    <s v="101"/>
    <x v="484"/>
    <x v="19"/>
    <x v="1"/>
    <x v="0"/>
    <x v="1"/>
    <n v="1"/>
  </r>
  <r>
    <n v="486"/>
    <n v="8"/>
    <n v="3"/>
    <s v="102"/>
    <x v="485"/>
    <x v="18"/>
    <x v="1"/>
    <x v="0"/>
    <x v="1"/>
    <n v="1"/>
  </r>
  <r>
    <n v="487"/>
    <n v="8"/>
    <n v="3"/>
    <s v="201"/>
    <x v="486"/>
    <x v="19"/>
    <x v="1"/>
    <x v="0"/>
    <x v="1"/>
    <n v="1"/>
  </r>
  <r>
    <n v="488"/>
    <n v="8"/>
    <n v="3"/>
    <s v="202"/>
    <x v="487"/>
    <x v="18"/>
    <x v="1"/>
    <x v="0"/>
    <x v="1"/>
    <n v="1"/>
  </r>
  <r>
    <n v="489"/>
    <n v="8"/>
    <n v="3"/>
    <s v="301"/>
    <x v="488"/>
    <x v="19"/>
    <x v="1"/>
    <x v="0"/>
    <x v="1"/>
    <n v="1"/>
  </r>
  <r>
    <n v="490"/>
    <n v="8"/>
    <n v="3"/>
    <s v="302"/>
    <x v="489"/>
    <x v="18"/>
    <x v="1"/>
    <x v="0"/>
    <x v="1"/>
    <n v="1"/>
  </r>
  <r>
    <n v="491"/>
    <n v="8"/>
    <n v="3"/>
    <s v="401"/>
    <x v="490"/>
    <x v="19"/>
    <x v="1"/>
    <x v="0"/>
    <x v="1"/>
    <n v="1"/>
  </r>
  <r>
    <n v="492"/>
    <n v="8"/>
    <n v="3"/>
    <s v="402"/>
    <x v="491"/>
    <x v="18"/>
    <x v="1"/>
    <x v="0"/>
    <x v="1"/>
    <n v="1"/>
  </r>
  <r>
    <n v="493"/>
    <n v="8"/>
    <n v="3"/>
    <s v="501"/>
    <x v="492"/>
    <x v="19"/>
    <x v="1"/>
    <x v="0"/>
    <x v="1"/>
    <n v="1"/>
  </r>
  <r>
    <n v="494"/>
    <n v="8"/>
    <n v="3"/>
    <s v="502"/>
    <x v="493"/>
    <x v="18"/>
    <x v="1"/>
    <x v="0"/>
    <x v="1"/>
    <n v="1"/>
  </r>
  <r>
    <n v="495"/>
    <n v="8"/>
    <n v="3"/>
    <s v="601"/>
    <x v="494"/>
    <x v="19"/>
    <x v="1"/>
    <x v="0"/>
    <x v="1"/>
    <n v="1"/>
  </r>
  <r>
    <n v="496"/>
    <n v="8"/>
    <n v="3"/>
    <s v="602"/>
    <x v="495"/>
    <x v="18"/>
    <x v="1"/>
    <x v="0"/>
    <x v="1"/>
    <n v="1"/>
  </r>
  <r>
    <n v="497"/>
    <n v="8"/>
    <n v="3"/>
    <s v="701"/>
    <x v="496"/>
    <x v="19"/>
    <x v="1"/>
    <x v="0"/>
    <x v="1"/>
    <n v="1"/>
  </r>
  <r>
    <n v="498"/>
    <n v="8"/>
    <n v="3"/>
    <s v="702"/>
    <x v="497"/>
    <x v="18"/>
    <x v="1"/>
    <x v="0"/>
    <x v="1"/>
    <n v="1"/>
  </r>
  <r>
    <n v="499"/>
    <n v="8"/>
    <n v="3"/>
    <s v="801"/>
    <x v="498"/>
    <x v="19"/>
    <x v="1"/>
    <x v="0"/>
    <x v="1"/>
    <n v="1"/>
  </r>
  <r>
    <n v="500"/>
    <n v="8"/>
    <n v="3"/>
    <s v="802"/>
    <x v="499"/>
    <x v="18"/>
    <x v="1"/>
    <x v="0"/>
    <x v="1"/>
    <n v="1"/>
  </r>
  <r>
    <n v="501"/>
    <n v="8"/>
    <n v="3"/>
    <s v="901"/>
    <x v="500"/>
    <x v="19"/>
    <x v="1"/>
    <x v="0"/>
    <x v="1"/>
    <n v="1"/>
  </r>
  <r>
    <n v="502"/>
    <n v="8"/>
    <n v="3"/>
    <s v="902"/>
    <x v="501"/>
    <x v="18"/>
    <x v="1"/>
    <x v="0"/>
    <x v="1"/>
    <n v="1"/>
  </r>
  <r>
    <n v="503"/>
    <n v="8"/>
    <n v="3"/>
    <s v="1001"/>
    <x v="502"/>
    <x v="19"/>
    <x v="1"/>
    <x v="0"/>
    <x v="1"/>
    <n v="1"/>
  </r>
  <r>
    <n v="504"/>
    <n v="8"/>
    <n v="3"/>
    <s v="1002"/>
    <x v="503"/>
    <x v="18"/>
    <x v="1"/>
    <x v="0"/>
    <x v="1"/>
    <n v="1"/>
  </r>
  <r>
    <n v="505"/>
    <n v="9"/>
    <n v="1"/>
    <s v="101"/>
    <x v="504"/>
    <x v="20"/>
    <x v="1"/>
    <x v="0"/>
    <x v="1"/>
    <n v="1"/>
  </r>
  <r>
    <n v="506"/>
    <n v="9"/>
    <n v="1"/>
    <s v="102"/>
    <x v="505"/>
    <x v="21"/>
    <x v="1"/>
    <x v="0"/>
    <x v="1"/>
    <n v="1"/>
  </r>
  <r>
    <n v="507"/>
    <n v="9"/>
    <n v="1"/>
    <s v="201"/>
    <x v="506"/>
    <x v="20"/>
    <x v="1"/>
    <x v="0"/>
    <x v="1"/>
    <n v="1"/>
  </r>
  <r>
    <n v="508"/>
    <n v="9"/>
    <n v="1"/>
    <s v="202"/>
    <x v="507"/>
    <x v="21"/>
    <x v="1"/>
    <x v="0"/>
    <x v="1"/>
    <n v="1"/>
  </r>
  <r>
    <n v="509"/>
    <n v="9"/>
    <n v="1"/>
    <s v="301"/>
    <x v="508"/>
    <x v="20"/>
    <x v="1"/>
    <x v="0"/>
    <x v="1"/>
    <n v="1"/>
  </r>
  <r>
    <n v="510"/>
    <n v="9"/>
    <n v="1"/>
    <s v="302"/>
    <x v="509"/>
    <x v="21"/>
    <x v="1"/>
    <x v="0"/>
    <x v="1"/>
    <n v="1"/>
  </r>
  <r>
    <n v="511"/>
    <n v="9"/>
    <n v="1"/>
    <s v="401"/>
    <x v="510"/>
    <x v="20"/>
    <x v="1"/>
    <x v="0"/>
    <x v="1"/>
    <n v="1"/>
  </r>
  <r>
    <n v="512"/>
    <n v="9"/>
    <n v="1"/>
    <s v="402"/>
    <x v="511"/>
    <x v="21"/>
    <x v="1"/>
    <x v="0"/>
    <x v="1"/>
    <n v="1"/>
  </r>
  <r>
    <n v="513"/>
    <n v="9"/>
    <n v="1"/>
    <s v="501"/>
    <x v="512"/>
    <x v="20"/>
    <x v="1"/>
    <x v="0"/>
    <x v="1"/>
    <n v="1"/>
  </r>
  <r>
    <n v="514"/>
    <n v="9"/>
    <n v="1"/>
    <s v="502"/>
    <x v="513"/>
    <x v="21"/>
    <x v="1"/>
    <x v="0"/>
    <x v="1"/>
    <n v="1"/>
  </r>
  <r>
    <n v="515"/>
    <n v="9"/>
    <n v="1"/>
    <s v="601"/>
    <x v="514"/>
    <x v="20"/>
    <x v="1"/>
    <x v="0"/>
    <x v="1"/>
    <n v="1"/>
  </r>
  <r>
    <n v="516"/>
    <n v="9"/>
    <n v="1"/>
    <s v="602"/>
    <x v="515"/>
    <x v="21"/>
    <x v="1"/>
    <x v="0"/>
    <x v="1"/>
    <n v="1"/>
  </r>
  <r>
    <n v="517"/>
    <n v="9"/>
    <n v="1"/>
    <s v="701"/>
    <x v="516"/>
    <x v="20"/>
    <x v="1"/>
    <x v="0"/>
    <x v="1"/>
    <n v="1"/>
  </r>
  <r>
    <n v="518"/>
    <n v="9"/>
    <n v="1"/>
    <s v="702"/>
    <x v="517"/>
    <x v="21"/>
    <x v="1"/>
    <x v="0"/>
    <x v="1"/>
    <n v="1"/>
  </r>
  <r>
    <n v="519"/>
    <n v="9"/>
    <n v="1"/>
    <s v="801"/>
    <x v="518"/>
    <x v="20"/>
    <x v="1"/>
    <x v="0"/>
    <x v="1"/>
    <n v="1"/>
  </r>
  <r>
    <n v="520"/>
    <n v="9"/>
    <n v="1"/>
    <s v="802"/>
    <x v="519"/>
    <x v="21"/>
    <x v="1"/>
    <x v="0"/>
    <x v="1"/>
    <n v="1"/>
  </r>
  <r>
    <n v="521"/>
    <n v="9"/>
    <n v="1"/>
    <s v="901"/>
    <x v="520"/>
    <x v="20"/>
    <x v="1"/>
    <x v="0"/>
    <x v="1"/>
    <n v="1"/>
  </r>
  <r>
    <n v="522"/>
    <n v="9"/>
    <n v="1"/>
    <s v="902"/>
    <x v="521"/>
    <x v="21"/>
    <x v="1"/>
    <x v="0"/>
    <x v="1"/>
    <n v="1"/>
  </r>
  <r>
    <n v="523"/>
    <n v="9"/>
    <n v="1"/>
    <s v="1001"/>
    <x v="522"/>
    <x v="20"/>
    <x v="1"/>
    <x v="0"/>
    <x v="1"/>
    <n v="1"/>
  </r>
  <r>
    <n v="524"/>
    <n v="9"/>
    <n v="1"/>
    <s v="1002"/>
    <x v="523"/>
    <x v="21"/>
    <x v="1"/>
    <x v="0"/>
    <x v="1"/>
    <n v="1"/>
  </r>
  <r>
    <n v="525"/>
    <n v="9"/>
    <n v="2"/>
    <s v="101"/>
    <x v="524"/>
    <x v="21"/>
    <x v="1"/>
    <x v="0"/>
    <x v="1"/>
    <n v="1"/>
  </r>
  <r>
    <n v="526"/>
    <n v="9"/>
    <n v="2"/>
    <s v="102"/>
    <x v="525"/>
    <x v="21"/>
    <x v="1"/>
    <x v="0"/>
    <x v="1"/>
    <n v="1"/>
  </r>
  <r>
    <n v="527"/>
    <n v="9"/>
    <n v="2"/>
    <s v="201"/>
    <x v="526"/>
    <x v="21"/>
    <x v="1"/>
    <x v="0"/>
    <x v="1"/>
    <n v="1"/>
  </r>
  <r>
    <n v="528"/>
    <n v="9"/>
    <n v="2"/>
    <s v="202"/>
    <x v="527"/>
    <x v="21"/>
    <x v="1"/>
    <x v="0"/>
    <x v="1"/>
    <n v="1"/>
  </r>
  <r>
    <n v="529"/>
    <n v="9"/>
    <n v="2"/>
    <s v="301"/>
    <x v="528"/>
    <x v="21"/>
    <x v="1"/>
    <x v="0"/>
    <x v="1"/>
    <n v="1"/>
  </r>
  <r>
    <n v="530"/>
    <n v="9"/>
    <n v="2"/>
    <s v="302"/>
    <x v="529"/>
    <x v="21"/>
    <x v="1"/>
    <x v="0"/>
    <x v="1"/>
    <n v="1"/>
  </r>
  <r>
    <n v="531"/>
    <n v="9"/>
    <n v="2"/>
    <s v="401"/>
    <x v="530"/>
    <x v="21"/>
    <x v="1"/>
    <x v="0"/>
    <x v="1"/>
    <n v="1"/>
  </r>
  <r>
    <n v="532"/>
    <n v="9"/>
    <n v="2"/>
    <s v="402"/>
    <x v="531"/>
    <x v="21"/>
    <x v="1"/>
    <x v="0"/>
    <x v="1"/>
    <n v="1"/>
  </r>
  <r>
    <n v="533"/>
    <n v="9"/>
    <n v="2"/>
    <s v="501"/>
    <x v="532"/>
    <x v="21"/>
    <x v="1"/>
    <x v="0"/>
    <x v="1"/>
    <n v="1"/>
  </r>
  <r>
    <n v="534"/>
    <n v="9"/>
    <n v="2"/>
    <s v="502"/>
    <x v="533"/>
    <x v="21"/>
    <x v="1"/>
    <x v="0"/>
    <x v="1"/>
    <n v="1"/>
  </r>
  <r>
    <n v="535"/>
    <n v="9"/>
    <n v="2"/>
    <s v="601"/>
    <x v="534"/>
    <x v="21"/>
    <x v="1"/>
    <x v="0"/>
    <x v="1"/>
    <n v="1"/>
  </r>
  <r>
    <n v="536"/>
    <n v="9"/>
    <n v="2"/>
    <s v="602"/>
    <x v="535"/>
    <x v="21"/>
    <x v="1"/>
    <x v="0"/>
    <x v="1"/>
    <n v="1"/>
  </r>
  <r>
    <n v="537"/>
    <n v="9"/>
    <n v="2"/>
    <s v="701"/>
    <x v="536"/>
    <x v="21"/>
    <x v="1"/>
    <x v="0"/>
    <x v="1"/>
    <n v="1"/>
  </r>
  <r>
    <n v="538"/>
    <n v="9"/>
    <n v="2"/>
    <s v="702"/>
    <x v="537"/>
    <x v="21"/>
    <x v="1"/>
    <x v="0"/>
    <x v="1"/>
    <n v="1"/>
  </r>
  <r>
    <n v="539"/>
    <n v="9"/>
    <n v="2"/>
    <s v="801"/>
    <x v="538"/>
    <x v="21"/>
    <x v="1"/>
    <x v="0"/>
    <x v="1"/>
    <n v="1"/>
  </r>
  <r>
    <n v="540"/>
    <n v="9"/>
    <n v="2"/>
    <s v="802"/>
    <x v="539"/>
    <x v="21"/>
    <x v="1"/>
    <x v="0"/>
    <x v="1"/>
    <n v="1"/>
  </r>
  <r>
    <n v="541"/>
    <n v="9"/>
    <n v="2"/>
    <s v="901"/>
    <x v="540"/>
    <x v="21"/>
    <x v="1"/>
    <x v="0"/>
    <x v="1"/>
    <n v="1"/>
  </r>
  <r>
    <n v="542"/>
    <n v="9"/>
    <n v="2"/>
    <s v="902"/>
    <x v="541"/>
    <x v="21"/>
    <x v="1"/>
    <x v="0"/>
    <x v="1"/>
    <n v="1"/>
  </r>
  <r>
    <n v="543"/>
    <n v="9"/>
    <n v="2"/>
    <s v="1001"/>
    <x v="542"/>
    <x v="21"/>
    <x v="1"/>
    <x v="0"/>
    <x v="1"/>
    <n v="1"/>
  </r>
  <r>
    <n v="544"/>
    <n v="9"/>
    <n v="2"/>
    <s v="1002"/>
    <x v="543"/>
    <x v="21"/>
    <x v="1"/>
    <x v="0"/>
    <x v="1"/>
    <n v="1"/>
  </r>
  <r>
    <n v="545"/>
    <n v="9"/>
    <n v="3"/>
    <s v="101"/>
    <x v="544"/>
    <x v="21"/>
    <x v="1"/>
    <x v="0"/>
    <x v="1"/>
    <n v="1"/>
  </r>
  <r>
    <n v="546"/>
    <n v="9"/>
    <n v="3"/>
    <s v="102"/>
    <x v="545"/>
    <x v="20"/>
    <x v="1"/>
    <x v="0"/>
    <x v="1"/>
    <n v="1"/>
  </r>
  <r>
    <n v="547"/>
    <n v="9"/>
    <n v="3"/>
    <s v="201"/>
    <x v="546"/>
    <x v="21"/>
    <x v="1"/>
    <x v="0"/>
    <x v="1"/>
    <n v="1"/>
  </r>
  <r>
    <n v="548"/>
    <n v="9"/>
    <n v="3"/>
    <s v="202"/>
    <x v="547"/>
    <x v="20"/>
    <x v="1"/>
    <x v="0"/>
    <x v="1"/>
    <n v="1"/>
  </r>
  <r>
    <n v="549"/>
    <n v="9"/>
    <n v="3"/>
    <s v="301"/>
    <x v="548"/>
    <x v="21"/>
    <x v="1"/>
    <x v="0"/>
    <x v="1"/>
    <n v="1"/>
  </r>
  <r>
    <n v="550"/>
    <n v="9"/>
    <n v="3"/>
    <s v="302"/>
    <x v="549"/>
    <x v="20"/>
    <x v="1"/>
    <x v="0"/>
    <x v="1"/>
    <n v="1"/>
  </r>
  <r>
    <n v="551"/>
    <n v="9"/>
    <n v="3"/>
    <s v="401"/>
    <x v="550"/>
    <x v="21"/>
    <x v="1"/>
    <x v="0"/>
    <x v="1"/>
    <n v="1"/>
  </r>
  <r>
    <n v="552"/>
    <n v="9"/>
    <n v="3"/>
    <s v="402"/>
    <x v="551"/>
    <x v="20"/>
    <x v="1"/>
    <x v="0"/>
    <x v="1"/>
    <n v="1"/>
  </r>
  <r>
    <n v="553"/>
    <n v="9"/>
    <n v="3"/>
    <s v="501"/>
    <x v="552"/>
    <x v="21"/>
    <x v="1"/>
    <x v="0"/>
    <x v="1"/>
    <n v="1"/>
  </r>
  <r>
    <n v="554"/>
    <n v="9"/>
    <n v="3"/>
    <s v="502"/>
    <x v="553"/>
    <x v="20"/>
    <x v="1"/>
    <x v="0"/>
    <x v="1"/>
    <n v="1"/>
  </r>
  <r>
    <n v="555"/>
    <n v="9"/>
    <n v="3"/>
    <s v="601"/>
    <x v="554"/>
    <x v="21"/>
    <x v="1"/>
    <x v="0"/>
    <x v="1"/>
    <n v="1"/>
  </r>
  <r>
    <n v="556"/>
    <n v="9"/>
    <n v="3"/>
    <s v="602"/>
    <x v="555"/>
    <x v="20"/>
    <x v="1"/>
    <x v="0"/>
    <x v="1"/>
    <n v="1"/>
  </r>
  <r>
    <n v="557"/>
    <n v="9"/>
    <n v="3"/>
    <s v="701"/>
    <x v="556"/>
    <x v="21"/>
    <x v="1"/>
    <x v="0"/>
    <x v="1"/>
    <n v="1"/>
  </r>
  <r>
    <n v="558"/>
    <n v="9"/>
    <n v="3"/>
    <s v="702"/>
    <x v="557"/>
    <x v="20"/>
    <x v="1"/>
    <x v="0"/>
    <x v="1"/>
    <n v="1"/>
  </r>
  <r>
    <n v="559"/>
    <n v="9"/>
    <n v="3"/>
    <s v="801"/>
    <x v="558"/>
    <x v="21"/>
    <x v="1"/>
    <x v="0"/>
    <x v="1"/>
    <n v="1"/>
  </r>
  <r>
    <n v="560"/>
    <n v="9"/>
    <n v="3"/>
    <s v="802"/>
    <x v="559"/>
    <x v="20"/>
    <x v="1"/>
    <x v="0"/>
    <x v="1"/>
    <n v="1"/>
  </r>
  <r>
    <n v="561"/>
    <n v="9"/>
    <n v="3"/>
    <s v="901"/>
    <x v="560"/>
    <x v="21"/>
    <x v="1"/>
    <x v="0"/>
    <x v="1"/>
    <n v="1"/>
  </r>
  <r>
    <n v="562"/>
    <n v="9"/>
    <n v="3"/>
    <s v="902"/>
    <x v="561"/>
    <x v="20"/>
    <x v="1"/>
    <x v="0"/>
    <x v="1"/>
    <n v="1"/>
  </r>
  <r>
    <n v="563"/>
    <n v="9"/>
    <n v="3"/>
    <s v="1001"/>
    <x v="562"/>
    <x v="21"/>
    <x v="1"/>
    <x v="0"/>
    <x v="1"/>
    <n v="1"/>
  </r>
  <r>
    <n v="564"/>
    <n v="9"/>
    <n v="3"/>
    <s v="1002"/>
    <x v="563"/>
    <x v="20"/>
    <x v="1"/>
    <x v="0"/>
    <x v="1"/>
    <n v="1"/>
  </r>
  <r>
    <n v="565"/>
    <n v="10"/>
    <n v="1"/>
    <s v="101"/>
    <x v="564"/>
    <x v="22"/>
    <x v="1"/>
    <x v="0"/>
    <x v="1"/>
    <n v="1"/>
  </r>
  <r>
    <n v="566"/>
    <n v="10"/>
    <n v="1"/>
    <s v="102"/>
    <x v="565"/>
    <x v="23"/>
    <x v="1"/>
    <x v="0"/>
    <x v="1"/>
    <n v="1"/>
  </r>
  <r>
    <n v="567"/>
    <n v="10"/>
    <n v="1"/>
    <s v="201"/>
    <x v="566"/>
    <x v="22"/>
    <x v="1"/>
    <x v="0"/>
    <x v="1"/>
    <n v="1"/>
  </r>
  <r>
    <n v="568"/>
    <n v="10"/>
    <n v="1"/>
    <s v="202"/>
    <x v="567"/>
    <x v="23"/>
    <x v="1"/>
    <x v="0"/>
    <x v="1"/>
    <n v="1"/>
  </r>
  <r>
    <n v="569"/>
    <n v="10"/>
    <n v="1"/>
    <s v="301"/>
    <x v="568"/>
    <x v="22"/>
    <x v="1"/>
    <x v="0"/>
    <x v="1"/>
    <n v="1"/>
  </r>
  <r>
    <n v="570"/>
    <n v="10"/>
    <n v="1"/>
    <s v="302"/>
    <x v="569"/>
    <x v="23"/>
    <x v="1"/>
    <x v="0"/>
    <x v="1"/>
    <n v="1"/>
  </r>
  <r>
    <n v="571"/>
    <n v="10"/>
    <n v="1"/>
    <s v="401"/>
    <x v="570"/>
    <x v="22"/>
    <x v="1"/>
    <x v="0"/>
    <x v="1"/>
    <n v="1"/>
  </r>
  <r>
    <n v="572"/>
    <n v="10"/>
    <n v="1"/>
    <s v="402"/>
    <x v="571"/>
    <x v="23"/>
    <x v="1"/>
    <x v="0"/>
    <x v="1"/>
    <n v="1"/>
  </r>
  <r>
    <n v="573"/>
    <n v="10"/>
    <n v="1"/>
    <s v="501"/>
    <x v="572"/>
    <x v="22"/>
    <x v="1"/>
    <x v="0"/>
    <x v="1"/>
    <n v="1"/>
  </r>
  <r>
    <n v="574"/>
    <n v="10"/>
    <n v="1"/>
    <s v="502"/>
    <x v="573"/>
    <x v="23"/>
    <x v="1"/>
    <x v="0"/>
    <x v="1"/>
    <n v="1"/>
  </r>
  <r>
    <n v="575"/>
    <n v="10"/>
    <n v="1"/>
    <s v="601"/>
    <x v="574"/>
    <x v="22"/>
    <x v="1"/>
    <x v="0"/>
    <x v="1"/>
    <n v="1"/>
  </r>
  <r>
    <n v="576"/>
    <n v="10"/>
    <n v="1"/>
    <s v="602"/>
    <x v="575"/>
    <x v="23"/>
    <x v="1"/>
    <x v="0"/>
    <x v="1"/>
    <n v="1"/>
  </r>
  <r>
    <n v="577"/>
    <n v="10"/>
    <n v="1"/>
    <s v="701"/>
    <x v="576"/>
    <x v="22"/>
    <x v="1"/>
    <x v="0"/>
    <x v="1"/>
    <n v="1"/>
  </r>
  <r>
    <n v="578"/>
    <n v="10"/>
    <n v="1"/>
    <s v="702"/>
    <x v="577"/>
    <x v="23"/>
    <x v="1"/>
    <x v="0"/>
    <x v="1"/>
    <n v="1"/>
  </r>
  <r>
    <n v="579"/>
    <n v="10"/>
    <n v="1"/>
    <s v="801"/>
    <x v="578"/>
    <x v="22"/>
    <x v="1"/>
    <x v="0"/>
    <x v="1"/>
    <n v="1"/>
  </r>
  <r>
    <n v="580"/>
    <n v="10"/>
    <n v="1"/>
    <s v="802"/>
    <x v="579"/>
    <x v="23"/>
    <x v="1"/>
    <x v="0"/>
    <x v="1"/>
    <n v="1"/>
  </r>
  <r>
    <n v="581"/>
    <n v="10"/>
    <n v="1"/>
    <s v="901"/>
    <x v="580"/>
    <x v="22"/>
    <x v="1"/>
    <x v="0"/>
    <x v="1"/>
    <n v="1"/>
  </r>
  <r>
    <n v="582"/>
    <n v="10"/>
    <n v="1"/>
    <s v="902"/>
    <x v="581"/>
    <x v="23"/>
    <x v="1"/>
    <x v="0"/>
    <x v="1"/>
    <n v="1"/>
  </r>
  <r>
    <n v="583"/>
    <n v="10"/>
    <n v="1"/>
    <s v="1001"/>
    <x v="582"/>
    <x v="22"/>
    <x v="1"/>
    <x v="0"/>
    <x v="1"/>
    <n v="1"/>
  </r>
  <r>
    <n v="584"/>
    <n v="10"/>
    <n v="1"/>
    <s v="1002"/>
    <x v="583"/>
    <x v="23"/>
    <x v="1"/>
    <x v="0"/>
    <x v="1"/>
    <n v="1"/>
  </r>
  <r>
    <n v="585"/>
    <n v="10"/>
    <n v="2"/>
    <s v="101"/>
    <x v="584"/>
    <x v="23"/>
    <x v="1"/>
    <x v="0"/>
    <x v="1"/>
    <n v="1"/>
  </r>
  <r>
    <n v="586"/>
    <n v="10"/>
    <n v="2"/>
    <s v="102"/>
    <x v="585"/>
    <x v="23"/>
    <x v="1"/>
    <x v="0"/>
    <x v="1"/>
    <n v="1"/>
  </r>
  <r>
    <n v="587"/>
    <n v="10"/>
    <n v="2"/>
    <s v="201"/>
    <x v="586"/>
    <x v="23"/>
    <x v="1"/>
    <x v="0"/>
    <x v="1"/>
    <n v="1"/>
  </r>
  <r>
    <n v="588"/>
    <n v="10"/>
    <n v="2"/>
    <s v="202"/>
    <x v="587"/>
    <x v="23"/>
    <x v="1"/>
    <x v="0"/>
    <x v="1"/>
    <n v="1"/>
  </r>
  <r>
    <n v="589"/>
    <n v="10"/>
    <n v="2"/>
    <s v="301"/>
    <x v="588"/>
    <x v="23"/>
    <x v="1"/>
    <x v="0"/>
    <x v="1"/>
    <n v="1"/>
  </r>
  <r>
    <n v="590"/>
    <n v="10"/>
    <n v="2"/>
    <s v="302"/>
    <x v="589"/>
    <x v="23"/>
    <x v="1"/>
    <x v="0"/>
    <x v="1"/>
    <n v="1"/>
  </r>
  <r>
    <n v="591"/>
    <n v="10"/>
    <n v="2"/>
    <s v="401"/>
    <x v="590"/>
    <x v="23"/>
    <x v="1"/>
    <x v="0"/>
    <x v="1"/>
    <n v="1"/>
  </r>
  <r>
    <n v="592"/>
    <n v="10"/>
    <n v="2"/>
    <s v="402"/>
    <x v="591"/>
    <x v="23"/>
    <x v="1"/>
    <x v="0"/>
    <x v="1"/>
    <n v="1"/>
  </r>
  <r>
    <n v="593"/>
    <n v="10"/>
    <n v="2"/>
    <s v="501"/>
    <x v="592"/>
    <x v="23"/>
    <x v="1"/>
    <x v="0"/>
    <x v="1"/>
    <n v="1"/>
  </r>
  <r>
    <n v="594"/>
    <n v="10"/>
    <n v="2"/>
    <s v="502"/>
    <x v="593"/>
    <x v="23"/>
    <x v="1"/>
    <x v="0"/>
    <x v="1"/>
    <n v="1"/>
  </r>
  <r>
    <n v="595"/>
    <n v="10"/>
    <n v="2"/>
    <s v="601"/>
    <x v="594"/>
    <x v="23"/>
    <x v="1"/>
    <x v="0"/>
    <x v="1"/>
    <n v="1"/>
  </r>
  <r>
    <n v="596"/>
    <n v="10"/>
    <n v="2"/>
    <s v="602"/>
    <x v="595"/>
    <x v="23"/>
    <x v="1"/>
    <x v="0"/>
    <x v="1"/>
    <n v="1"/>
  </r>
  <r>
    <n v="597"/>
    <n v="10"/>
    <n v="2"/>
    <s v="701"/>
    <x v="596"/>
    <x v="23"/>
    <x v="1"/>
    <x v="0"/>
    <x v="1"/>
    <n v="1"/>
  </r>
  <r>
    <n v="598"/>
    <n v="10"/>
    <n v="2"/>
    <s v="702"/>
    <x v="597"/>
    <x v="23"/>
    <x v="1"/>
    <x v="0"/>
    <x v="1"/>
    <n v="1"/>
  </r>
  <r>
    <n v="599"/>
    <n v="10"/>
    <n v="2"/>
    <s v="801"/>
    <x v="598"/>
    <x v="23"/>
    <x v="1"/>
    <x v="0"/>
    <x v="1"/>
    <n v="1"/>
  </r>
  <r>
    <n v="600"/>
    <n v="10"/>
    <n v="2"/>
    <s v="802"/>
    <x v="599"/>
    <x v="23"/>
    <x v="1"/>
    <x v="0"/>
    <x v="1"/>
    <n v="1"/>
  </r>
  <r>
    <n v="601"/>
    <n v="10"/>
    <n v="2"/>
    <s v="901"/>
    <x v="600"/>
    <x v="23"/>
    <x v="1"/>
    <x v="0"/>
    <x v="1"/>
    <n v="1"/>
  </r>
  <r>
    <n v="602"/>
    <n v="10"/>
    <n v="2"/>
    <s v="902"/>
    <x v="601"/>
    <x v="23"/>
    <x v="1"/>
    <x v="0"/>
    <x v="1"/>
    <n v="1"/>
  </r>
  <r>
    <n v="603"/>
    <n v="10"/>
    <n v="2"/>
    <s v="1001"/>
    <x v="602"/>
    <x v="23"/>
    <x v="1"/>
    <x v="0"/>
    <x v="1"/>
    <n v="1"/>
  </r>
  <r>
    <n v="604"/>
    <n v="10"/>
    <n v="2"/>
    <s v="1002"/>
    <x v="603"/>
    <x v="23"/>
    <x v="1"/>
    <x v="0"/>
    <x v="1"/>
    <n v="1"/>
  </r>
  <r>
    <n v="605"/>
    <n v="10"/>
    <n v="3"/>
    <s v="101"/>
    <x v="604"/>
    <x v="23"/>
    <x v="1"/>
    <x v="0"/>
    <x v="1"/>
    <n v="1"/>
  </r>
  <r>
    <n v="606"/>
    <n v="10"/>
    <n v="3"/>
    <s v="102"/>
    <x v="605"/>
    <x v="22"/>
    <x v="1"/>
    <x v="0"/>
    <x v="1"/>
    <n v="1"/>
  </r>
  <r>
    <n v="607"/>
    <n v="10"/>
    <n v="3"/>
    <s v="201"/>
    <x v="606"/>
    <x v="23"/>
    <x v="1"/>
    <x v="0"/>
    <x v="1"/>
    <n v="1"/>
  </r>
  <r>
    <n v="608"/>
    <n v="10"/>
    <n v="3"/>
    <s v="202"/>
    <x v="607"/>
    <x v="22"/>
    <x v="1"/>
    <x v="0"/>
    <x v="1"/>
    <n v="1"/>
  </r>
  <r>
    <n v="609"/>
    <n v="10"/>
    <n v="3"/>
    <s v="301"/>
    <x v="608"/>
    <x v="23"/>
    <x v="1"/>
    <x v="0"/>
    <x v="1"/>
    <n v="1"/>
  </r>
  <r>
    <n v="610"/>
    <n v="10"/>
    <n v="3"/>
    <s v="302"/>
    <x v="609"/>
    <x v="22"/>
    <x v="1"/>
    <x v="0"/>
    <x v="1"/>
    <n v="1"/>
  </r>
  <r>
    <n v="611"/>
    <n v="10"/>
    <n v="3"/>
    <s v="401"/>
    <x v="610"/>
    <x v="23"/>
    <x v="1"/>
    <x v="0"/>
    <x v="1"/>
    <n v="1"/>
  </r>
  <r>
    <n v="612"/>
    <n v="10"/>
    <n v="3"/>
    <s v="402"/>
    <x v="611"/>
    <x v="22"/>
    <x v="1"/>
    <x v="0"/>
    <x v="1"/>
    <n v="1"/>
  </r>
  <r>
    <n v="613"/>
    <n v="10"/>
    <n v="3"/>
    <s v="501"/>
    <x v="612"/>
    <x v="23"/>
    <x v="1"/>
    <x v="0"/>
    <x v="1"/>
    <n v="1"/>
  </r>
  <r>
    <n v="614"/>
    <n v="10"/>
    <n v="3"/>
    <s v="502"/>
    <x v="613"/>
    <x v="22"/>
    <x v="1"/>
    <x v="0"/>
    <x v="1"/>
    <n v="1"/>
  </r>
  <r>
    <n v="615"/>
    <n v="10"/>
    <n v="3"/>
    <s v="601"/>
    <x v="614"/>
    <x v="23"/>
    <x v="1"/>
    <x v="0"/>
    <x v="1"/>
    <n v="1"/>
  </r>
  <r>
    <n v="616"/>
    <n v="10"/>
    <n v="3"/>
    <s v="602"/>
    <x v="615"/>
    <x v="22"/>
    <x v="1"/>
    <x v="0"/>
    <x v="1"/>
    <n v="1"/>
  </r>
  <r>
    <n v="617"/>
    <n v="10"/>
    <n v="3"/>
    <s v="701"/>
    <x v="616"/>
    <x v="23"/>
    <x v="1"/>
    <x v="0"/>
    <x v="1"/>
    <n v="1"/>
  </r>
  <r>
    <n v="618"/>
    <n v="10"/>
    <n v="3"/>
    <s v="702"/>
    <x v="617"/>
    <x v="22"/>
    <x v="1"/>
    <x v="0"/>
    <x v="1"/>
    <n v="1"/>
  </r>
  <r>
    <n v="619"/>
    <n v="10"/>
    <n v="3"/>
    <s v="801"/>
    <x v="618"/>
    <x v="23"/>
    <x v="1"/>
    <x v="0"/>
    <x v="1"/>
    <n v="1"/>
  </r>
  <r>
    <n v="620"/>
    <n v="10"/>
    <n v="3"/>
    <s v="802"/>
    <x v="619"/>
    <x v="22"/>
    <x v="1"/>
    <x v="0"/>
    <x v="1"/>
    <n v="1"/>
  </r>
  <r>
    <n v="621"/>
    <n v="10"/>
    <n v="3"/>
    <s v="901"/>
    <x v="620"/>
    <x v="23"/>
    <x v="1"/>
    <x v="0"/>
    <x v="1"/>
    <n v="1"/>
  </r>
  <r>
    <n v="622"/>
    <n v="10"/>
    <n v="3"/>
    <s v="902"/>
    <x v="621"/>
    <x v="22"/>
    <x v="1"/>
    <x v="0"/>
    <x v="1"/>
    <n v="1"/>
  </r>
  <r>
    <n v="623"/>
    <n v="10"/>
    <n v="3"/>
    <s v="1001"/>
    <x v="622"/>
    <x v="23"/>
    <x v="1"/>
    <x v="0"/>
    <x v="1"/>
    <n v="1"/>
  </r>
  <r>
    <n v="624"/>
    <n v="10"/>
    <n v="3"/>
    <s v="1002"/>
    <x v="623"/>
    <x v="22"/>
    <x v="1"/>
    <x v="0"/>
    <x v="1"/>
    <n v="1"/>
  </r>
  <r>
    <n v="625"/>
    <n v="11"/>
    <n v="1"/>
    <s v="101"/>
    <x v="624"/>
    <x v="24"/>
    <x v="1"/>
    <x v="0"/>
    <x v="1"/>
    <n v="1"/>
  </r>
  <r>
    <n v="626"/>
    <n v="11"/>
    <n v="1"/>
    <s v="102"/>
    <x v="625"/>
    <x v="25"/>
    <x v="1"/>
    <x v="0"/>
    <x v="1"/>
    <n v="1"/>
  </r>
  <r>
    <n v="627"/>
    <n v="11"/>
    <n v="1"/>
    <s v="201"/>
    <x v="626"/>
    <x v="24"/>
    <x v="1"/>
    <x v="0"/>
    <x v="1"/>
    <n v="1"/>
  </r>
  <r>
    <n v="628"/>
    <n v="11"/>
    <n v="1"/>
    <s v="202"/>
    <x v="627"/>
    <x v="25"/>
    <x v="1"/>
    <x v="0"/>
    <x v="1"/>
    <n v="1"/>
  </r>
  <r>
    <n v="629"/>
    <n v="11"/>
    <n v="1"/>
    <s v="301"/>
    <x v="628"/>
    <x v="24"/>
    <x v="1"/>
    <x v="0"/>
    <x v="1"/>
    <n v="1"/>
  </r>
  <r>
    <n v="630"/>
    <n v="11"/>
    <n v="1"/>
    <s v="302"/>
    <x v="629"/>
    <x v="25"/>
    <x v="1"/>
    <x v="0"/>
    <x v="1"/>
    <n v="1"/>
  </r>
  <r>
    <n v="631"/>
    <n v="11"/>
    <n v="1"/>
    <s v="401"/>
    <x v="630"/>
    <x v="24"/>
    <x v="1"/>
    <x v="0"/>
    <x v="1"/>
    <n v="1"/>
  </r>
  <r>
    <n v="632"/>
    <n v="11"/>
    <n v="1"/>
    <s v="402"/>
    <x v="631"/>
    <x v="25"/>
    <x v="1"/>
    <x v="0"/>
    <x v="1"/>
    <n v="1"/>
  </r>
  <r>
    <n v="633"/>
    <n v="11"/>
    <n v="1"/>
    <s v="501"/>
    <x v="632"/>
    <x v="24"/>
    <x v="1"/>
    <x v="0"/>
    <x v="1"/>
    <n v="1"/>
  </r>
  <r>
    <n v="634"/>
    <n v="11"/>
    <n v="1"/>
    <s v="502"/>
    <x v="633"/>
    <x v="25"/>
    <x v="1"/>
    <x v="0"/>
    <x v="1"/>
    <n v="1"/>
  </r>
  <r>
    <n v="635"/>
    <n v="11"/>
    <n v="1"/>
    <s v="601"/>
    <x v="634"/>
    <x v="24"/>
    <x v="1"/>
    <x v="0"/>
    <x v="1"/>
    <n v="1"/>
  </r>
  <r>
    <n v="636"/>
    <n v="11"/>
    <n v="1"/>
    <s v="602"/>
    <x v="635"/>
    <x v="25"/>
    <x v="1"/>
    <x v="0"/>
    <x v="1"/>
    <n v="1"/>
  </r>
  <r>
    <n v="637"/>
    <n v="11"/>
    <n v="1"/>
    <s v="701"/>
    <x v="636"/>
    <x v="24"/>
    <x v="1"/>
    <x v="0"/>
    <x v="1"/>
    <n v="1"/>
  </r>
  <r>
    <n v="638"/>
    <n v="11"/>
    <n v="1"/>
    <s v="702"/>
    <x v="637"/>
    <x v="25"/>
    <x v="1"/>
    <x v="0"/>
    <x v="1"/>
    <n v="1"/>
  </r>
  <r>
    <n v="639"/>
    <n v="11"/>
    <n v="1"/>
    <s v="801"/>
    <x v="638"/>
    <x v="24"/>
    <x v="1"/>
    <x v="0"/>
    <x v="1"/>
    <n v="1"/>
  </r>
  <r>
    <n v="640"/>
    <n v="11"/>
    <n v="1"/>
    <s v="802"/>
    <x v="639"/>
    <x v="25"/>
    <x v="1"/>
    <x v="0"/>
    <x v="1"/>
    <n v="1"/>
  </r>
  <r>
    <n v="641"/>
    <n v="11"/>
    <n v="1"/>
    <s v="901"/>
    <x v="640"/>
    <x v="24"/>
    <x v="1"/>
    <x v="0"/>
    <x v="1"/>
    <n v="1"/>
  </r>
  <r>
    <n v="642"/>
    <n v="11"/>
    <n v="1"/>
    <s v="902"/>
    <x v="641"/>
    <x v="25"/>
    <x v="1"/>
    <x v="0"/>
    <x v="1"/>
    <n v="1"/>
  </r>
  <r>
    <n v="643"/>
    <n v="11"/>
    <n v="1"/>
    <s v="1001"/>
    <x v="642"/>
    <x v="24"/>
    <x v="1"/>
    <x v="0"/>
    <x v="1"/>
    <n v="1"/>
  </r>
  <r>
    <n v="644"/>
    <n v="11"/>
    <n v="1"/>
    <s v="1002"/>
    <x v="643"/>
    <x v="25"/>
    <x v="1"/>
    <x v="0"/>
    <x v="1"/>
    <n v="1"/>
  </r>
  <r>
    <n v="645"/>
    <n v="11"/>
    <n v="2"/>
    <s v="101"/>
    <x v="644"/>
    <x v="25"/>
    <x v="1"/>
    <x v="0"/>
    <x v="1"/>
    <n v="1"/>
  </r>
  <r>
    <n v="646"/>
    <n v="11"/>
    <n v="2"/>
    <s v="102"/>
    <x v="645"/>
    <x v="25"/>
    <x v="1"/>
    <x v="0"/>
    <x v="1"/>
    <n v="1"/>
  </r>
  <r>
    <n v="647"/>
    <n v="11"/>
    <n v="2"/>
    <s v="201"/>
    <x v="646"/>
    <x v="25"/>
    <x v="1"/>
    <x v="0"/>
    <x v="1"/>
    <n v="1"/>
  </r>
  <r>
    <n v="648"/>
    <n v="11"/>
    <n v="2"/>
    <s v="202"/>
    <x v="647"/>
    <x v="25"/>
    <x v="1"/>
    <x v="0"/>
    <x v="1"/>
    <n v="1"/>
  </r>
  <r>
    <n v="649"/>
    <n v="11"/>
    <n v="2"/>
    <s v="301"/>
    <x v="648"/>
    <x v="25"/>
    <x v="1"/>
    <x v="0"/>
    <x v="1"/>
    <n v="1"/>
  </r>
  <r>
    <n v="650"/>
    <n v="11"/>
    <n v="2"/>
    <s v="302"/>
    <x v="649"/>
    <x v="25"/>
    <x v="1"/>
    <x v="0"/>
    <x v="1"/>
    <n v="1"/>
  </r>
  <r>
    <n v="651"/>
    <n v="11"/>
    <n v="2"/>
    <s v="401"/>
    <x v="650"/>
    <x v="25"/>
    <x v="1"/>
    <x v="0"/>
    <x v="1"/>
    <n v="1"/>
  </r>
  <r>
    <n v="652"/>
    <n v="11"/>
    <n v="2"/>
    <s v="402"/>
    <x v="651"/>
    <x v="25"/>
    <x v="1"/>
    <x v="0"/>
    <x v="1"/>
    <n v="1"/>
  </r>
  <r>
    <n v="653"/>
    <n v="11"/>
    <n v="2"/>
    <s v="501"/>
    <x v="652"/>
    <x v="25"/>
    <x v="1"/>
    <x v="0"/>
    <x v="1"/>
    <n v="1"/>
  </r>
  <r>
    <n v="654"/>
    <n v="11"/>
    <n v="2"/>
    <s v="502"/>
    <x v="653"/>
    <x v="25"/>
    <x v="1"/>
    <x v="0"/>
    <x v="1"/>
    <n v="1"/>
  </r>
  <r>
    <n v="655"/>
    <n v="11"/>
    <n v="2"/>
    <s v="601"/>
    <x v="654"/>
    <x v="25"/>
    <x v="1"/>
    <x v="0"/>
    <x v="1"/>
    <n v="1"/>
  </r>
  <r>
    <n v="656"/>
    <n v="11"/>
    <n v="2"/>
    <s v="602"/>
    <x v="655"/>
    <x v="25"/>
    <x v="1"/>
    <x v="0"/>
    <x v="1"/>
    <n v="1"/>
  </r>
  <r>
    <n v="657"/>
    <n v="11"/>
    <n v="2"/>
    <s v="701"/>
    <x v="656"/>
    <x v="25"/>
    <x v="1"/>
    <x v="0"/>
    <x v="1"/>
    <n v="1"/>
  </r>
  <r>
    <n v="658"/>
    <n v="11"/>
    <n v="2"/>
    <s v="702"/>
    <x v="657"/>
    <x v="25"/>
    <x v="1"/>
    <x v="0"/>
    <x v="1"/>
    <n v="1"/>
  </r>
  <r>
    <n v="659"/>
    <n v="11"/>
    <n v="2"/>
    <s v="801"/>
    <x v="658"/>
    <x v="25"/>
    <x v="1"/>
    <x v="0"/>
    <x v="1"/>
    <n v="1"/>
  </r>
  <r>
    <n v="660"/>
    <n v="11"/>
    <n v="2"/>
    <s v="802"/>
    <x v="659"/>
    <x v="25"/>
    <x v="1"/>
    <x v="0"/>
    <x v="1"/>
    <n v="1"/>
  </r>
  <r>
    <n v="661"/>
    <n v="11"/>
    <n v="2"/>
    <s v="901"/>
    <x v="660"/>
    <x v="25"/>
    <x v="1"/>
    <x v="0"/>
    <x v="1"/>
    <n v="1"/>
  </r>
  <r>
    <n v="662"/>
    <n v="11"/>
    <n v="2"/>
    <s v="902"/>
    <x v="661"/>
    <x v="25"/>
    <x v="1"/>
    <x v="0"/>
    <x v="1"/>
    <n v="1"/>
  </r>
  <r>
    <n v="663"/>
    <n v="11"/>
    <n v="2"/>
    <s v="1001"/>
    <x v="662"/>
    <x v="25"/>
    <x v="1"/>
    <x v="0"/>
    <x v="1"/>
    <n v="1"/>
  </r>
  <r>
    <n v="664"/>
    <n v="11"/>
    <n v="2"/>
    <s v="1002"/>
    <x v="663"/>
    <x v="25"/>
    <x v="1"/>
    <x v="0"/>
    <x v="1"/>
    <n v="1"/>
  </r>
  <r>
    <n v="665"/>
    <n v="11"/>
    <n v="3"/>
    <s v="101"/>
    <x v="664"/>
    <x v="25"/>
    <x v="1"/>
    <x v="0"/>
    <x v="1"/>
    <n v="1"/>
  </r>
  <r>
    <n v="666"/>
    <n v="11"/>
    <n v="3"/>
    <s v="102"/>
    <x v="665"/>
    <x v="24"/>
    <x v="1"/>
    <x v="0"/>
    <x v="1"/>
    <n v="1"/>
  </r>
  <r>
    <n v="667"/>
    <n v="11"/>
    <n v="3"/>
    <s v="201"/>
    <x v="666"/>
    <x v="25"/>
    <x v="1"/>
    <x v="0"/>
    <x v="1"/>
    <n v="1"/>
  </r>
  <r>
    <n v="668"/>
    <n v="11"/>
    <n v="3"/>
    <s v="202"/>
    <x v="667"/>
    <x v="24"/>
    <x v="1"/>
    <x v="0"/>
    <x v="1"/>
    <n v="1"/>
  </r>
  <r>
    <n v="669"/>
    <n v="11"/>
    <n v="3"/>
    <s v="301"/>
    <x v="668"/>
    <x v="25"/>
    <x v="1"/>
    <x v="0"/>
    <x v="1"/>
    <n v="1"/>
  </r>
  <r>
    <n v="670"/>
    <n v="11"/>
    <n v="3"/>
    <s v="302"/>
    <x v="669"/>
    <x v="24"/>
    <x v="1"/>
    <x v="0"/>
    <x v="1"/>
    <n v="1"/>
  </r>
  <r>
    <n v="671"/>
    <n v="11"/>
    <n v="3"/>
    <s v="401"/>
    <x v="670"/>
    <x v="25"/>
    <x v="1"/>
    <x v="0"/>
    <x v="1"/>
    <n v="1"/>
  </r>
  <r>
    <n v="672"/>
    <n v="11"/>
    <n v="3"/>
    <s v="402"/>
    <x v="671"/>
    <x v="24"/>
    <x v="1"/>
    <x v="0"/>
    <x v="1"/>
    <n v="1"/>
  </r>
  <r>
    <n v="673"/>
    <n v="11"/>
    <n v="3"/>
    <s v="501"/>
    <x v="672"/>
    <x v="25"/>
    <x v="1"/>
    <x v="0"/>
    <x v="1"/>
    <n v="1"/>
  </r>
  <r>
    <n v="674"/>
    <n v="11"/>
    <n v="3"/>
    <s v="502"/>
    <x v="673"/>
    <x v="24"/>
    <x v="1"/>
    <x v="0"/>
    <x v="1"/>
    <n v="1"/>
  </r>
  <r>
    <n v="675"/>
    <n v="11"/>
    <n v="3"/>
    <s v="601"/>
    <x v="674"/>
    <x v="25"/>
    <x v="1"/>
    <x v="0"/>
    <x v="1"/>
    <n v="1"/>
  </r>
  <r>
    <n v="676"/>
    <n v="11"/>
    <n v="3"/>
    <s v="602"/>
    <x v="675"/>
    <x v="24"/>
    <x v="1"/>
    <x v="0"/>
    <x v="1"/>
    <n v="1"/>
  </r>
  <r>
    <n v="677"/>
    <n v="11"/>
    <n v="3"/>
    <s v="701"/>
    <x v="676"/>
    <x v="25"/>
    <x v="1"/>
    <x v="0"/>
    <x v="1"/>
    <n v="1"/>
  </r>
  <r>
    <n v="678"/>
    <n v="11"/>
    <n v="3"/>
    <s v="702"/>
    <x v="677"/>
    <x v="24"/>
    <x v="1"/>
    <x v="0"/>
    <x v="1"/>
    <n v="1"/>
  </r>
  <r>
    <n v="679"/>
    <n v="11"/>
    <n v="3"/>
    <s v="801"/>
    <x v="678"/>
    <x v="25"/>
    <x v="1"/>
    <x v="0"/>
    <x v="1"/>
    <n v="1"/>
  </r>
  <r>
    <n v="680"/>
    <n v="11"/>
    <n v="3"/>
    <s v="802"/>
    <x v="679"/>
    <x v="24"/>
    <x v="1"/>
    <x v="0"/>
    <x v="1"/>
    <n v="1"/>
  </r>
  <r>
    <n v="681"/>
    <n v="11"/>
    <n v="3"/>
    <s v="901"/>
    <x v="680"/>
    <x v="25"/>
    <x v="1"/>
    <x v="0"/>
    <x v="1"/>
    <n v="1"/>
  </r>
  <r>
    <n v="682"/>
    <n v="11"/>
    <n v="3"/>
    <s v="902"/>
    <x v="681"/>
    <x v="24"/>
    <x v="1"/>
    <x v="0"/>
    <x v="1"/>
    <n v="1"/>
  </r>
  <r>
    <n v="683"/>
    <n v="11"/>
    <n v="3"/>
    <s v="1001"/>
    <x v="682"/>
    <x v="25"/>
    <x v="1"/>
    <x v="0"/>
    <x v="1"/>
    <n v="1"/>
  </r>
  <r>
    <n v="684"/>
    <n v="11"/>
    <n v="3"/>
    <s v="1002"/>
    <x v="683"/>
    <x v="24"/>
    <x v="1"/>
    <x v="0"/>
    <x v="1"/>
    <n v="1"/>
  </r>
  <r>
    <n v="685"/>
    <n v="12"/>
    <n v="1"/>
    <s v="101"/>
    <x v="684"/>
    <x v="26"/>
    <x v="0"/>
    <x v="0"/>
    <x v="0"/>
    <n v="1"/>
  </r>
  <r>
    <n v="686"/>
    <n v="12"/>
    <n v="1"/>
    <s v="102"/>
    <x v="685"/>
    <x v="27"/>
    <x v="0"/>
    <x v="0"/>
    <x v="0"/>
    <n v="1"/>
  </r>
  <r>
    <n v="687"/>
    <n v="12"/>
    <n v="1"/>
    <s v="201"/>
    <x v="686"/>
    <x v="26"/>
    <x v="0"/>
    <x v="0"/>
    <x v="0"/>
    <n v="1"/>
  </r>
  <r>
    <n v="688"/>
    <n v="12"/>
    <n v="1"/>
    <s v="202"/>
    <x v="687"/>
    <x v="27"/>
    <x v="0"/>
    <x v="0"/>
    <x v="0"/>
    <n v="1"/>
  </r>
  <r>
    <n v="689"/>
    <n v="12"/>
    <n v="1"/>
    <s v="301"/>
    <x v="688"/>
    <x v="26"/>
    <x v="0"/>
    <x v="0"/>
    <x v="0"/>
    <n v="1"/>
  </r>
  <r>
    <n v="690"/>
    <n v="12"/>
    <n v="1"/>
    <s v="302"/>
    <x v="689"/>
    <x v="27"/>
    <x v="0"/>
    <x v="0"/>
    <x v="0"/>
    <n v="1"/>
  </r>
  <r>
    <n v="691"/>
    <n v="12"/>
    <n v="1"/>
    <s v="401"/>
    <x v="690"/>
    <x v="26"/>
    <x v="0"/>
    <x v="0"/>
    <x v="0"/>
    <n v="1"/>
  </r>
  <r>
    <n v="692"/>
    <n v="12"/>
    <n v="1"/>
    <s v="402"/>
    <x v="691"/>
    <x v="27"/>
    <x v="0"/>
    <x v="0"/>
    <x v="0"/>
    <n v="1"/>
  </r>
  <r>
    <n v="693"/>
    <n v="12"/>
    <n v="1"/>
    <s v="501"/>
    <x v="692"/>
    <x v="26"/>
    <x v="0"/>
    <x v="0"/>
    <x v="0"/>
    <n v="1"/>
  </r>
  <r>
    <n v="694"/>
    <n v="12"/>
    <n v="1"/>
    <s v="502"/>
    <x v="693"/>
    <x v="27"/>
    <x v="0"/>
    <x v="0"/>
    <x v="0"/>
    <n v="1"/>
  </r>
  <r>
    <n v="695"/>
    <n v="12"/>
    <n v="1"/>
    <s v="601"/>
    <x v="694"/>
    <x v="26"/>
    <x v="0"/>
    <x v="0"/>
    <x v="0"/>
    <n v="1"/>
  </r>
  <r>
    <n v="696"/>
    <n v="12"/>
    <n v="1"/>
    <s v="602"/>
    <x v="695"/>
    <x v="27"/>
    <x v="0"/>
    <x v="0"/>
    <x v="0"/>
    <n v="1"/>
  </r>
  <r>
    <n v="697"/>
    <n v="12"/>
    <n v="1"/>
    <s v="701"/>
    <x v="696"/>
    <x v="26"/>
    <x v="0"/>
    <x v="0"/>
    <x v="0"/>
    <n v="1"/>
  </r>
  <r>
    <n v="698"/>
    <n v="12"/>
    <n v="1"/>
    <s v="702"/>
    <x v="697"/>
    <x v="27"/>
    <x v="0"/>
    <x v="0"/>
    <x v="0"/>
    <n v="1"/>
  </r>
  <r>
    <n v="699"/>
    <n v="12"/>
    <n v="1"/>
    <s v="801"/>
    <x v="698"/>
    <x v="26"/>
    <x v="0"/>
    <x v="0"/>
    <x v="0"/>
    <n v="1"/>
  </r>
  <r>
    <n v="700"/>
    <n v="12"/>
    <n v="1"/>
    <s v="802"/>
    <x v="699"/>
    <x v="27"/>
    <x v="0"/>
    <x v="0"/>
    <x v="0"/>
    <n v="1"/>
  </r>
  <r>
    <n v="701"/>
    <n v="12"/>
    <n v="2"/>
    <s v="101"/>
    <x v="700"/>
    <x v="27"/>
    <x v="0"/>
    <x v="0"/>
    <x v="0"/>
    <n v="1"/>
  </r>
  <r>
    <n v="702"/>
    <n v="12"/>
    <n v="2"/>
    <s v="102"/>
    <x v="701"/>
    <x v="27"/>
    <x v="0"/>
    <x v="0"/>
    <x v="0"/>
    <n v="1"/>
  </r>
  <r>
    <n v="703"/>
    <n v="12"/>
    <n v="2"/>
    <s v="201"/>
    <x v="702"/>
    <x v="27"/>
    <x v="0"/>
    <x v="0"/>
    <x v="0"/>
    <n v="1"/>
  </r>
  <r>
    <n v="704"/>
    <n v="12"/>
    <n v="2"/>
    <s v="202"/>
    <x v="703"/>
    <x v="27"/>
    <x v="0"/>
    <x v="0"/>
    <x v="0"/>
    <n v="1"/>
  </r>
  <r>
    <n v="705"/>
    <n v="12"/>
    <n v="2"/>
    <s v="301"/>
    <x v="704"/>
    <x v="27"/>
    <x v="0"/>
    <x v="0"/>
    <x v="0"/>
    <n v="1"/>
  </r>
  <r>
    <n v="706"/>
    <n v="12"/>
    <n v="2"/>
    <s v="302"/>
    <x v="705"/>
    <x v="27"/>
    <x v="0"/>
    <x v="0"/>
    <x v="0"/>
    <n v="1"/>
  </r>
  <r>
    <n v="707"/>
    <n v="12"/>
    <n v="2"/>
    <s v="401"/>
    <x v="706"/>
    <x v="27"/>
    <x v="0"/>
    <x v="0"/>
    <x v="0"/>
    <n v="1"/>
  </r>
  <r>
    <n v="708"/>
    <n v="12"/>
    <n v="2"/>
    <s v="402"/>
    <x v="707"/>
    <x v="27"/>
    <x v="0"/>
    <x v="0"/>
    <x v="0"/>
    <n v="1"/>
  </r>
  <r>
    <n v="709"/>
    <n v="12"/>
    <n v="2"/>
    <s v="501"/>
    <x v="708"/>
    <x v="27"/>
    <x v="0"/>
    <x v="0"/>
    <x v="0"/>
    <n v="1"/>
  </r>
  <r>
    <n v="710"/>
    <n v="12"/>
    <n v="2"/>
    <s v="502"/>
    <x v="709"/>
    <x v="27"/>
    <x v="0"/>
    <x v="0"/>
    <x v="0"/>
    <n v="1"/>
  </r>
  <r>
    <n v="711"/>
    <n v="12"/>
    <n v="2"/>
    <s v="601"/>
    <x v="710"/>
    <x v="27"/>
    <x v="0"/>
    <x v="0"/>
    <x v="0"/>
    <n v="1"/>
  </r>
  <r>
    <n v="712"/>
    <n v="12"/>
    <n v="2"/>
    <s v="602"/>
    <x v="711"/>
    <x v="27"/>
    <x v="0"/>
    <x v="0"/>
    <x v="0"/>
    <n v="1"/>
  </r>
  <r>
    <n v="713"/>
    <n v="12"/>
    <n v="2"/>
    <s v="701"/>
    <x v="712"/>
    <x v="27"/>
    <x v="0"/>
    <x v="0"/>
    <x v="0"/>
    <n v="1"/>
  </r>
  <r>
    <n v="714"/>
    <n v="12"/>
    <n v="2"/>
    <s v="702"/>
    <x v="713"/>
    <x v="27"/>
    <x v="0"/>
    <x v="0"/>
    <x v="0"/>
    <n v="1"/>
  </r>
  <r>
    <n v="715"/>
    <n v="12"/>
    <n v="2"/>
    <s v="801"/>
    <x v="714"/>
    <x v="27"/>
    <x v="0"/>
    <x v="0"/>
    <x v="0"/>
    <n v="1"/>
  </r>
  <r>
    <n v="716"/>
    <n v="12"/>
    <n v="2"/>
    <s v="802"/>
    <x v="715"/>
    <x v="27"/>
    <x v="0"/>
    <x v="0"/>
    <x v="0"/>
    <n v="1"/>
  </r>
  <r>
    <n v="717"/>
    <n v="12"/>
    <n v="3"/>
    <s v="101"/>
    <x v="716"/>
    <x v="27"/>
    <x v="0"/>
    <x v="0"/>
    <x v="0"/>
    <n v="1"/>
  </r>
  <r>
    <n v="718"/>
    <n v="12"/>
    <n v="3"/>
    <s v="102"/>
    <x v="717"/>
    <x v="26"/>
    <x v="0"/>
    <x v="0"/>
    <x v="0"/>
    <n v="1"/>
  </r>
  <r>
    <n v="719"/>
    <n v="12"/>
    <n v="3"/>
    <s v="201"/>
    <x v="718"/>
    <x v="27"/>
    <x v="0"/>
    <x v="0"/>
    <x v="0"/>
    <n v="1"/>
  </r>
  <r>
    <n v="720"/>
    <n v="12"/>
    <n v="3"/>
    <s v="202"/>
    <x v="719"/>
    <x v="26"/>
    <x v="0"/>
    <x v="0"/>
    <x v="0"/>
    <n v="1"/>
  </r>
  <r>
    <n v="721"/>
    <n v="12"/>
    <n v="3"/>
    <s v="301"/>
    <x v="720"/>
    <x v="27"/>
    <x v="0"/>
    <x v="0"/>
    <x v="0"/>
    <n v="1"/>
  </r>
  <r>
    <n v="722"/>
    <n v="12"/>
    <n v="3"/>
    <s v="302"/>
    <x v="721"/>
    <x v="26"/>
    <x v="0"/>
    <x v="0"/>
    <x v="0"/>
    <n v="1"/>
  </r>
  <r>
    <n v="723"/>
    <n v="12"/>
    <n v="3"/>
    <s v="401"/>
    <x v="722"/>
    <x v="27"/>
    <x v="0"/>
    <x v="0"/>
    <x v="0"/>
    <n v="1"/>
  </r>
  <r>
    <n v="724"/>
    <n v="12"/>
    <n v="3"/>
    <s v="402"/>
    <x v="723"/>
    <x v="26"/>
    <x v="0"/>
    <x v="0"/>
    <x v="0"/>
    <n v="1"/>
  </r>
  <r>
    <n v="725"/>
    <n v="12"/>
    <n v="3"/>
    <s v="501"/>
    <x v="724"/>
    <x v="27"/>
    <x v="0"/>
    <x v="0"/>
    <x v="0"/>
    <n v="1"/>
  </r>
  <r>
    <n v="726"/>
    <n v="12"/>
    <n v="3"/>
    <s v="502"/>
    <x v="725"/>
    <x v="26"/>
    <x v="0"/>
    <x v="0"/>
    <x v="0"/>
    <n v="1"/>
  </r>
  <r>
    <n v="727"/>
    <n v="12"/>
    <n v="3"/>
    <s v="601"/>
    <x v="726"/>
    <x v="27"/>
    <x v="0"/>
    <x v="0"/>
    <x v="0"/>
    <n v="1"/>
  </r>
  <r>
    <n v="728"/>
    <n v="12"/>
    <n v="3"/>
    <s v="602"/>
    <x v="727"/>
    <x v="26"/>
    <x v="0"/>
    <x v="0"/>
    <x v="0"/>
    <n v="1"/>
  </r>
  <r>
    <n v="729"/>
    <n v="12"/>
    <n v="3"/>
    <s v="701"/>
    <x v="728"/>
    <x v="27"/>
    <x v="0"/>
    <x v="0"/>
    <x v="0"/>
    <n v="1"/>
  </r>
  <r>
    <n v="730"/>
    <n v="12"/>
    <n v="3"/>
    <s v="702"/>
    <x v="729"/>
    <x v="26"/>
    <x v="0"/>
    <x v="0"/>
    <x v="0"/>
    <n v="1"/>
  </r>
  <r>
    <n v="731"/>
    <n v="12"/>
    <n v="3"/>
    <s v="801"/>
    <x v="730"/>
    <x v="27"/>
    <x v="0"/>
    <x v="0"/>
    <x v="0"/>
    <n v="1"/>
  </r>
  <r>
    <n v="732"/>
    <n v="12"/>
    <n v="3"/>
    <s v="802"/>
    <x v="731"/>
    <x v="26"/>
    <x v="0"/>
    <x v="0"/>
    <x v="0"/>
    <n v="1"/>
  </r>
  <r>
    <n v="733"/>
    <n v="13"/>
    <n v="1"/>
    <s v="101"/>
    <x v="732"/>
    <x v="28"/>
    <x v="0"/>
    <x v="0"/>
    <x v="0"/>
    <n v="1"/>
  </r>
  <r>
    <n v="734"/>
    <n v="13"/>
    <n v="1"/>
    <s v="102"/>
    <x v="733"/>
    <x v="28"/>
    <x v="0"/>
    <x v="0"/>
    <x v="0"/>
    <n v="1"/>
  </r>
  <r>
    <n v="735"/>
    <n v="13"/>
    <n v="1"/>
    <s v="201"/>
    <x v="734"/>
    <x v="28"/>
    <x v="0"/>
    <x v="0"/>
    <x v="0"/>
    <n v="1"/>
  </r>
  <r>
    <n v="736"/>
    <n v="13"/>
    <n v="1"/>
    <s v="202"/>
    <x v="735"/>
    <x v="28"/>
    <x v="0"/>
    <x v="0"/>
    <x v="0"/>
    <n v="1"/>
  </r>
  <r>
    <n v="737"/>
    <n v="13"/>
    <n v="1"/>
    <s v="301"/>
    <x v="736"/>
    <x v="29"/>
    <x v="0"/>
    <x v="0"/>
    <x v="0"/>
    <n v="1"/>
  </r>
  <r>
    <n v="738"/>
    <n v="13"/>
    <n v="1"/>
    <s v="302"/>
    <x v="737"/>
    <x v="28"/>
    <x v="0"/>
    <x v="0"/>
    <x v="0"/>
    <n v="1"/>
  </r>
  <r>
    <n v="739"/>
    <n v="13"/>
    <n v="1"/>
    <s v="401"/>
    <x v="738"/>
    <x v="29"/>
    <x v="0"/>
    <x v="0"/>
    <x v="0"/>
    <n v="1"/>
  </r>
  <r>
    <n v="740"/>
    <n v="13"/>
    <n v="1"/>
    <s v="402"/>
    <x v="739"/>
    <x v="28"/>
    <x v="0"/>
    <x v="0"/>
    <x v="0"/>
    <n v="1"/>
  </r>
  <r>
    <n v="741"/>
    <n v="13"/>
    <n v="1"/>
    <s v="501"/>
    <x v="740"/>
    <x v="29"/>
    <x v="0"/>
    <x v="0"/>
    <x v="0"/>
    <n v="1"/>
  </r>
  <r>
    <n v="742"/>
    <n v="13"/>
    <n v="1"/>
    <s v="502"/>
    <x v="741"/>
    <x v="28"/>
    <x v="0"/>
    <x v="0"/>
    <x v="0"/>
    <n v="1"/>
  </r>
  <r>
    <n v="743"/>
    <n v="13"/>
    <n v="1"/>
    <s v="601"/>
    <x v="742"/>
    <x v="29"/>
    <x v="0"/>
    <x v="0"/>
    <x v="0"/>
    <n v="1"/>
  </r>
  <r>
    <n v="744"/>
    <n v="13"/>
    <n v="1"/>
    <s v="602"/>
    <x v="743"/>
    <x v="28"/>
    <x v="0"/>
    <x v="0"/>
    <x v="0"/>
    <n v="1"/>
  </r>
  <r>
    <n v="745"/>
    <n v="13"/>
    <n v="1"/>
    <s v="701"/>
    <x v="744"/>
    <x v="29"/>
    <x v="0"/>
    <x v="0"/>
    <x v="0"/>
    <n v="1"/>
  </r>
  <r>
    <n v="746"/>
    <n v="13"/>
    <n v="1"/>
    <s v="702"/>
    <x v="745"/>
    <x v="28"/>
    <x v="0"/>
    <x v="0"/>
    <x v="0"/>
    <n v="1"/>
  </r>
  <r>
    <n v="747"/>
    <n v="13"/>
    <n v="1"/>
    <s v="801"/>
    <x v="746"/>
    <x v="29"/>
    <x v="0"/>
    <x v="0"/>
    <x v="0"/>
    <n v="1"/>
  </r>
  <r>
    <n v="748"/>
    <n v="13"/>
    <n v="1"/>
    <s v="802"/>
    <x v="747"/>
    <x v="28"/>
    <x v="0"/>
    <x v="0"/>
    <x v="0"/>
    <n v="1"/>
  </r>
  <r>
    <n v="749"/>
    <n v="13"/>
    <n v="2"/>
    <s v="101"/>
    <x v="748"/>
    <x v="28"/>
    <x v="0"/>
    <x v="0"/>
    <x v="0"/>
    <n v="1"/>
  </r>
  <r>
    <n v="750"/>
    <n v="13"/>
    <n v="2"/>
    <s v="102"/>
    <x v="749"/>
    <x v="28"/>
    <x v="0"/>
    <x v="0"/>
    <x v="0"/>
    <n v="1"/>
  </r>
  <r>
    <n v="751"/>
    <n v="13"/>
    <n v="2"/>
    <s v="201"/>
    <x v="750"/>
    <x v="28"/>
    <x v="0"/>
    <x v="0"/>
    <x v="0"/>
    <n v="1"/>
  </r>
  <r>
    <n v="752"/>
    <n v="13"/>
    <n v="2"/>
    <s v="202"/>
    <x v="751"/>
    <x v="28"/>
    <x v="0"/>
    <x v="0"/>
    <x v="0"/>
    <n v="1"/>
  </r>
  <r>
    <n v="753"/>
    <n v="13"/>
    <n v="2"/>
    <s v="301"/>
    <x v="752"/>
    <x v="28"/>
    <x v="0"/>
    <x v="0"/>
    <x v="0"/>
    <n v="1"/>
  </r>
  <r>
    <n v="754"/>
    <n v="13"/>
    <n v="2"/>
    <s v="302"/>
    <x v="753"/>
    <x v="28"/>
    <x v="0"/>
    <x v="0"/>
    <x v="0"/>
    <n v="1"/>
  </r>
  <r>
    <n v="755"/>
    <n v="13"/>
    <n v="2"/>
    <s v="401"/>
    <x v="754"/>
    <x v="28"/>
    <x v="0"/>
    <x v="0"/>
    <x v="0"/>
    <n v="1"/>
  </r>
  <r>
    <n v="756"/>
    <n v="13"/>
    <n v="2"/>
    <s v="402"/>
    <x v="755"/>
    <x v="28"/>
    <x v="0"/>
    <x v="0"/>
    <x v="0"/>
    <n v="1"/>
  </r>
  <r>
    <n v="757"/>
    <n v="13"/>
    <n v="2"/>
    <s v="501"/>
    <x v="756"/>
    <x v="28"/>
    <x v="0"/>
    <x v="0"/>
    <x v="0"/>
    <n v="1"/>
  </r>
  <r>
    <n v="758"/>
    <n v="13"/>
    <n v="2"/>
    <s v="502"/>
    <x v="757"/>
    <x v="28"/>
    <x v="0"/>
    <x v="0"/>
    <x v="0"/>
    <n v="1"/>
  </r>
  <r>
    <n v="759"/>
    <n v="13"/>
    <n v="2"/>
    <s v="601"/>
    <x v="758"/>
    <x v="28"/>
    <x v="0"/>
    <x v="0"/>
    <x v="0"/>
    <n v="1"/>
  </r>
  <r>
    <n v="760"/>
    <n v="13"/>
    <n v="2"/>
    <s v="602"/>
    <x v="759"/>
    <x v="28"/>
    <x v="0"/>
    <x v="0"/>
    <x v="0"/>
    <n v="1"/>
  </r>
  <r>
    <n v="761"/>
    <n v="13"/>
    <n v="2"/>
    <s v="701"/>
    <x v="760"/>
    <x v="28"/>
    <x v="0"/>
    <x v="0"/>
    <x v="0"/>
    <n v="1"/>
  </r>
  <r>
    <n v="762"/>
    <n v="13"/>
    <n v="2"/>
    <s v="702"/>
    <x v="761"/>
    <x v="28"/>
    <x v="0"/>
    <x v="0"/>
    <x v="0"/>
    <n v="1"/>
  </r>
  <r>
    <n v="763"/>
    <n v="13"/>
    <n v="2"/>
    <s v="801"/>
    <x v="762"/>
    <x v="28"/>
    <x v="0"/>
    <x v="0"/>
    <x v="0"/>
    <n v="1"/>
  </r>
  <r>
    <n v="764"/>
    <n v="13"/>
    <n v="2"/>
    <s v="802"/>
    <x v="763"/>
    <x v="28"/>
    <x v="0"/>
    <x v="0"/>
    <x v="0"/>
    <n v="1"/>
  </r>
  <r>
    <n v="765"/>
    <n v="13"/>
    <n v="3"/>
    <s v="101"/>
    <x v="764"/>
    <x v="28"/>
    <x v="0"/>
    <x v="0"/>
    <x v="0"/>
    <n v="1"/>
  </r>
  <r>
    <n v="766"/>
    <n v="13"/>
    <n v="3"/>
    <s v="102"/>
    <x v="765"/>
    <x v="29"/>
    <x v="0"/>
    <x v="0"/>
    <x v="0"/>
    <n v="1"/>
  </r>
  <r>
    <n v="767"/>
    <n v="13"/>
    <n v="3"/>
    <s v="201"/>
    <x v="766"/>
    <x v="28"/>
    <x v="0"/>
    <x v="0"/>
    <x v="0"/>
    <n v="1"/>
  </r>
  <r>
    <n v="768"/>
    <n v="13"/>
    <n v="3"/>
    <s v="202"/>
    <x v="767"/>
    <x v="29"/>
    <x v="0"/>
    <x v="0"/>
    <x v="0"/>
    <n v="1"/>
  </r>
  <r>
    <n v="769"/>
    <n v="13"/>
    <n v="3"/>
    <s v="301"/>
    <x v="768"/>
    <x v="28"/>
    <x v="0"/>
    <x v="0"/>
    <x v="0"/>
    <n v="1"/>
  </r>
  <r>
    <n v="770"/>
    <n v="13"/>
    <n v="3"/>
    <s v="302"/>
    <x v="769"/>
    <x v="29"/>
    <x v="0"/>
    <x v="0"/>
    <x v="0"/>
    <n v="1"/>
  </r>
  <r>
    <n v="771"/>
    <n v="13"/>
    <n v="3"/>
    <s v="401"/>
    <x v="770"/>
    <x v="28"/>
    <x v="0"/>
    <x v="0"/>
    <x v="0"/>
    <n v="1"/>
  </r>
  <r>
    <n v="772"/>
    <n v="13"/>
    <n v="3"/>
    <s v="402"/>
    <x v="771"/>
    <x v="29"/>
    <x v="0"/>
    <x v="0"/>
    <x v="0"/>
    <n v="1"/>
  </r>
  <r>
    <n v="773"/>
    <n v="13"/>
    <n v="3"/>
    <s v="501"/>
    <x v="772"/>
    <x v="28"/>
    <x v="0"/>
    <x v="0"/>
    <x v="0"/>
    <n v="1"/>
  </r>
  <r>
    <n v="774"/>
    <n v="13"/>
    <n v="3"/>
    <s v="502"/>
    <x v="773"/>
    <x v="29"/>
    <x v="0"/>
    <x v="0"/>
    <x v="0"/>
    <n v="1"/>
  </r>
  <r>
    <n v="775"/>
    <n v="13"/>
    <n v="3"/>
    <s v="601"/>
    <x v="774"/>
    <x v="28"/>
    <x v="0"/>
    <x v="0"/>
    <x v="0"/>
    <n v="1"/>
  </r>
  <r>
    <n v="776"/>
    <n v="13"/>
    <n v="3"/>
    <s v="602"/>
    <x v="775"/>
    <x v="29"/>
    <x v="0"/>
    <x v="0"/>
    <x v="0"/>
    <n v="1"/>
  </r>
  <r>
    <n v="777"/>
    <n v="13"/>
    <n v="3"/>
    <s v="701"/>
    <x v="776"/>
    <x v="28"/>
    <x v="0"/>
    <x v="0"/>
    <x v="0"/>
    <n v="1"/>
  </r>
  <r>
    <n v="778"/>
    <n v="13"/>
    <n v="3"/>
    <s v="702"/>
    <x v="777"/>
    <x v="29"/>
    <x v="0"/>
    <x v="0"/>
    <x v="0"/>
    <n v="1"/>
  </r>
  <r>
    <n v="779"/>
    <n v="13"/>
    <n v="3"/>
    <s v="801"/>
    <x v="778"/>
    <x v="28"/>
    <x v="0"/>
    <x v="0"/>
    <x v="0"/>
    <n v="1"/>
  </r>
  <r>
    <n v="780"/>
    <n v="13"/>
    <n v="3"/>
    <s v="802"/>
    <x v="779"/>
    <x v="29"/>
    <x v="0"/>
    <x v="0"/>
    <x v="0"/>
    <n v="1"/>
  </r>
  <r>
    <n v="781"/>
    <n v="14"/>
    <n v="1"/>
    <s v="102"/>
    <x v="780"/>
    <x v="30"/>
    <x v="0"/>
    <x v="0"/>
    <x v="0"/>
    <n v="1"/>
  </r>
  <r>
    <n v="782"/>
    <n v="14"/>
    <n v="1"/>
    <s v="201"/>
    <x v="781"/>
    <x v="30"/>
    <x v="0"/>
    <x v="0"/>
    <x v="0"/>
    <n v="1"/>
  </r>
  <r>
    <n v="783"/>
    <n v="14"/>
    <n v="1"/>
    <s v="202"/>
    <x v="782"/>
    <x v="30"/>
    <x v="0"/>
    <x v="0"/>
    <x v="0"/>
    <n v="1"/>
  </r>
  <r>
    <n v="784"/>
    <n v="14"/>
    <n v="1"/>
    <s v="301"/>
    <x v="783"/>
    <x v="31"/>
    <x v="0"/>
    <x v="0"/>
    <x v="0"/>
    <n v="1"/>
  </r>
  <r>
    <n v="785"/>
    <n v="14"/>
    <n v="1"/>
    <s v="302"/>
    <x v="784"/>
    <x v="30"/>
    <x v="0"/>
    <x v="0"/>
    <x v="0"/>
    <n v="1"/>
  </r>
  <r>
    <n v="786"/>
    <n v="14"/>
    <n v="1"/>
    <s v="401"/>
    <x v="785"/>
    <x v="31"/>
    <x v="0"/>
    <x v="0"/>
    <x v="0"/>
    <n v="1"/>
  </r>
  <r>
    <n v="787"/>
    <n v="14"/>
    <n v="1"/>
    <s v="402"/>
    <x v="786"/>
    <x v="30"/>
    <x v="0"/>
    <x v="0"/>
    <x v="0"/>
    <n v="1"/>
  </r>
  <r>
    <n v="788"/>
    <n v="14"/>
    <n v="1"/>
    <s v="501"/>
    <x v="787"/>
    <x v="31"/>
    <x v="0"/>
    <x v="0"/>
    <x v="0"/>
    <n v="1"/>
  </r>
  <r>
    <n v="789"/>
    <n v="14"/>
    <n v="1"/>
    <s v="502"/>
    <x v="788"/>
    <x v="30"/>
    <x v="0"/>
    <x v="0"/>
    <x v="0"/>
    <n v="1"/>
  </r>
  <r>
    <n v="790"/>
    <n v="14"/>
    <n v="1"/>
    <s v="601"/>
    <x v="789"/>
    <x v="31"/>
    <x v="0"/>
    <x v="0"/>
    <x v="0"/>
    <n v="1"/>
  </r>
  <r>
    <n v="791"/>
    <n v="14"/>
    <n v="1"/>
    <s v="602"/>
    <x v="790"/>
    <x v="30"/>
    <x v="0"/>
    <x v="0"/>
    <x v="0"/>
    <n v="1"/>
  </r>
  <r>
    <n v="792"/>
    <n v="14"/>
    <n v="1"/>
    <s v="701"/>
    <x v="791"/>
    <x v="31"/>
    <x v="0"/>
    <x v="0"/>
    <x v="0"/>
    <n v="1"/>
  </r>
  <r>
    <n v="793"/>
    <n v="14"/>
    <n v="1"/>
    <s v="702"/>
    <x v="792"/>
    <x v="30"/>
    <x v="0"/>
    <x v="0"/>
    <x v="0"/>
    <n v="1"/>
  </r>
  <r>
    <n v="794"/>
    <n v="14"/>
    <n v="1"/>
    <s v="801"/>
    <x v="793"/>
    <x v="31"/>
    <x v="0"/>
    <x v="0"/>
    <x v="0"/>
    <n v="1"/>
  </r>
  <r>
    <n v="795"/>
    <n v="14"/>
    <n v="1"/>
    <s v="802"/>
    <x v="794"/>
    <x v="30"/>
    <x v="0"/>
    <x v="0"/>
    <x v="0"/>
    <n v="1"/>
  </r>
  <r>
    <n v="796"/>
    <n v="14"/>
    <n v="1"/>
    <s v="901"/>
    <x v="795"/>
    <x v="31"/>
    <x v="0"/>
    <x v="0"/>
    <x v="0"/>
    <n v="1"/>
  </r>
  <r>
    <n v="797"/>
    <n v="14"/>
    <n v="1"/>
    <s v="902"/>
    <x v="796"/>
    <x v="30"/>
    <x v="0"/>
    <x v="0"/>
    <x v="0"/>
    <n v="1"/>
  </r>
  <r>
    <n v="798"/>
    <n v="14"/>
    <n v="1"/>
    <s v="1001"/>
    <x v="797"/>
    <x v="31"/>
    <x v="0"/>
    <x v="0"/>
    <x v="0"/>
    <n v="1"/>
  </r>
  <r>
    <n v="799"/>
    <n v="14"/>
    <n v="1"/>
    <s v="1002"/>
    <x v="798"/>
    <x v="30"/>
    <x v="0"/>
    <x v="0"/>
    <x v="0"/>
    <n v="1"/>
  </r>
  <r>
    <n v="800"/>
    <n v="14"/>
    <n v="2"/>
    <s v="101"/>
    <x v="799"/>
    <x v="30"/>
    <x v="0"/>
    <x v="0"/>
    <x v="0"/>
    <n v="1"/>
  </r>
  <r>
    <n v="801"/>
    <n v="14"/>
    <n v="2"/>
    <s v="102"/>
    <x v="800"/>
    <x v="30"/>
    <x v="0"/>
    <x v="0"/>
    <x v="0"/>
    <n v="1"/>
  </r>
  <r>
    <n v="802"/>
    <n v="14"/>
    <n v="2"/>
    <s v="201"/>
    <x v="801"/>
    <x v="30"/>
    <x v="0"/>
    <x v="0"/>
    <x v="0"/>
    <n v="1"/>
  </r>
  <r>
    <n v="803"/>
    <n v="14"/>
    <n v="2"/>
    <s v="202"/>
    <x v="802"/>
    <x v="30"/>
    <x v="0"/>
    <x v="0"/>
    <x v="0"/>
    <n v="1"/>
  </r>
  <r>
    <n v="804"/>
    <n v="14"/>
    <n v="2"/>
    <s v="301"/>
    <x v="803"/>
    <x v="30"/>
    <x v="0"/>
    <x v="0"/>
    <x v="0"/>
    <n v="1"/>
  </r>
  <r>
    <n v="805"/>
    <n v="14"/>
    <n v="2"/>
    <s v="302"/>
    <x v="804"/>
    <x v="30"/>
    <x v="0"/>
    <x v="0"/>
    <x v="0"/>
    <n v="1"/>
  </r>
  <r>
    <n v="806"/>
    <n v="14"/>
    <n v="2"/>
    <s v="401"/>
    <x v="805"/>
    <x v="30"/>
    <x v="0"/>
    <x v="0"/>
    <x v="0"/>
    <n v="1"/>
  </r>
  <r>
    <n v="807"/>
    <n v="14"/>
    <n v="2"/>
    <s v="402"/>
    <x v="806"/>
    <x v="30"/>
    <x v="0"/>
    <x v="0"/>
    <x v="0"/>
    <n v="1"/>
  </r>
  <r>
    <n v="808"/>
    <n v="14"/>
    <n v="2"/>
    <s v="501"/>
    <x v="807"/>
    <x v="30"/>
    <x v="0"/>
    <x v="0"/>
    <x v="0"/>
    <n v="1"/>
  </r>
  <r>
    <n v="809"/>
    <n v="14"/>
    <n v="2"/>
    <s v="502"/>
    <x v="808"/>
    <x v="30"/>
    <x v="0"/>
    <x v="0"/>
    <x v="0"/>
    <n v="1"/>
  </r>
  <r>
    <n v="810"/>
    <n v="14"/>
    <n v="2"/>
    <s v="601"/>
    <x v="809"/>
    <x v="30"/>
    <x v="0"/>
    <x v="0"/>
    <x v="0"/>
    <n v="1"/>
  </r>
  <r>
    <n v="811"/>
    <n v="14"/>
    <n v="2"/>
    <s v="602"/>
    <x v="810"/>
    <x v="30"/>
    <x v="0"/>
    <x v="0"/>
    <x v="0"/>
    <n v="1"/>
  </r>
  <r>
    <n v="812"/>
    <n v="14"/>
    <n v="2"/>
    <s v="701"/>
    <x v="811"/>
    <x v="30"/>
    <x v="0"/>
    <x v="0"/>
    <x v="0"/>
    <n v="1"/>
  </r>
  <r>
    <n v="813"/>
    <n v="14"/>
    <n v="2"/>
    <s v="702"/>
    <x v="812"/>
    <x v="30"/>
    <x v="0"/>
    <x v="0"/>
    <x v="0"/>
    <n v="1"/>
  </r>
  <r>
    <n v="814"/>
    <n v="14"/>
    <n v="2"/>
    <s v="801"/>
    <x v="813"/>
    <x v="30"/>
    <x v="0"/>
    <x v="0"/>
    <x v="0"/>
    <n v="1"/>
  </r>
  <r>
    <n v="815"/>
    <n v="14"/>
    <n v="2"/>
    <s v="802"/>
    <x v="814"/>
    <x v="30"/>
    <x v="0"/>
    <x v="0"/>
    <x v="0"/>
    <n v="1"/>
  </r>
  <r>
    <n v="816"/>
    <n v="14"/>
    <n v="2"/>
    <s v="901"/>
    <x v="815"/>
    <x v="30"/>
    <x v="0"/>
    <x v="0"/>
    <x v="0"/>
    <n v="1"/>
  </r>
  <r>
    <n v="817"/>
    <n v="14"/>
    <n v="2"/>
    <s v="902"/>
    <x v="816"/>
    <x v="30"/>
    <x v="0"/>
    <x v="0"/>
    <x v="0"/>
    <n v="1"/>
  </r>
  <r>
    <n v="818"/>
    <n v="14"/>
    <n v="2"/>
    <s v="1001"/>
    <x v="817"/>
    <x v="30"/>
    <x v="0"/>
    <x v="0"/>
    <x v="0"/>
    <n v="1"/>
  </r>
  <r>
    <n v="819"/>
    <n v="14"/>
    <n v="2"/>
    <s v="1002"/>
    <x v="818"/>
    <x v="30"/>
    <x v="0"/>
    <x v="0"/>
    <x v="0"/>
    <n v="1"/>
  </r>
  <r>
    <n v="820"/>
    <n v="14"/>
    <n v="3"/>
    <s v="101"/>
    <x v="819"/>
    <x v="30"/>
    <x v="0"/>
    <x v="0"/>
    <x v="0"/>
    <n v="1"/>
  </r>
  <r>
    <n v="821"/>
    <n v="14"/>
    <n v="3"/>
    <s v="102"/>
    <x v="820"/>
    <x v="31"/>
    <x v="0"/>
    <x v="0"/>
    <x v="0"/>
    <n v="1"/>
  </r>
  <r>
    <n v="822"/>
    <n v="14"/>
    <n v="3"/>
    <s v="201"/>
    <x v="821"/>
    <x v="30"/>
    <x v="0"/>
    <x v="0"/>
    <x v="0"/>
    <n v="1"/>
  </r>
  <r>
    <n v="823"/>
    <n v="14"/>
    <n v="3"/>
    <s v="202"/>
    <x v="822"/>
    <x v="31"/>
    <x v="0"/>
    <x v="0"/>
    <x v="0"/>
    <n v="1"/>
  </r>
  <r>
    <n v="824"/>
    <n v="14"/>
    <n v="3"/>
    <s v="301"/>
    <x v="823"/>
    <x v="30"/>
    <x v="0"/>
    <x v="0"/>
    <x v="0"/>
    <n v="1"/>
  </r>
  <r>
    <n v="825"/>
    <n v="14"/>
    <n v="3"/>
    <s v="302"/>
    <x v="824"/>
    <x v="31"/>
    <x v="0"/>
    <x v="0"/>
    <x v="0"/>
    <n v="1"/>
  </r>
  <r>
    <n v="826"/>
    <n v="14"/>
    <n v="3"/>
    <s v="401"/>
    <x v="825"/>
    <x v="30"/>
    <x v="0"/>
    <x v="0"/>
    <x v="0"/>
    <n v="1"/>
  </r>
  <r>
    <n v="827"/>
    <n v="14"/>
    <n v="3"/>
    <s v="402"/>
    <x v="826"/>
    <x v="31"/>
    <x v="0"/>
    <x v="0"/>
    <x v="0"/>
    <n v="1"/>
  </r>
  <r>
    <n v="828"/>
    <n v="14"/>
    <n v="3"/>
    <s v="501"/>
    <x v="827"/>
    <x v="30"/>
    <x v="0"/>
    <x v="0"/>
    <x v="0"/>
    <n v="1"/>
  </r>
  <r>
    <n v="829"/>
    <n v="14"/>
    <n v="3"/>
    <s v="502"/>
    <x v="828"/>
    <x v="31"/>
    <x v="0"/>
    <x v="0"/>
    <x v="0"/>
    <n v="1"/>
  </r>
  <r>
    <n v="830"/>
    <n v="14"/>
    <n v="3"/>
    <s v="601"/>
    <x v="829"/>
    <x v="30"/>
    <x v="0"/>
    <x v="0"/>
    <x v="0"/>
    <n v="1"/>
  </r>
  <r>
    <n v="831"/>
    <n v="14"/>
    <n v="3"/>
    <s v="602"/>
    <x v="830"/>
    <x v="31"/>
    <x v="0"/>
    <x v="0"/>
    <x v="0"/>
    <n v="1"/>
  </r>
  <r>
    <n v="832"/>
    <n v="14"/>
    <n v="3"/>
    <s v="701"/>
    <x v="831"/>
    <x v="30"/>
    <x v="0"/>
    <x v="0"/>
    <x v="0"/>
    <n v="1"/>
  </r>
  <r>
    <n v="833"/>
    <n v="14"/>
    <n v="3"/>
    <s v="702"/>
    <x v="832"/>
    <x v="31"/>
    <x v="0"/>
    <x v="0"/>
    <x v="0"/>
    <n v="1"/>
  </r>
  <r>
    <n v="834"/>
    <n v="14"/>
    <n v="3"/>
    <s v="801"/>
    <x v="833"/>
    <x v="30"/>
    <x v="0"/>
    <x v="0"/>
    <x v="0"/>
    <n v="1"/>
  </r>
  <r>
    <n v="835"/>
    <n v="14"/>
    <n v="3"/>
    <s v="802"/>
    <x v="834"/>
    <x v="31"/>
    <x v="0"/>
    <x v="0"/>
    <x v="0"/>
    <n v="1"/>
  </r>
  <r>
    <n v="836"/>
    <n v="14"/>
    <n v="3"/>
    <s v="901"/>
    <x v="835"/>
    <x v="30"/>
    <x v="0"/>
    <x v="0"/>
    <x v="0"/>
    <n v="1"/>
  </r>
  <r>
    <n v="837"/>
    <n v="14"/>
    <n v="3"/>
    <s v="902"/>
    <x v="836"/>
    <x v="31"/>
    <x v="0"/>
    <x v="0"/>
    <x v="0"/>
    <n v="1"/>
  </r>
  <r>
    <n v="838"/>
    <n v="14"/>
    <n v="3"/>
    <s v="1001"/>
    <x v="837"/>
    <x v="30"/>
    <x v="0"/>
    <x v="0"/>
    <x v="0"/>
    <n v="1"/>
  </r>
  <r>
    <n v="839"/>
    <n v="14"/>
    <n v="3"/>
    <s v="1002"/>
    <x v="838"/>
    <x v="31"/>
    <x v="0"/>
    <x v="0"/>
    <x v="0"/>
    <n v="1"/>
  </r>
  <r>
    <n v="840"/>
    <n v="15"/>
    <n v="1"/>
    <s v="101"/>
    <x v="839"/>
    <x v="32"/>
    <x v="0"/>
    <x v="0"/>
    <x v="0"/>
    <n v="1"/>
  </r>
  <r>
    <n v="841"/>
    <n v="15"/>
    <n v="1"/>
    <s v="102"/>
    <x v="840"/>
    <x v="33"/>
    <x v="0"/>
    <x v="0"/>
    <x v="0"/>
    <n v="1"/>
  </r>
  <r>
    <n v="842"/>
    <n v="15"/>
    <n v="1"/>
    <s v="201"/>
    <x v="841"/>
    <x v="32"/>
    <x v="0"/>
    <x v="0"/>
    <x v="0"/>
    <n v="1"/>
  </r>
  <r>
    <n v="843"/>
    <n v="15"/>
    <n v="1"/>
    <s v="202"/>
    <x v="842"/>
    <x v="33"/>
    <x v="0"/>
    <x v="0"/>
    <x v="0"/>
    <n v="1"/>
  </r>
  <r>
    <n v="844"/>
    <n v="15"/>
    <n v="1"/>
    <s v="301"/>
    <x v="843"/>
    <x v="32"/>
    <x v="0"/>
    <x v="0"/>
    <x v="0"/>
    <n v="1"/>
  </r>
  <r>
    <n v="845"/>
    <n v="15"/>
    <n v="1"/>
    <s v="302"/>
    <x v="844"/>
    <x v="33"/>
    <x v="0"/>
    <x v="0"/>
    <x v="0"/>
    <n v="1"/>
  </r>
  <r>
    <n v="846"/>
    <n v="15"/>
    <n v="1"/>
    <s v="401"/>
    <x v="845"/>
    <x v="32"/>
    <x v="0"/>
    <x v="0"/>
    <x v="0"/>
    <n v="1"/>
  </r>
  <r>
    <n v="847"/>
    <n v="15"/>
    <n v="1"/>
    <s v="402"/>
    <x v="846"/>
    <x v="33"/>
    <x v="0"/>
    <x v="0"/>
    <x v="0"/>
    <n v="1"/>
  </r>
  <r>
    <n v="848"/>
    <n v="15"/>
    <n v="1"/>
    <s v="501"/>
    <x v="847"/>
    <x v="32"/>
    <x v="0"/>
    <x v="0"/>
    <x v="0"/>
    <n v="1"/>
  </r>
  <r>
    <n v="849"/>
    <n v="15"/>
    <n v="1"/>
    <s v="502"/>
    <x v="848"/>
    <x v="33"/>
    <x v="0"/>
    <x v="0"/>
    <x v="0"/>
    <n v="1"/>
  </r>
  <r>
    <n v="850"/>
    <n v="15"/>
    <n v="1"/>
    <s v="601"/>
    <x v="849"/>
    <x v="32"/>
    <x v="0"/>
    <x v="0"/>
    <x v="0"/>
    <n v="1"/>
  </r>
  <r>
    <n v="851"/>
    <n v="15"/>
    <n v="1"/>
    <s v="602"/>
    <x v="850"/>
    <x v="33"/>
    <x v="0"/>
    <x v="0"/>
    <x v="0"/>
    <n v="1"/>
  </r>
  <r>
    <n v="852"/>
    <n v="15"/>
    <n v="1"/>
    <s v="701"/>
    <x v="851"/>
    <x v="32"/>
    <x v="0"/>
    <x v="0"/>
    <x v="0"/>
    <n v="1"/>
  </r>
  <r>
    <n v="853"/>
    <n v="15"/>
    <n v="1"/>
    <s v="702"/>
    <x v="852"/>
    <x v="33"/>
    <x v="0"/>
    <x v="0"/>
    <x v="0"/>
    <n v="1"/>
  </r>
  <r>
    <n v="854"/>
    <n v="15"/>
    <n v="1"/>
    <s v="801"/>
    <x v="853"/>
    <x v="32"/>
    <x v="0"/>
    <x v="0"/>
    <x v="0"/>
    <n v="1"/>
  </r>
  <r>
    <n v="855"/>
    <n v="15"/>
    <n v="1"/>
    <s v="802"/>
    <x v="854"/>
    <x v="33"/>
    <x v="0"/>
    <x v="0"/>
    <x v="0"/>
    <n v="1"/>
  </r>
  <r>
    <n v="856"/>
    <n v="15"/>
    <n v="1"/>
    <s v="901"/>
    <x v="855"/>
    <x v="32"/>
    <x v="0"/>
    <x v="0"/>
    <x v="0"/>
    <n v="1"/>
  </r>
  <r>
    <n v="857"/>
    <n v="15"/>
    <n v="1"/>
    <s v="902"/>
    <x v="856"/>
    <x v="33"/>
    <x v="0"/>
    <x v="0"/>
    <x v="0"/>
    <n v="1"/>
  </r>
  <r>
    <n v="858"/>
    <n v="15"/>
    <n v="1"/>
    <s v="1001"/>
    <x v="857"/>
    <x v="32"/>
    <x v="0"/>
    <x v="0"/>
    <x v="0"/>
    <n v="1"/>
  </r>
  <r>
    <n v="859"/>
    <n v="15"/>
    <n v="1"/>
    <s v="1002"/>
    <x v="858"/>
    <x v="33"/>
    <x v="0"/>
    <x v="0"/>
    <x v="0"/>
    <n v="1"/>
  </r>
  <r>
    <n v="860"/>
    <n v="15"/>
    <n v="2"/>
    <s v="101"/>
    <x v="859"/>
    <x v="33"/>
    <x v="0"/>
    <x v="0"/>
    <x v="0"/>
    <n v="1"/>
  </r>
  <r>
    <n v="861"/>
    <n v="15"/>
    <n v="2"/>
    <s v="102"/>
    <x v="860"/>
    <x v="33"/>
    <x v="0"/>
    <x v="0"/>
    <x v="0"/>
    <n v="1"/>
  </r>
  <r>
    <n v="862"/>
    <n v="15"/>
    <n v="2"/>
    <s v="201"/>
    <x v="861"/>
    <x v="33"/>
    <x v="0"/>
    <x v="0"/>
    <x v="0"/>
    <n v="1"/>
  </r>
  <r>
    <n v="863"/>
    <n v="15"/>
    <n v="2"/>
    <s v="202"/>
    <x v="862"/>
    <x v="33"/>
    <x v="0"/>
    <x v="0"/>
    <x v="0"/>
    <n v="1"/>
  </r>
  <r>
    <n v="864"/>
    <n v="15"/>
    <n v="2"/>
    <s v="301"/>
    <x v="863"/>
    <x v="33"/>
    <x v="0"/>
    <x v="0"/>
    <x v="0"/>
    <n v="1"/>
  </r>
  <r>
    <n v="865"/>
    <n v="15"/>
    <n v="2"/>
    <s v="302"/>
    <x v="864"/>
    <x v="33"/>
    <x v="0"/>
    <x v="0"/>
    <x v="0"/>
    <n v="1"/>
  </r>
  <r>
    <n v="866"/>
    <n v="15"/>
    <n v="2"/>
    <s v="401"/>
    <x v="865"/>
    <x v="33"/>
    <x v="0"/>
    <x v="0"/>
    <x v="0"/>
    <n v="1"/>
  </r>
  <r>
    <n v="867"/>
    <n v="15"/>
    <n v="2"/>
    <s v="402"/>
    <x v="866"/>
    <x v="33"/>
    <x v="0"/>
    <x v="0"/>
    <x v="0"/>
    <n v="1"/>
  </r>
  <r>
    <n v="868"/>
    <n v="15"/>
    <n v="2"/>
    <s v="501"/>
    <x v="867"/>
    <x v="33"/>
    <x v="0"/>
    <x v="0"/>
    <x v="0"/>
    <n v="1"/>
  </r>
  <r>
    <n v="869"/>
    <n v="15"/>
    <n v="2"/>
    <s v="502"/>
    <x v="868"/>
    <x v="33"/>
    <x v="0"/>
    <x v="0"/>
    <x v="0"/>
    <n v="1"/>
  </r>
  <r>
    <n v="870"/>
    <n v="15"/>
    <n v="2"/>
    <s v="601"/>
    <x v="869"/>
    <x v="33"/>
    <x v="0"/>
    <x v="0"/>
    <x v="0"/>
    <n v="1"/>
  </r>
  <r>
    <n v="871"/>
    <n v="15"/>
    <n v="2"/>
    <s v="602"/>
    <x v="870"/>
    <x v="33"/>
    <x v="0"/>
    <x v="0"/>
    <x v="0"/>
    <n v="1"/>
  </r>
  <r>
    <n v="872"/>
    <n v="15"/>
    <n v="2"/>
    <s v="701"/>
    <x v="871"/>
    <x v="33"/>
    <x v="0"/>
    <x v="0"/>
    <x v="0"/>
    <n v="1"/>
  </r>
  <r>
    <n v="873"/>
    <n v="15"/>
    <n v="2"/>
    <s v="702"/>
    <x v="872"/>
    <x v="33"/>
    <x v="0"/>
    <x v="0"/>
    <x v="0"/>
    <n v="1"/>
  </r>
  <r>
    <n v="874"/>
    <n v="15"/>
    <n v="2"/>
    <s v="801"/>
    <x v="873"/>
    <x v="33"/>
    <x v="0"/>
    <x v="0"/>
    <x v="0"/>
    <n v="1"/>
  </r>
  <r>
    <n v="875"/>
    <n v="15"/>
    <n v="2"/>
    <s v="802"/>
    <x v="874"/>
    <x v="33"/>
    <x v="0"/>
    <x v="0"/>
    <x v="0"/>
    <n v="1"/>
  </r>
  <r>
    <n v="876"/>
    <n v="15"/>
    <n v="2"/>
    <s v="901"/>
    <x v="875"/>
    <x v="33"/>
    <x v="0"/>
    <x v="0"/>
    <x v="0"/>
    <n v="1"/>
  </r>
  <r>
    <n v="877"/>
    <n v="15"/>
    <n v="2"/>
    <s v="902"/>
    <x v="876"/>
    <x v="33"/>
    <x v="0"/>
    <x v="0"/>
    <x v="0"/>
    <n v="1"/>
  </r>
  <r>
    <n v="878"/>
    <n v="15"/>
    <n v="2"/>
    <s v="1001"/>
    <x v="877"/>
    <x v="33"/>
    <x v="0"/>
    <x v="0"/>
    <x v="0"/>
    <n v="1"/>
  </r>
  <r>
    <n v="879"/>
    <n v="15"/>
    <n v="2"/>
    <s v="1002"/>
    <x v="878"/>
    <x v="33"/>
    <x v="0"/>
    <x v="0"/>
    <x v="0"/>
    <n v="1"/>
  </r>
  <r>
    <n v="880"/>
    <n v="15"/>
    <n v="3"/>
    <s v="101"/>
    <x v="879"/>
    <x v="33"/>
    <x v="0"/>
    <x v="0"/>
    <x v="0"/>
    <n v="1"/>
  </r>
  <r>
    <n v="881"/>
    <n v="15"/>
    <n v="3"/>
    <s v="102"/>
    <x v="880"/>
    <x v="33"/>
    <x v="0"/>
    <x v="0"/>
    <x v="0"/>
    <n v="1"/>
  </r>
  <r>
    <n v="882"/>
    <n v="15"/>
    <n v="3"/>
    <s v="201"/>
    <x v="881"/>
    <x v="33"/>
    <x v="0"/>
    <x v="0"/>
    <x v="0"/>
    <n v="1"/>
  </r>
  <r>
    <n v="883"/>
    <n v="15"/>
    <n v="3"/>
    <s v="202"/>
    <x v="882"/>
    <x v="33"/>
    <x v="0"/>
    <x v="0"/>
    <x v="0"/>
    <n v="1"/>
  </r>
  <r>
    <n v="884"/>
    <n v="15"/>
    <n v="3"/>
    <s v="301"/>
    <x v="883"/>
    <x v="33"/>
    <x v="0"/>
    <x v="0"/>
    <x v="0"/>
    <n v="1"/>
  </r>
  <r>
    <n v="885"/>
    <n v="15"/>
    <n v="3"/>
    <s v="302"/>
    <x v="884"/>
    <x v="33"/>
    <x v="0"/>
    <x v="0"/>
    <x v="0"/>
    <n v="1"/>
  </r>
  <r>
    <n v="886"/>
    <n v="15"/>
    <n v="3"/>
    <s v="401"/>
    <x v="885"/>
    <x v="33"/>
    <x v="0"/>
    <x v="0"/>
    <x v="0"/>
    <n v="1"/>
  </r>
  <r>
    <n v="887"/>
    <n v="15"/>
    <n v="3"/>
    <s v="402"/>
    <x v="886"/>
    <x v="33"/>
    <x v="0"/>
    <x v="0"/>
    <x v="0"/>
    <n v="1"/>
  </r>
  <r>
    <n v="888"/>
    <n v="15"/>
    <n v="3"/>
    <s v="501"/>
    <x v="887"/>
    <x v="33"/>
    <x v="0"/>
    <x v="0"/>
    <x v="0"/>
    <n v="1"/>
  </r>
  <r>
    <n v="889"/>
    <n v="15"/>
    <n v="3"/>
    <s v="502"/>
    <x v="888"/>
    <x v="33"/>
    <x v="0"/>
    <x v="0"/>
    <x v="0"/>
    <n v="1"/>
  </r>
  <r>
    <n v="890"/>
    <n v="15"/>
    <n v="3"/>
    <s v="601"/>
    <x v="889"/>
    <x v="33"/>
    <x v="0"/>
    <x v="0"/>
    <x v="0"/>
    <n v="1"/>
  </r>
  <r>
    <n v="891"/>
    <n v="15"/>
    <n v="3"/>
    <s v="602"/>
    <x v="890"/>
    <x v="33"/>
    <x v="0"/>
    <x v="0"/>
    <x v="0"/>
    <n v="1"/>
  </r>
  <r>
    <n v="892"/>
    <n v="15"/>
    <n v="3"/>
    <s v="701"/>
    <x v="891"/>
    <x v="33"/>
    <x v="0"/>
    <x v="0"/>
    <x v="0"/>
    <n v="1"/>
  </r>
  <r>
    <n v="893"/>
    <n v="15"/>
    <n v="3"/>
    <s v="702"/>
    <x v="892"/>
    <x v="33"/>
    <x v="0"/>
    <x v="0"/>
    <x v="0"/>
    <n v="1"/>
  </r>
  <r>
    <n v="894"/>
    <n v="15"/>
    <n v="3"/>
    <s v="801"/>
    <x v="893"/>
    <x v="33"/>
    <x v="0"/>
    <x v="0"/>
    <x v="0"/>
    <n v="1"/>
  </r>
  <r>
    <n v="895"/>
    <n v="15"/>
    <n v="3"/>
    <s v="802"/>
    <x v="894"/>
    <x v="33"/>
    <x v="0"/>
    <x v="0"/>
    <x v="0"/>
    <n v="1"/>
  </r>
  <r>
    <n v="896"/>
    <n v="15"/>
    <n v="3"/>
    <s v="901"/>
    <x v="895"/>
    <x v="33"/>
    <x v="0"/>
    <x v="0"/>
    <x v="0"/>
    <n v="1"/>
  </r>
  <r>
    <n v="897"/>
    <n v="15"/>
    <n v="3"/>
    <s v="902"/>
    <x v="896"/>
    <x v="33"/>
    <x v="0"/>
    <x v="0"/>
    <x v="0"/>
    <n v="1"/>
  </r>
  <r>
    <n v="898"/>
    <n v="15"/>
    <n v="3"/>
    <s v="1001"/>
    <x v="897"/>
    <x v="33"/>
    <x v="0"/>
    <x v="0"/>
    <x v="0"/>
    <n v="1"/>
  </r>
  <r>
    <n v="899"/>
    <n v="15"/>
    <n v="3"/>
    <s v="1002"/>
    <x v="898"/>
    <x v="33"/>
    <x v="0"/>
    <x v="0"/>
    <x v="0"/>
    <n v="1"/>
  </r>
  <r>
    <n v="900"/>
    <n v="15"/>
    <n v="4"/>
    <s v="101"/>
    <x v="899"/>
    <x v="33"/>
    <x v="0"/>
    <x v="0"/>
    <x v="0"/>
    <n v="1"/>
  </r>
  <r>
    <n v="901"/>
    <n v="15"/>
    <n v="4"/>
    <s v="102"/>
    <x v="900"/>
    <x v="32"/>
    <x v="0"/>
    <x v="0"/>
    <x v="0"/>
    <n v="1"/>
  </r>
  <r>
    <n v="902"/>
    <n v="15"/>
    <n v="4"/>
    <s v="201"/>
    <x v="901"/>
    <x v="33"/>
    <x v="0"/>
    <x v="0"/>
    <x v="0"/>
    <n v="1"/>
  </r>
  <r>
    <n v="903"/>
    <n v="15"/>
    <n v="4"/>
    <s v="202"/>
    <x v="902"/>
    <x v="32"/>
    <x v="0"/>
    <x v="0"/>
    <x v="0"/>
    <n v="1"/>
  </r>
  <r>
    <n v="904"/>
    <n v="15"/>
    <n v="4"/>
    <s v="301"/>
    <x v="903"/>
    <x v="33"/>
    <x v="0"/>
    <x v="0"/>
    <x v="0"/>
    <n v="1"/>
  </r>
  <r>
    <n v="905"/>
    <n v="15"/>
    <n v="4"/>
    <s v="302"/>
    <x v="904"/>
    <x v="32"/>
    <x v="0"/>
    <x v="0"/>
    <x v="0"/>
    <n v="1"/>
  </r>
  <r>
    <n v="906"/>
    <n v="15"/>
    <n v="4"/>
    <s v="401"/>
    <x v="905"/>
    <x v="33"/>
    <x v="0"/>
    <x v="0"/>
    <x v="0"/>
    <n v="1"/>
  </r>
  <r>
    <n v="907"/>
    <n v="15"/>
    <n v="4"/>
    <s v="402"/>
    <x v="906"/>
    <x v="32"/>
    <x v="0"/>
    <x v="0"/>
    <x v="0"/>
    <n v="1"/>
  </r>
  <r>
    <n v="908"/>
    <n v="15"/>
    <n v="4"/>
    <s v="501"/>
    <x v="907"/>
    <x v="33"/>
    <x v="0"/>
    <x v="0"/>
    <x v="0"/>
    <n v="1"/>
  </r>
  <r>
    <n v="909"/>
    <n v="15"/>
    <n v="4"/>
    <s v="502"/>
    <x v="908"/>
    <x v="32"/>
    <x v="0"/>
    <x v="0"/>
    <x v="0"/>
    <n v="1"/>
  </r>
  <r>
    <n v="910"/>
    <n v="15"/>
    <n v="4"/>
    <s v="601"/>
    <x v="909"/>
    <x v="33"/>
    <x v="0"/>
    <x v="0"/>
    <x v="0"/>
    <n v="1"/>
  </r>
  <r>
    <n v="911"/>
    <n v="15"/>
    <n v="4"/>
    <s v="602"/>
    <x v="910"/>
    <x v="32"/>
    <x v="0"/>
    <x v="0"/>
    <x v="0"/>
    <n v="1"/>
  </r>
  <r>
    <n v="912"/>
    <n v="15"/>
    <n v="4"/>
    <s v="701"/>
    <x v="911"/>
    <x v="33"/>
    <x v="0"/>
    <x v="0"/>
    <x v="0"/>
    <n v="1"/>
  </r>
  <r>
    <n v="913"/>
    <n v="15"/>
    <n v="4"/>
    <s v="702"/>
    <x v="912"/>
    <x v="32"/>
    <x v="0"/>
    <x v="0"/>
    <x v="0"/>
    <n v="1"/>
  </r>
  <r>
    <n v="914"/>
    <n v="15"/>
    <n v="4"/>
    <s v="801"/>
    <x v="913"/>
    <x v="33"/>
    <x v="0"/>
    <x v="0"/>
    <x v="0"/>
    <n v="1"/>
  </r>
  <r>
    <n v="915"/>
    <n v="15"/>
    <n v="4"/>
    <s v="802"/>
    <x v="914"/>
    <x v="32"/>
    <x v="0"/>
    <x v="0"/>
    <x v="0"/>
    <n v="1"/>
  </r>
  <r>
    <n v="916"/>
    <n v="15"/>
    <n v="4"/>
    <s v="901"/>
    <x v="915"/>
    <x v="33"/>
    <x v="0"/>
    <x v="0"/>
    <x v="0"/>
    <n v="1"/>
  </r>
  <r>
    <n v="917"/>
    <n v="15"/>
    <n v="4"/>
    <s v="902"/>
    <x v="916"/>
    <x v="32"/>
    <x v="0"/>
    <x v="0"/>
    <x v="0"/>
    <n v="1"/>
  </r>
  <r>
    <n v="918"/>
    <n v="15"/>
    <n v="4"/>
    <s v="1001"/>
    <x v="917"/>
    <x v="33"/>
    <x v="0"/>
    <x v="0"/>
    <x v="0"/>
    <n v="1"/>
  </r>
  <r>
    <n v="919"/>
    <n v="15"/>
    <n v="4"/>
    <s v="1002"/>
    <x v="918"/>
    <x v="32"/>
    <x v="0"/>
    <x v="0"/>
    <x v="0"/>
    <n v="1"/>
  </r>
  <r>
    <n v="920"/>
    <n v="16"/>
    <n v="1"/>
    <s v="101"/>
    <x v="919"/>
    <x v="32"/>
    <x v="0"/>
    <x v="0"/>
    <x v="0"/>
    <n v="1"/>
  </r>
  <r>
    <n v="921"/>
    <n v="16"/>
    <n v="1"/>
    <s v="102"/>
    <x v="920"/>
    <x v="33"/>
    <x v="0"/>
    <x v="0"/>
    <x v="0"/>
    <n v="1"/>
  </r>
  <r>
    <n v="922"/>
    <n v="16"/>
    <n v="1"/>
    <s v="201"/>
    <x v="921"/>
    <x v="32"/>
    <x v="0"/>
    <x v="0"/>
    <x v="0"/>
    <n v="1"/>
  </r>
  <r>
    <n v="923"/>
    <n v="16"/>
    <n v="1"/>
    <s v="202"/>
    <x v="922"/>
    <x v="33"/>
    <x v="0"/>
    <x v="0"/>
    <x v="0"/>
    <n v="1"/>
  </r>
  <r>
    <n v="924"/>
    <n v="16"/>
    <n v="1"/>
    <s v="301"/>
    <x v="923"/>
    <x v="32"/>
    <x v="0"/>
    <x v="0"/>
    <x v="0"/>
    <n v="1"/>
  </r>
  <r>
    <n v="925"/>
    <n v="16"/>
    <n v="1"/>
    <s v="302"/>
    <x v="924"/>
    <x v="33"/>
    <x v="0"/>
    <x v="0"/>
    <x v="0"/>
    <n v="1"/>
  </r>
  <r>
    <n v="926"/>
    <n v="16"/>
    <n v="1"/>
    <s v="401"/>
    <x v="925"/>
    <x v="32"/>
    <x v="0"/>
    <x v="0"/>
    <x v="0"/>
    <n v="1"/>
  </r>
  <r>
    <n v="927"/>
    <n v="16"/>
    <n v="1"/>
    <s v="402"/>
    <x v="926"/>
    <x v="33"/>
    <x v="0"/>
    <x v="0"/>
    <x v="0"/>
    <n v="1"/>
  </r>
  <r>
    <n v="928"/>
    <n v="16"/>
    <n v="1"/>
    <s v="501"/>
    <x v="927"/>
    <x v="32"/>
    <x v="0"/>
    <x v="0"/>
    <x v="0"/>
    <n v="1"/>
  </r>
  <r>
    <n v="929"/>
    <n v="16"/>
    <n v="1"/>
    <s v="502"/>
    <x v="928"/>
    <x v="33"/>
    <x v="0"/>
    <x v="0"/>
    <x v="0"/>
    <n v="1"/>
  </r>
  <r>
    <n v="930"/>
    <n v="16"/>
    <n v="1"/>
    <s v="601"/>
    <x v="929"/>
    <x v="32"/>
    <x v="0"/>
    <x v="0"/>
    <x v="0"/>
    <n v="1"/>
  </r>
  <r>
    <n v="931"/>
    <n v="16"/>
    <n v="1"/>
    <s v="602"/>
    <x v="930"/>
    <x v="33"/>
    <x v="0"/>
    <x v="0"/>
    <x v="0"/>
    <n v="1"/>
  </r>
  <r>
    <n v="932"/>
    <n v="16"/>
    <n v="1"/>
    <s v="701"/>
    <x v="931"/>
    <x v="32"/>
    <x v="0"/>
    <x v="0"/>
    <x v="0"/>
    <n v="1"/>
  </r>
  <r>
    <n v="933"/>
    <n v="16"/>
    <n v="1"/>
    <s v="702"/>
    <x v="932"/>
    <x v="33"/>
    <x v="0"/>
    <x v="0"/>
    <x v="0"/>
    <n v="1"/>
  </r>
  <r>
    <n v="934"/>
    <n v="16"/>
    <n v="1"/>
    <s v="801"/>
    <x v="933"/>
    <x v="32"/>
    <x v="0"/>
    <x v="0"/>
    <x v="0"/>
    <n v="1"/>
  </r>
  <r>
    <n v="935"/>
    <n v="16"/>
    <n v="1"/>
    <s v="802"/>
    <x v="934"/>
    <x v="33"/>
    <x v="0"/>
    <x v="0"/>
    <x v="0"/>
    <n v="1"/>
  </r>
  <r>
    <n v="936"/>
    <n v="16"/>
    <n v="1"/>
    <s v="901"/>
    <x v="935"/>
    <x v="32"/>
    <x v="0"/>
    <x v="0"/>
    <x v="0"/>
    <n v="1"/>
  </r>
  <r>
    <n v="937"/>
    <n v="16"/>
    <n v="1"/>
    <s v="902"/>
    <x v="936"/>
    <x v="33"/>
    <x v="0"/>
    <x v="0"/>
    <x v="0"/>
    <n v="1"/>
  </r>
  <r>
    <n v="938"/>
    <n v="16"/>
    <n v="1"/>
    <s v="1001"/>
    <x v="937"/>
    <x v="32"/>
    <x v="0"/>
    <x v="0"/>
    <x v="0"/>
    <n v="1"/>
  </r>
  <r>
    <n v="939"/>
    <n v="16"/>
    <n v="1"/>
    <s v="1002"/>
    <x v="938"/>
    <x v="33"/>
    <x v="0"/>
    <x v="0"/>
    <x v="0"/>
    <n v="1"/>
  </r>
  <r>
    <n v="940"/>
    <n v="16"/>
    <n v="2"/>
    <s v="101"/>
    <x v="939"/>
    <x v="33"/>
    <x v="0"/>
    <x v="0"/>
    <x v="0"/>
    <n v="1"/>
  </r>
  <r>
    <n v="941"/>
    <n v="16"/>
    <n v="2"/>
    <s v="102"/>
    <x v="940"/>
    <x v="33"/>
    <x v="0"/>
    <x v="0"/>
    <x v="0"/>
    <n v="1"/>
  </r>
  <r>
    <n v="942"/>
    <n v="16"/>
    <n v="2"/>
    <s v="201"/>
    <x v="941"/>
    <x v="33"/>
    <x v="0"/>
    <x v="0"/>
    <x v="0"/>
    <n v="1"/>
  </r>
  <r>
    <n v="943"/>
    <n v="16"/>
    <n v="2"/>
    <s v="202"/>
    <x v="942"/>
    <x v="33"/>
    <x v="0"/>
    <x v="0"/>
    <x v="0"/>
    <n v="1"/>
  </r>
  <r>
    <n v="944"/>
    <n v="16"/>
    <n v="2"/>
    <s v="301"/>
    <x v="943"/>
    <x v="33"/>
    <x v="0"/>
    <x v="0"/>
    <x v="0"/>
    <n v="1"/>
  </r>
  <r>
    <n v="945"/>
    <n v="16"/>
    <n v="2"/>
    <s v="302"/>
    <x v="944"/>
    <x v="33"/>
    <x v="0"/>
    <x v="0"/>
    <x v="0"/>
    <n v="1"/>
  </r>
  <r>
    <n v="946"/>
    <n v="16"/>
    <n v="2"/>
    <s v="401"/>
    <x v="945"/>
    <x v="33"/>
    <x v="0"/>
    <x v="0"/>
    <x v="0"/>
    <n v="1"/>
  </r>
  <r>
    <n v="947"/>
    <n v="16"/>
    <n v="2"/>
    <s v="402"/>
    <x v="946"/>
    <x v="33"/>
    <x v="0"/>
    <x v="0"/>
    <x v="0"/>
    <n v="1"/>
  </r>
  <r>
    <n v="948"/>
    <n v="16"/>
    <n v="2"/>
    <s v="501"/>
    <x v="947"/>
    <x v="33"/>
    <x v="0"/>
    <x v="0"/>
    <x v="0"/>
    <n v="1"/>
  </r>
  <r>
    <n v="949"/>
    <n v="16"/>
    <n v="2"/>
    <s v="502"/>
    <x v="948"/>
    <x v="33"/>
    <x v="0"/>
    <x v="0"/>
    <x v="0"/>
    <n v="1"/>
  </r>
  <r>
    <n v="950"/>
    <n v="16"/>
    <n v="2"/>
    <s v="601"/>
    <x v="949"/>
    <x v="33"/>
    <x v="0"/>
    <x v="0"/>
    <x v="0"/>
    <n v="1"/>
  </r>
  <r>
    <n v="951"/>
    <n v="16"/>
    <n v="2"/>
    <s v="602"/>
    <x v="950"/>
    <x v="33"/>
    <x v="0"/>
    <x v="0"/>
    <x v="0"/>
    <n v="1"/>
  </r>
  <r>
    <n v="952"/>
    <n v="16"/>
    <n v="2"/>
    <s v="701"/>
    <x v="951"/>
    <x v="33"/>
    <x v="0"/>
    <x v="0"/>
    <x v="0"/>
    <n v="1"/>
  </r>
  <r>
    <n v="953"/>
    <n v="16"/>
    <n v="2"/>
    <s v="702"/>
    <x v="952"/>
    <x v="33"/>
    <x v="0"/>
    <x v="0"/>
    <x v="0"/>
    <n v="1"/>
  </r>
  <r>
    <n v="954"/>
    <n v="16"/>
    <n v="2"/>
    <s v="801"/>
    <x v="953"/>
    <x v="33"/>
    <x v="0"/>
    <x v="0"/>
    <x v="0"/>
    <n v="1"/>
  </r>
  <r>
    <n v="955"/>
    <n v="16"/>
    <n v="2"/>
    <s v="802"/>
    <x v="954"/>
    <x v="33"/>
    <x v="0"/>
    <x v="0"/>
    <x v="0"/>
    <n v="1"/>
  </r>
  <r>
    <n v="956"/>
    <n v="16"/>
    <n v="2"/>
    <s v="901"/>
    <x v="955"/>
    <x v="33"/>
    <x v="0"/>
    <x v="0"/>
    <x v="0"/>
    <n v="1"/>
  </r>
  <r>
    <n v="957"/>
    <n v="16"/>
    <n v="2"/>
    <s v="902"/>
    <x v="956"/>
    <x v="33"/>
    <x v="0"/>
    <x v="0"/>
    <x v="0"/>
    <n v="1"/>
  </r>
  <r>
    <n v="958"/>
    <n v="16"/>
    <n v="2"/>
    <s v="1001"/>
    <x v="957"/>
    <x v="33"/>
    <x v="0"/>
    <x v="0"/>
    <x v="0"/>
    <n v="1"/>
  </r>
  <r>
    <n v="959"/>
    <n v="16"/>
    <n v="2"/>
    <s v="1002"/>
    <x v="958"/>
    <x v="33"/>
    <x v="0"/>
    <x v="0"/>
    <x v="0"/>
    <n v="1"/>
  </r>
  <r>
    <n v="960"/>
    <n v="16"/>
    <n v="3"/>
    <s v="101"/>
    <x v="959"/>
    <x v="33"/>
    <x v="0"/>
    <x v="0"/>
    <x v="0"/>
    <n v="1"/>
  </r>
  <r>
    <n v="961"/>
    <n v="16"/>
    <n v="3"/>
    <s v="102"/>
    <x v="960"/>
    <x v="33"/>
    <x v="0"/>
    <x v="0"/>
    <x v="0"/>
    <n v="1"/>
  </r>
  <r>
    <n v="962"/>
    <n v="16"/>
    <n v="3"/>
    <s v="201"/>
    <x v="961"/>
    <x v="33"/>
    <x v="0"/>
    <x v="0"/>
    <x v="0"/>
    <n v="1"/>
  </r>
  <r>
    <n v="963"/>
    <n v="16"/>
    <n v="3"/>
    <s v="202"/>
    <x v="962"/>
    <x v="33"/>
    <x v="0"/>
    <x v="0"/>
    <x v="0"/>
    <n v="1"/>
  </r>
  <r>
    <n v="964"/>
    <n v="16"/>
    <n v="3"/>
    <s v="301"/>
    <x v="963"/>
    <x v="33"/>
    <x v="0"/>
    <x v="0"/>
    <x v="0"/>
    <n v="1"/>
  </r>
  <r>
    <n v="965"/>
    <n v="16"/>
    <n v="3"/>
    <s v="302"/>
    <x v="964"/>
    <x v="33"/>
    <x v="0"/>
    <x v="0"/>
    <x v="0"/>
    <n v="1"/>
  </r>
  <r>
    <n v="966"/>
    <n v="16"/>
    <n v="3"/>
    <s v="401"/>
    <x v="965"/>
    <x v="33"/>
    <x v="0"/>
    <x v="0"/>
    <x v="0"/>
    <n v="1"/>
  </r>
  <r>
    <n v="967"/>
    <n v="16"/>
    <n v="3"/>
    <s v="402"/>
    <x v="966"/>
    <x v="33"/>
    <x v="0"/>
    <x v="0"/>
    <x v="0"/>
    <n v="1"/>
  </r>
  <r>
    <n v="968"/>
    <n v="16"/>
    <n v="3"/>
    <s v="501"/>
    <x v="967"/>
    <x v="33"/>
    <x v="0"/>
    <x v="0"/>
    <x v="0"/>
    <n v="1"/>
  </r>
  <r>
    <n v="969"/>
    <n v="16"/>
    <n v="3"/>
    <s v="502"/>
    <x v="968"/>
    <x v="33"/>
    <x v="0"/>
    <x v="0"/>
    <x v="0"/>
    <n v="1"/>
  </r>
  <r>
    <n v="970"/>
    <n v="16"/>
    <n v="3"/>
    <s v="601"/>
    <x v="969"/>
    <x v="33"/>
    <x v="0"/>
    <x v="0"/>
    <x v="0"/>
    <n v="1"/>
  </r>
  <r>
    <n v="971"/>
    <n v="16"/>
    <n v="3"/>
    <s v="602"/>
    <x v="970"/>
    <x v="33"/>
    <x v="0"/>
    <x v="0"/>
    <x v="0"/>
    <n v="1"/>
  </r>
  <r>
    <n v="972"/>
    <n v="16"/>
    <n v="3"/>
    <s v="701"/>
    <x v="971"/>
    <x v="33"/>
    <x v="0"/>
    <x v="0"/>
    <x v="0"/>
    <n v="1"/>
  </r>
  <r>
    <n v="973"/>
    <n v="16"/>
    <n v="3"/>
    <s v="702"/>
    <x v="972"/>
    <x v="33"/>
    <x v="0"/>
    <x v="0"/>
    <x v="0"/>
    <n v="1"/>
  </r>
  <r>
    <n v="974"/>
    <n v="16"/>
    <n v="3"/>
    <s v="801"/>
    <x v="973"/>
    <x v="33"/>
    <x v="0"/>
    <x v="0"/>
    <x v="0"/>
    <n v="1"/>
  </r>
  <r>
    <n v="975"/>
    <n v="16"/>
    <n v="3"/>
    <s v="802"/>
    <x v="974"/>
    <x v="33"/>
    <x v="0"/>
    <x v="0"/>
    <x v="0"/>
    <n v="1"/>
  </r>
  <r>
    <n v="976"/>
    <n v="16"/>
    <n v="3"/>
    <s v="901"/>
    <x v="975"/>
    <x v="33"/>
    <x v="0"/>
    <x v="0"/>
    <x v="0"/>
    <n v="1"/>
  </r>
  <r>
    <n v="977"/>
    <n v="16"/>
    <n v="3"/>
    <s v="902"/>
    <x v="976"/>
    <x v="33"/>
    <x v="0"/>
    <x v="0"/>
    <x v="0"/>
    <n v="1"/>
  </r>
  <r>
    <n v="978"/>
    <n v="16"/>
    <n v="3"/>
    <s v="1001"/>
    <x v="977"/>
    <x v="33"/>
    <x v="0"/>
    <x v="0"/>
    <x v="0"/>
    <n v="1"/>
  </r>
  <r>
    <n v="979"/>
    <n v="16"/>
    <n v="3"/>
    <s v="1002"/>
    <x v="978"/>
    <x v="33"/>
    <x v="0"/>
    <x v="0"/>
    <x v="0"/>
    <n v="1"/>
  </r>
  <r>
    <n v="980"/>
    <n v="16"/>
    <n v="4"/>
    <s v="101"/>
    <x v="979"/>
    <x v="33"/>
    <x v="0"/>
    <x v="0"/>
    <x v="0"/>
    <n v="1"/>
  </r>
  <r>
    <n v="981"/>
    <n v="16"/>
    <n v="4"/>
    <s v="102"/>
    <x v="980"/>
    <x v="32"/>
    <x v="0"/>
    <x v="0"/>
    <x v="0"/>
    <n v="1"/>
  </r>
  <r>
    <n v="982"/>
    <n v="16"/>
    <n v="4"/>
    <s v="201"/>
    <x v="981"/>
    <x v="33"/>
    <x v="0"/>
    <x v="0"/>
    <x v="0"/>
    <n v="1"/>
  </r>
  <r>
    <n v="983"/>
    <n v="16"/>
    <n v="4"/>
    <s v="202"/>
    <x v="982"/>
    <x v="32"/>
    <x v="0"/>
    <x v="0"/>
    <x v="0"/>
    <n v="1"/>
  </r>
  <r>
    <n v="984"/>
    <n v="16"/>
    <n v="4"/>
    <s v="301"/>
    <x v="983"/>
    <x v="33"/>
    <x v="0"/>
    <x v="0"/>
    <x v="0"/>
    <n v="1"/>
  </r>
  <r>
    <n v="985"/>
    <n v="16"/>
    <n v="4"/>
    <s v="302"/>
    <x v="984"/>
    <x v="32"/>
    <x v="0"/>
    <x v="0"/>
    <x v="0"/>
    <n v="1"/>
  </r>
  <r>
    <n v="986"/>
    <n v="16"/>
    <n v="4"/>
    <s v="401"/>
    <x v="985"/>
    <x v="33"/>
    <x v="0"/>
    <x v="0"/>
    <x v="0"/>
    <n v="1"/>
  </r>
  <r>
    <n v="987"/>
    <n v="16"/>
    <n v="4"/>
    <s v="402"/>
    <x v="986"/>
    <x v="32"/>
    <x v="0"/>
    <x v="0"/>
    <x v="0"/>
    <n v="1"/>
  </r>
  <r>
    <n v="988"/>
    <n v="16"/>
    <n v="4"/>
    <s v="501"/>
    <x v="987"/>
    <x v="33"/>
    <x v="0"/>
    <x v="0"/>
    <x v="0"/>
    <n v="1"/>
  </r>
  <r>
    <n v="989"/>
    <n v="16"/>
    <n v="4"/>
    <s v="502"/>
    <x v="988"/>
    <x v="32"/>
    <x v="0"/>
    <x v="0"/>
    <x v="0"/>
    <n v="1"/>
  </r>
  <r>
    <n v="990"/>
    <n v="16"/>
    <n v="4"/>
    <s v="601"/>
    <x v="989"/>
    <x v="33"/>
    <x v="0"/>
    <x v="0"/>
    <x v="0"/>
    <n v="1"/>
  </r>
  <r>
    <n v="991"/>
    <n v="16"/>
    <n v="4"/>
    <s v="602"/>
    <x v="990"/>
    <x v="32"/>
    <x v="0"/>
    <x v="0"/>
    <x v="0"/>
    <n v="1"/>
  </r>
  <r>
    <n v="992"/>
    <n v="16"/>
    <n v="4"/>
    <s v="701"/>
    <x v="991"/>
    <x v="33"/>
    <x v="0"/>
    <x v="0"/>
    <x v="0"/>
    <n v="1"/>
  </r>
  <r>
    <n v="993"/>
    <n v="16"/>
    <n v="4"/>
    <s v="702"/>
    <x v="992"/>
    <x v="32"/>
    <x v="0"/>
    <x v="0"/>
    <x v="0"/>
    <n v="1"/>
  </r>
  <r>
    <n v="994"/>
    <n v="16"/>
    <n v="4"/>
    <s v="801"/>
    <x v="993"/>
    <x v="33"/>
    <x v="0"/>
    <x v="0"/>
    <x v="0"/>
    <n v="1"/>
  </r>
  <r>
    <n v="995"/>
    <n v="16"/>
    <n v="4"/>
    <s v="802"/>
    <x v="994"/>
    <x v="32"/>
    <x v="0"/>
    <x v="0"/>
    <x v="0"/>
    <n v="1"/>
  </r>
  <r>
    <n v="996"/>
    <n v="16"/>
    <n v="4"/>
    <s v="901"/>
    <x v="995"/>
    <x v="33"/>
    <x v="0"/>
    <x v="0"/>
    <x v="0"/>
    <n v="1"/>
  </r>
  <r>
    <n v="997"/>
    <n v="16"/>
    <n v="4"/>
    <s v="902"/>
    <x v="996"/>
    <x v="32"/>
    <x v="0"/>
    <x v="0"/>
    <x v="0"/>
    <n v="1"/>
  </r>
  <r>
    <n v="998"/>
    <n v="16"/>
    <n v="4"/>
    <s v="1001"/>
    <x v="997"/>
    <x v="33"/>
    <x v="0"/>
    <x v="0"/>
    <x v="0"/>
    <n v="1"/>
  </r>
  <r>
    <n v="999"/>
    <n v="16"/>
    <n v="4"/>
    <s v="1002"/>
    <x v="998"/>
    <x v="32"/>
    <x v="0"/>
    <x v="0"/>
    <x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72B8BBC-83D0-43A4-A429-C2AC1C32AE62}" name="数据透视表2" cacheId="3" applyNumberFormats="0" applyBorderFormats="0" applyFontFormats="0" applyPatternFormats="0" applyAlignmentFormats="0" applyWidthHeightFormats="1" dataCaption="值" updatedVersion="8" minRefreshableVersion="3" useAutoFormatting="1" createdVersion="8" indent="0" outline="1" outlineData="1" multipleFieldFilters="0">
  <location ref="M4:N41" firstHeaderRow="1" firstDataRow="1" firstDataCol="1"/>
  <pivotFields count="10">
    <pivotField showAll="0"/>
    <pivotField showAll="0"/>
    <pivotField showAll="0"/>
    <pivotField showAll="0"/>
    <pivotField axis="axisRow" showAll="0">
      <items count="1000">
        <item x="582"/>
        <item x="583"/>
        <item x="564"/>
        <item x="565"/>
        <item x="566"/>
        <item x="567"/>
        <item x="568"/>
        <item x="569"/>
        <item x="570"/>
        <item x="571"/>
        <item x="572"/>
        <item x="573"/>
        <item x="574"/>
        <item x="575"/>
        <item x="576"/>
        <item x="577"/>
        <item x="578"/>
        <item x="579"/>
        <item x="580"/>
        <item x="581"/>
        <item x="602"/>
        <item x="603"/>
        <item x="584"/>
        <item x="585"/>
        <item x="586"/>
        <item x="587"/>
        <item x="588"/>
        <item x="589"/>
        <item x="590"/>
        <item x="591"/>
        <item x="592"/>
        <item x="593"/>
        <item x="594"/>
        <item x="595"/>
        <item x="596"/>
        <item x="597"/>
        <item x="598"/>
        <item x="599"/>
        <item x="600"/>
        <item x="601"/>
        <item x="622"/>
        <item x="623"/>
        <item x="604"/>
        <item x="605"/>
        <item x="606"/>
        <item x="607"/>
        <item x="608"/>
        <item x="609"/>
        <item x="610"/>
        <item x="611"/>
        <item x="612"/>
        <item x="613"/>
        <item x="614"/>
        <item x="615"/>
        <item x="616"/>
        <item x="617"/>
        <item x="618"/>
        <item x="619"/>
        <item x="620"/>
        <item x="621"/>
        <item x="18"/>
        <item x="19"/>
        <item x="0"/>
        <item x="1"/>
        <item x="642"/>
        <item x="643"/>
        <item x="624"/>
        <item x="625"/>
        <item x="626"/>
        <item x="627"/>
        <item x="628"/>
        <item x="629"/>
        <item x="630"/>
        <item x="631"/>
        <item x="632"/>
        <item x="633"/>
        <item x="634"/>
        <item x="635"/>
        <item x="636"/>
        <item x="637"/>
        <item x="638"/>
        <item x="639"/>
        <item x="640"/>
        <item x="641"/>
        <item x="2"/>
        <item x="3"/>
        <item x="662"/>
        <item x="663"/>
        <item x="644"/>
        <item x="645"/>
        <item x="646"/>
        <item x="647"/>
        <item x="648"/>
        <item x="649"/>
        <item x="650"/>
        <item x="651"/>
        <item x="652"/>
        <item x="653"/>
        <item x="654"/>
        <item x="655"/>
        <item x="656"/>
        <item x="657"/>
        <item x="658"/>
        <item x="659"/>
        <item x="660"/>
        <item x="661"/>
        <item x="4"/>
        <item x="5"/>
        <item x="682"/>
        <item x="683"/>
        <item x="664"/>
        <item x="665"/>
        <item x="666"/>
        <item x="667"/>
        <item x="668"/>
        <item x="669"/>
        <item x="670"/>
        <item x="671"/>
        <item x="672"/>
        <item x="673"/>
        <item x="674"/>
        <item x="675"/>
        <item x="676"/>
        <item x="677"/>
        <item x="678"/>
        <item x="679"/>
        <item x="680"/>
        <item x="681"/>
        <item x="6"/>
        <item x="7"/>
        <item x="8"/>
        <item x="9"/>
        <item x="10"/>
        <item x="11"/>
        <item x="12"/>
        <item x="13"/>
        <item x="14"/>
        <item x="15"/>
        <item x="16"/>
        <item x="17"/>
        <item x="38"/>
        <item x="39"/>
        <item x="20"/>
        <item x="21"/>
        <item x="684"/>
        <item x="685"/>
        <item x="686"/>
        <item x="687"/>
        <item x="688"/>
        <item x="689"/>
        <item x="690"/>
        <item x="691"/>
        <item x="692"/>
        <item x="693"/>
        <item x="694"/>
        <item x="695"/>
        <item x="696"/>
        <item x="697"/>
        <item x="698"/>
        <item x="699"/>
        <item x="22"/>
        <item x="23"/>
        <item x="700"/>
        <item x="701"/>
        <item x="702"/>
        <item x="703"/>
        <item x="704"/>
        <item x="705"/>
        <item x="706"/>
        <item x="707"/>
        <item x="708"/>
        <item x="709"/>
        <item x="710"/>
        <item x="711"/>
        <item x="712"/>
        <item x="713"/>
        <item x="714"/>
        <item x="715"/>
        <item x="24"/>
        <item x="25"/>
        <item x="716"/>
        <item x="717"/>
        <item x="718"/>
        <item x="719"/>
        <item x="720"/>
        <item x="721"/>
        <item x="722"/>
        <item x="723"/>
        <item x="724"/>
        <item x="725"/>
        <item x="726"/>
        <item x="727"/>
        <item x="728"/>
        <item x="729"/>
        <item x="730"/>
        <item x="731"/>
        <item x="26"/>
        <item x="27"/>
        <item x="28"/>
        <item x="29"/>
        <item x="30"/>
        <item x="31"/>
        <item x="32"/>
        <item x="33"/>
        <item x="34"/>
        <item x="35"/>
        <item x="36"/>
        <item x="37"/>
        <item x="40"/>
        <item x="41"/>
        <item x="732"/>
        <item x="733"/>
        <item x="734"/>
        <item x="735"/>
        <item x="736"/>
        <item x="737"/>
        <item x="738"/>
        <item x="739"/>
        <item x="740"/>
        <item x="741"/>
        <item x="742"/>
        <item x="743"/>
        <item x="744"/>
        <item x="745"/>
        <item x="746"/>
        <item x="747"/>
        <item x="42"/>
        <item x="43"/>
        <item x="748"/>
        <item x="749"/>
        <item x="750"/>
        <item x="751"/>
        <item x="752"/>
        <item x="753"/>
        <item x="754"/>
        <item x="755"/>
        <item x="756"/>
        <item x="757"/>
        <item x="758"/>
        <item x="759"/>
        <item x="760"/>
        <item x="761"/>
        <item x="762"/>
        <item x="763"/>
        <item x="44"/>
        <item x="45"/>
        <item x="764"/>
        <item x="765"/>
        <item x="766"/>
        <item x="767"/>
        <item x="768"/>
        <item x="769"/>
        <item x="770"/>
        <item x="771"/>
        <item x="772"/>
        <item x="773"/>
        <item x="774"/>
        <item x="775"/>
        <item x="776"/>
        <item x="777"/>
        <item x="778"/>
        <item x="779"/>
        <item x="46"/>
        <item x="47"/>
        <item x="48"/>
        <item x="49"/>
        <item x="50"/>
        <item x="51"/>
        <item x="52"/>
        <item x="53"/>
        <item x="54"/>
        <item x="55"/>
        <item x="56"/>
        <item x="57"/>
        <item x="797"/>
        <item x="798"/>
        <item x="780"/>
        <item x="781"/>
        <item x="782"/>
        <item x="783"/>
        <item x="784"/>
        <item x="785"/>
        <item x="786"/>
        <item x="787"/>
        <item x="788"/>
        <item x="789"/>
        <item x="790"/>
        <item x="791"/>
        <item x="792"/>
        <item x="793"/>
        <item x="794"/>
        <item x="795"/>
        <item x="796"/>
        <item x="817"/>
        <item x="818"/>
        <item x="799"/>
        <item x="800"/>
        <item x="801"/>
        <item x="802"/>
        <item x="803"/>
        <item x="804"/>
        <item x="805"/>
        <item x="806"/>
        <item x="807"/>
        <item x="808"/>
        <item x="809"/>
        <item x="810"/>
        <item x="811"/>
        <item x="812"/>
        <item x="813"/>
        <item x="814"/>
        <item x="815"/>
        <item x="816"/>
        <item x="837"/>
        <item x="838"/>
        <item x="819"/>
        <item x="820"/>
        <item x="821"/>
        <item x="822"/>
        <item x="823"/>
        <item x="824"/>
        <item x="825"/>
        <item x="826"/>
        <item x="827"/>
        <item x="828"/>
        <item x="829"/>
        <item x="830"/>
        <item x="831"/>
        <item x="832"/>
        <item x="833"/>
        <item x="834"/>
        <item x="835"/>
        <item x="836"/>
        <item x="857"/>
        <item x="858"/>
        <item x="839"/>
        <item x="840"/>
        <item x="841"/>
        <item x="842"/>
        <item x="843"/>
        <item x="844"/>
        <item x="845"/>
        <item x="846"/>
        <item x="847"/>
        <item x="848"/>
        <item x="849"/>
        <item x="850"/>
        <item x="851"/>
        <item x="852"/>
        <item x="853"/>
        <item x="854"/>
        <item x="855"/>
        <item x="856"/>
        <item x="877"/>
        <item x="878"/>
        <item x="859"/>
        <item x="860"/>
        <item x="861"/>
        <item x="862"/>
        <item x="863"/>
        <item x="864"/>
        <item x="865"/>
        <item x="866"/>
        <item x="867"/>
        <item x="868"/>
        <item x="869"/>
        <item x="870"/>
        <item x="871"/>
        <item x="872"/>
        <item x="873"/>
        <item x="874"/>
        <item x="875"/>
        <item x="876"/>
        <item x="897"/>
        <item x="898"/>
        <item x="879"/>
        <item x="880"/>
        <item x="881"/>
        <item x="882"/>
        <item x="883"/>
        <item x="884"/>
        <item x="885"/>
        <item x="886"/>
        <item x="887"/>
        <item x="888"/>
        <item x="889"/>
        <item x="890"/>
        <item x="891"/>
        <item x="892"/>
        <item x="893"/>
        <item x="894"/>
        <item x="895"/>
        <item x="896"/>
        <item x="917"/>
        <item x="918"/>
        <item x="899"/>
        <item x="900"/>
        <item x="901"/>
        <item x="902"/>
        <item x="903"/>
        <item x="904"/>
        <item x="905"/>
        <item x="906"/>
        <item x="907"/>
        <item x="908"/>
        <item x="909"/>
        <item x="910"/>
        <item x="911"/>
        <item x="912"/>
        <item x="913"/>
        <item x="914"/>
        <item x="915"/>
        <item x="916"/>
        <item x="937"/>
        <item x="938"/>
        <item x="919"/>
        <item x="920"/>
        <item x="921"/>
        <item x="922"/>
        <item x="923"/>
        <item x="924"/>
        <item x="925"/>
        <item x="926"/>
        <item x="927"/>
        <item x="928"/>
        <item x="929"/>
        <item x="930"/>
        <item x="931"/>
        <item x="932"/>
        <item x="933"/>
        <item x="934"/>
        <item x="935"/>
        <item x="936"/>
        <item x="957"/>
        <item x="958"/>
        <item x="939"/>
        <item x="940"/>
        <item x="941"/>
        <item x="942"/>
        <item x="943"/>
        <item x="944"/>
        <item x="945"/>
        <item x="946"/>
        <item x="947"/>
        <item x="948"/>
        <item x="949"/>
        <item x="950"/>
        <item x="951"/>
        <item x="952"/>
        <item x="953"/>
        <item x="954"/>
        <item x="955"/>
        <item x="956"/>
        <item x="977"/>
        <item x="978"/>
        <item x="959"/>
        <item x="960"/>
        <item x="961"/>
        <item x="962"/>
        <item x="963"/>
        <item x="964"/>
        <item x="965"/>
        <item x="966"/>
        <item x="967"/>
        <item x="968"/>
        <item x="969"/>
        <item x="970"/>
        <item x="971"/>
        <item x="972"/>
        <item x="973"/>
        <item x="974"/>
        <item x="975"/>
        <item x="976"/>
        <item x="997"/>
        <item x="998"/>
        <item x="979"/>
        <item x="980"/>
        <item x="981"/>
        <item x="982"/>
        <item x="983"/>
        <item x="984"/>
        <item x="985"/>
        <item x="986"/>
        <item x="987"/>
        <item x="988"/>
        <item x="989"/>
        <item x="990"/>
        <item x="991"/>
        <item x="992"/>
        <item x="993"/>
        <item x="994"/>
        <item x="995"/>
        <item x="996"/>
        <item x="76"/>
        <item x="77"/>
        <item x="58"/>
        <item x="59"/>
        <item x="60"/>
        <item x="61"/>
        <item x="62"/>
        <item x="63"/>
        <item x="64"/>
        <item x="65"/>
        <item x="66"/>
        <item x="67"/>
        <item x="68"/>
        <item x="69"/>
        <item x="70"/>
        <item x="71"/>
        <item x="72"/>
        <item x="73"/>
        <item x="74"/>
        <item x="75"/>
        <item x="96"/>
        <item x="97"/>
        <item x="78"/>
        <item x="79"/>
        <item x="80"/>
        <item x="81"/>
        <item x="82"/>
        <item x="83"/>
        <item x="84"/>
        <item x="85"/>
        <item x="86"/>
        <item x="87"/>
        <item x="88"/>
        <item x="89"/>
        <item x="90"/>
        <item x="91"/>
        <item x="92"/>
        <item x="93"/>
        <item x="94"/>
        <item x="95"/>
        <item x="98"/>
        <item x="99"/>
        <item x="100"/>
        <item x="101"/>
        <item x="102"/>
        <item x="103"/>
        <item x="104"/>
        <item x="105"/>
        <item x="106"/>
        <item x="107"/>
        <item x="108"/>
        <item x="109"/>
        <item x="110"/>
        <item x="111"/>
        <item x="112"/>
        <item x="113"/>
        <item x="114"/>
        <item x="115"/>
        <item x="134"/>
        <item x="135"/>
        <item x="116"/>
        <item x="117"/>
        <item x="118"/>
        <item x="119"/>
        <item x="120"/>
        <item x="121"/>
        <item x="122"/>
        <item x="123"/>
        <item x="124"/>
        <item x="125"/>
        <item x="126"/>
        <item x="127"/>
        <item x="128"/>
        <item x="129"/>
        <item x="130"/>
        <item x="131"/>
        <item x="132"/>
        <item x="133"/>
        <item x="154"/>
        <item x="155"/>
        <item x="136"/>
        <item x="137"/>
        <item x="138"/>
        <item x="139"/>
        <item x="140"/>
        <item x="141"/>
        <item x="142"/>
        <item x="143"/>
        <item x="144"/>
        <item x="145"/>
        <item x="146"/>
        <item x="147"/>
        <item x="148"/>
        <item x="149"/>
        <item x="150"/>
        <item x="151"/>
        <item x="152"/>
        <item x="153"/>
        <item x="174"/>
        <item x="175"/>
        <item x="156"/>
        <item x="157"/>
        <item x="158"/>
        <item x="159"/>
        <item x="160"/>
        <item x="161"/>
        <item x="162"/>
        <item x="163"/>
        <item x="164"/>
        <item x="165"/>
        <item x="166"/>
        <item x="167"/>
        <item x="168"/>
        <item x="169"/>
        <item x="170"/>
        <item x="171"/>
        <item x="172"/>
        <item x="173"/>
        <item x="194"/>
        <item x="195"/>
        <item x="176"/>
        <item x="177"/>
        <item x="178"/>
        <item x="179"/>
        <item x="180"/>
        <item x="181"/>
        <item x="182"/>
        <item x="183"/>
        <item x="184"/>
        <item x="185"/>
        <item x="186"/>
        <item x="187"/>
        <item x="188"/>
        <item x="189"/>
        <item x="190"/>
        <item x="191"/>
        <item x="192"/>
        <item x="193"/>
        <item x="214"/>
        <item x="215"/>
        <item x="196"/>
        <item x="197"/>
        <item x="198"/>
        <item x="199"/>
        <item x="200"/>
        <item x="201"/>
        <item x="202"/>
        <item x="203"/>
        <item x="204"/>
        <item x="205"/>
        <item x="206"/>
        <item x="207"/>
        <item x="208"/>
        <item x="209"/>
        <item x="210"/>
        <item x="211"/>
        <item x="212"/>
        <item x="213"/>
        <item x="234"/>
        <item x="235"/>
        <item x="216"/>
        <item x="217"/>
        <item x="218"/>
        <item x="219"/>
        <item x="220"/>
        <item x="221"/>
        <item x="222"/>
        <item x="223"/>
        <item x="224"/>
        <item x="225"/>
        <item x="226"/>
        <item x="227"/>
        <item x="228"/>
        <item x="229"/>
        <item x="230"/>
        <item x="231"/>
        <item x="232"/>
        <item x="233"/>
        <item x="254"/>
        <item x="255"/>
        <item x="236"/>
        <item x="237"/>
        <item x="238"/>
        <item x="239"/>
        <item x="240"/>
        <item x="241"/>
        <item x="242"/>
        <item x="243"/>
        <item x="244"/>
        <item x="245"/>
        <item x="246"/>
        <item x="247"/>
        <item x="248"/>
        <item x="249"/>
        <item x="250"/>
        <item x="251"/>
        <item x="252"/>
        <item x="253"/>
        <item x="274"/>
        <item x="275"/>
        <item x="256"/>
        <item x="257"/>
        <item x="258"/>
        <item x="259"/>
        <item x="260"/>
        <item x="261"/>
        <item x="262"/>
        <item x="263"/>
        <item x="264"/>
        <item x="265"/>
        <item x="266"/>
        <item x="267"/>
        <item x="268"/>
        <item x="269"/>
        <item x="270"/>
        <item x="271"/>
        <item x="272"/>
        <item x="273"/>
        <item x="294"/>
        <item x="295"/>
        <item x="276"/>
        <item x="277"/>
        <item x="278"/>
        <item x="279"/>
        <item x="280"/>
        <item x="281"/>
        <item x="282"/>
        <item x="283"/>
        <item x="284"/>
        <item x="285"/>
        <item x="286"/>
        <item x="287"/>
        <item x="288"/>
        <item x="289"/>
        <item x="290"/>
        <item x="291"/>
        <item x="292"/>
        <item x="293"/>
        <item x="314"/>
        <item x="315"/>
        <item x="296"/>
        <item x="297"/>
        <item x="298"/>
        <item x="299"/>
        <item x="300"/>
        <item x="301"/>
        <item x="302"/>
        <item x="303"/>
        <item x="304"/>
        <item x="305"/>
        <item x="306"/>
        <item x="307"/>
        <item x="308"/>
        <item x="309"/>
        <item x="310"/>
        <item x="311"/>
        <item x="312"/>
        <item x="313"/>
        <item x="334"/>
        <item x="335"/>
        <item x="316"/>
        <item x="317"/>
        <item x="318"/>
        <item x="319"/>
        <item x="320"/>
        <item x="321"/>
        <item x="322"/>
        <item x="323"/>
        <item x="324"/>
        <item x="325"/>
        <item x="326"/>
        <item x="327"/>
        <item x="328"/>
        <item x="329"/>
        <item x="330"/>
        <item x="331"/>
        <item x="332"/>
        <item x="333"/>
        <item x="354"/>
        <item x="355"/>
        <item x="336"/>
        <item x="337"/>
        <item x="338"/>
        <item x="339"/>
        <item x="340"/>
        <item x="341"/>
        <item x="342"/>
        <item x="343"/>
        <item x="344"/>
        <item x="345"/>
        <item x="346"/>
        <item x="347"/>
        <item x="348"/>
        <item x="349"/>
        <item x="350"/>
        <item x="351"/>
        <item x="352"/>
        <item x="353"/>
        <item x="374"/>
        <item x="375"/>
        <item x="356"/>
        <item x="357"/>
        <item x="358"/>
        <item x="359"/>
        <item x="360"/>
        <item x="361"/>
        <item x="362"/>
        <item x="363"/>
        <item x="364"/>
        <item x="365"/>
        <item x="366"/>
        <item x="367"/>
        <item x="368"/>
        <item x="369"/>
        <item x="370"/>
        <item x="371"/>
        <item x="372"/>
        <item x="373"/>
        <item x="394"/>
        <item x="395"/>
        <item x="376"/>
        <item x="377"/>
        <item x="378"/>
        <item x="379"/>
        <item x="380"/>
        <item x="381"/>
        <item x="382"/>
        <item x="383"/>
        <item x="384"/>
        <item x="385"/>
        <item x="386"/>
        <item x="387"/>
        <item x="388"/>
        <item x="389"/>
        <item x="390"/>
        <item x="391"/>
        <item x="392"/>
        <item x="393"/>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62"/>
        <item x="463"/>
        <item x="444"/>
        <item x="445"/>
        <item x="446"/>
        <item x="447"/>
        <item x="448"/>
        <item x="449"/>
        <item x="450"/>
        <item x="451"/>
        <item x="452"/>
        <item x="453"/>
        <item x="454"/>
        <item x="455"/>
        <item x="456"/>
        <item x="457"/>
        <item x="458"/>
        <item x="459"/>
        <item x="460"/>
        <item x="461"/>
        <item x="482"/>
        <item x="483"/>
        <item x="464"/>
        <item x="465"/>
        <item x="466"/>
        <item x="467"/>
        <item x="468"/>
        <item x="469"/>
        <item x="470"/>
        <item x="471"/>
        <item x="472"/>
        <item x="473"/>
        <item x="474"/>
        <item x="475"/>
        <item x="476"/>
        <item x="477"/>
        <item x="478"/>
        <item x="479"/>
        <item x="480"/>
        <item x="481"/>
        <item x="502"/>
        <item x="503"/>
        <item x="484"/>
        <item x="485"/>
        <item x="486"/>
        <item x="487"/>
        <item x="488"/>
        <item x="489"/>
        <item x="490"/>
        <item x="491"/>
        <item x="492"/>
        <item x="493"/>
        <item x="494"/>
        <item x="495"/>
        <item x="496"/>
        <item x="497"/>
        <item x="498"/>
        <item x="499"/>
        <item x="500"/>
        <item x="501"/>
        <item x="522"/>
        <item x="523"/>
        <item x="504"/>
        <item x="505"/>
        <item x="506"/>
        <item x="507"/>
        <item x="508"/>
        <item x="509"/>
        <item x="510"/>
        <item x="511"/>
        <item x="512"/>
        <item x="513"/>
        <item x="514"/>
        <item x="515"/>
        <item x="516"/>
        <item x="517"/>
        <item x="518"/>
        <item x="519"/>
        <item x="520"/>
        <item x="521"/>
        <item x="542"/>
        <item x="543"/>
        <item x="524"/>
        <item x="525"/>
        <item x="526"/>
        <item x="527"/>
        <item x="528"/>
        <item x="529"/>
        <item x="530"/>
        <item x="531"/>
        <item x="532"/>
        <item x="533"/>
        <item x="534"/>
        <item x="535"/>
        <item x="536"/>
        <item x="537"/>
        <item x="538"/>
        <item x="539"/>
        <item x="540"/>
        <item x="541"/>
        <item x="562"/>
        <item x="563"/>
        <item x="544"/>
        <item x="545"/>
        <item x="546"/>
        <item x="547"/>
        <item x="548"/>
        <item x="549"/>
        <item x="550"/>
        <item x="551"/>
        <item x="552"/>
        <item x="553"/>
        <item x="554"/>
        <item x="555"/>
        <item x="556"/>
        <item x="557"/>
        <item x="558"/>
        <item x="559"/>
        <item x="560"/>
        <item x="561"/>
        <item t="default"/>
      </items>
    </pivotField>
    <pivotField axis="axisRow" showAll="0">
      <items count="35">
        <item sd="0" x="11"/>
        <item sd="0" x="9"/>
        <item sd="0" x="33"/>
        <item sd="0" x="5"/>
        <item sd="0" x="15"/>
        <item sd="0" x="1"/>
        <item sd="0" x="10"/>
        <item sd="0" x="13"/>
        <item sd="0" x="8"/>
        <item sd="0" x="6"/>
        <item sd="0" x="2"/>
        <item sd="0" x="30"/>
        <item sd="0" x="32"/>
        <item sd="0" x="4"/>
        <item sd="0" x="27"/>
        <item sd="0" x="14"/>
        <item sd="0" x="0"/>
        <item sd="0" x="28"/>
        <item sd="0" x="12"/>
        <item sd="0" x="7"/>
        <item sd="0" x="3"/>
        <item sd="0" x="31"/>
        <item sd="0" x="17"/>
        <item sd="0" x="26"/>
        <item sd="0" x="29"/>
        <item sd="0" x="16"/>
        <item sd="0" x="23"/>
        <item sd="0" x="25"/>
        <item sd="0" x="19"/>
        <item sd="0" x="21"/>
        <item sd="0" x="22"/>
        <item sd="0" x="24"/>
        <item sd="0" x="18"/>
        <item sd="0" x="20"/>
        <item t="default"/>
      </items>
    </pivotField>
    <pivotField axis="axisRow" showAll="0">
      <items count="3">
        <item x="0"/>
        <item x="1"/>
        <item t="default"/>
      </items>
    </pivotField>
    <pivotField showAll="0">
      <items count="2">
        <item x="0"/>
        <item t="default"/>
      </items>
    </pivotField>
    <pivotField showAll="0">
      <items count="3">
        <item x="0"/>
        <item x="1"/>
        <item t="default"/>
      </items>
    </pivotField>
    <pivotField dataField="1" showAll="0"/>
  </pivotFields>
  <rowFields count="3">
    <field x="6"/>
    <field x="5"/>
    <field x="4"/>
  </rowFields>
  <rowItems count="37">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x v="1"/>
    </i>
    <i r="1">
      <x v="26"/>
    </i>
    <i r="1">
      <x v="27"/>
    </i>
    <i r="1">
      <x v="28"/>
    </i>
    <i r="1">
      <x v="29"/>
    </i>
    <i r="1">
      <x v="30"/>
    </i>
    <i r="1">
      <x v="31"/>
    </i>
    <i r="1">
      <x v="32"/>
    </i>
    <i r="1">
      <x v="33"/>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zoomScaleSheetLayoutView="100" workbookViewId="0">
      <selection activeCell="D15" sqref="D15"/>
    </sheetView>
  </sheetViews>
  <sheetFormatPr defaultColWidth="14.625" defaultRowHeight="14.25"/>
  <cols>
    <col min="1" max="1" width="24.375" style="2" customWidth="1"/>
    <col min="2" max="16384" width="14.625" style="2"/>
  </cols>
  <sheetData>
    <row r="1" spans="1:9" ht="16.5">
      <c r="A1" s="19" t="s">
        <v>60</v>
      </c>
      <c r="B1" s="20">
        <f>成本分析!I13</f>
        <v>5341.27</v>
      </c>
      <c r="C1" s="21"/>
      <c r="D1" s="21"/>
      <c r="E1" s="21"/>
      <c r="F1" s="21"/>
      <c r="G1" s="22"/>
    </row>
    <row r="2" spans="1:9" ht="16.5">
      <c r="A2" s="19" t="s">
        <v>61</v>
      </c>
      <c r="B2" s="19">
        <f>SUM(C14:C23)</f>
        <v>0</v>
      </c>
      <c r="C2" s="21"/>
      <c r="D2" s="21"/>
      <c r="E2" s="21"/>
      <c r="F2" s="21"/>
      <c r="G2" s="22"/>
    </row>
    <row r="3" spans="1:9" ht="33">
      <c r="A3" s="19" t="s">
        <v>62</v>
      </c>
      <c r="B3" s="23" t="s">
        <v>292</v>
      </c>
      <c r="C3" s="21"/>
      <c r="D3" s="21"/>
      <c r="E3" s="21"/>
      <c r="F3" s="21"/>
      <c r="G3" s="22"/>
    </row>
    <row r="4" spans="1:9" ht="33">
      <c r="A4" s="19" t="s">
        <v>63</v>
      </c>
      <c r="B4" s="19" t="s">
        <v>64</v>
      </c>
      <c r="C4" s="19" t="s">
        <v>65</v>
      </c>
      <c r="D4" s="19" t="s">
        <v>66</v>
      </c>
      <c r="E4" s="21"/>
      <c r="F4" s="22"/>
      <c r="G4" s="22"/>
    </row>
    <row r="5" spans="1:9" ht="16.5">
      <c r="A5" s="19" t="s">
        <v>88</v>
      </c>
      <c r="B5" s="19">
        <f>SUM(D14:D23)</f>
        <v>326.43705732000001</v>
      </c>
      <c r="C5" s="19">
        <f>ROUND(B5*10000/$B$1,0)</f>
        <v>611</v>
      </c>
      <c r="D5" s="19" t="e">
        <f>ROUND(B5*10000/$B$2,0)</f>
        <v>#DIV/0!</v>
      </c>
      <c r="E5" s="21"/>
      <c r="F5" s="22"/>
      <c r="G5" s="22"/>
    </row>
    <row r="6" spans="1:9" ht="16.5">
      <c r="A6" s="19" t="s">
        <v>67</v>
      </c>
      <c r="B6" s="19">
        <f>SUM(D14:D23)</f>
        <v>326.43705732000001</v>
      </c>
      <c r="C6" s="19">
        <f>ROUND(B6*10000/$B$1,0)</f>
        <v>611</v>
      </c>
      <c r="D6" s="19" t="e">
        <f>#N/A</f>
        <v>#N/A</v>
      </c>
      <c r="E6" s="21"/>
      <c r="F6" s="22"/>
      <c r="G6" s="22"/>
    </row>
    <row r="7" spans="1:9" ht="16.5">
      <c r="A7" s="19" t="s">
        <v>68</v>
      </c>
      <c r="B7" s="19">
        <f>B5</f>
        <v>326.43705732000001</v>
      </c>
      <c r="C7" s="19" t="e">
        <f>#N/A</f>
        <v>#N/A</v>
      </c>
      <c r="D7" s="19" t="e">
        <f>#N/A</f>
        <v>#N/A</v>
      </c>
      <c r="E7" s="21"/>
      <c r="F7" s="22"/>
      <c r="G7" s="22"/>
    </row>
    <row r="8" spans="1:9" ht="16.5">
      <c r="A8" s="19" t="s">
        <v>69</v>
      </c>
      <c r="B8" s="19">
        <f>B5</f>
        <v>326.43705732000001</v>
      </c>
      <c r="C8" s="19" t="e">
        <f>#N/A</f>
        <v>#N/A</v>
      </c>
      <c r="D8" s="19" t="e">
        <f>#N/A</f>
        <v>#N/A</v>
      </c>
      <c r="E8" s="21"/>
      <c r="F8" s="22"/>
      <c r="G8" s="22"/>
    </row>
    <row r="9" spans="1:9" ht="16.5">
      <c r="A9" s="19" t="s">
        <v>70</v>
      </c>
      <c r="B9" s="24">
        <f>B5</f>
        <v>326.43705732000001</v>
      </c>
      <c r="C9" s="21"/>
      <c r="D9" s="21"/>
      <c r="E9" s="21"/>
      <c r="F9" s="22"/>
      <c r="G9" s="22"/>
    </row>
    <row r="10" spans="1:9" ht="16.5">
      <c r="A10" s="19" t="s">
        <v>71</v>
      </c>
      <c r="B10" s="24">
        <f>B5</f>
        <v>326.43705732000001</v>
      </c>
      <c r="C10" s="21"/>
      <c r="D10" s="21"/>
      <c r="E10" s="21"/>
      <c r="F10" s="22"/>
      <c r="G10" s="22"/>
    </row>
    <row r="11" spans="1:9" ht="16.5">
      <c r="A11" s="19" t="s">
        <v>72</v>
      </c>
      <c r="B11" s="24">
        <f>B5</f>
        <v>326.43705732000001</v>
      </c>
      <c r="C11" s="21"/>
      <c r="D11" s="21"/>
      <c r="E11" s="21"/>
      <c r="F11" s="22"/>
      <c r="G11" s="22"/>
    </row>
    <row r="12" spans="1:9" ht="16.5">
      <c r="A12" s="21"/>
      <c r="B12" s="21"/>
      <c r="C12" s="21"/>
      <c r="D12" s="21"/>
      <c r="E12" s="21"/>
      <c r="F12" s="22"/>
      <c r="G12" s="22"/>
    </row>
    <row r="13" spans="1:9" ht="33">
      <c r="A13" s="25" t="s">
        <v>73</v>
      </c>
      <c r="B13" s="26" t="s">
        <v>60</v>
      </c>
      <c r="C13" s="26" t="s">
        <v>61</v>
      </c>
      <c r="D13" s="26" t="s">
        <v>74</v>
      </c>
      <c r="E13" s="19" t="s">
        <v>65</v>
      </c>
      <c r="F13" s="19" t="s">
        <v>66</v>
      </c>
      <c r="G13" s="26" t="s">
        <v>75</v>
      </c>
      <c r="H13" s="26" t="s">
        <v>76</v>
      </c>
      <c r="I13" s="26" t="s">
        <v>77</v>
      </c>
    </row>
    <row r="14" spans="1:9" ht="16.5">
      <c r="A14" s="27" t="s">
        <v>78</v>
      </c>
      <c r="B14" s="26">
        <f>B1</f>
        <v>5341.27</v>
      </c>
      <c r="C14" s="26">
        <v>0</v>
      </c>
      <c r="D14" s="26">
        <f>B14*E14*12/10000</f>
        <v>326.43705732000001</v>
      </c>
      <c r="E14" s="26">
        <f>测算表!C30</f>
        <v>50.93</v>
      </c>
      <c r="F14" s="26" t="e">
        <f>ROUND(D14*10000/C14,0)</f>
        <v>#DIV/0!</v>
      </c>
      <c r="G14" s="26">
        <v>0</v>
      </c>
      <c r="H14" s="26">
        <v>0</v>
      </c>
      <c r="I14" s="26">
        <v>0</v>
      </c>
    </row>
    <row r="15" spans="1:9" ht="16.5">
      <c r="A15" s="28" t="s">
        <v>79</v>
      </c>
      <c r="B15" s="29"/>
      <c r="C15" s="29"/>
      <c r="D15" s="29"/>
      <c r="E15" s="26" t="e">
        <f t="shared" ref="E15:E23" si="0">ROUND(D15*10000/B15,0)</f>
        <v>#DIV/0!</v>
      </c>
      <c r="F15" s="26" t="e">
        <f t="shared" ref="F15:F23" si="1">ROUND(D15*10000/C15,0)</f>
        <v>#DIV/0!</v>
      </c>
      <c r="G15" s="30"/>
      <c r="H15" s="30"/>
      <c r="I15" s="29"/>
    </row>
    <row r="16" spans="1:9" ht="16.5">
      <c r="A16" s="28" t="s">
        <v>80</v>
      </c>
      <c r="B16" s="29"/>
      <c r="C16" s="29"/>
      <c r="D16" s="29"/>
      <c r="E16" s="26" t="e">
        <f t="shared" si="0"/>
        <v>#DIV/0!</v>
      </c>
      <c r="F16" s="26" t="e">
        <f t="shared" si="1"/>
        <v>#DIV/0!</v>
      </c>
      <c r="G16" s="30"/>
      <c r="H16" s="30"/>
      <c r="I16" s="29"/>
    </row>
    <row r="17" spans="1:9" ht="16.5">
      <c r="A17" s="28" t="s">
        <v>81</v>
      </c>
      <c r="B17" s="29"/>
      <c r="C17" s="29"/>
      <c r="D17" s="29"/>
      <c r="E17" s="26" t="e">
        <f t="shared" si="0"/>
        <v>#DIV/0!</v>
      </c>
      <c r="F17" s="26" t="e">
        <f t="shared" si="1"/>
        <v>#DIV/0!</v>
      </c>
      <c r="G17" s="30"/>
      <c r="H17" s="30"/>
      <c r="I17" s="29"/>
    </row>
    <row r="18" spans="1:9" ht="16.5">
      <c r="A18" s="28" t="s">
        <v>82</v>
      </c>
      <c r="B18" s="29"/>
      <c r="C18" s="29"/>
      <c r="D18" s="29"/>
      <c r="E18" s="26" t="e">
        <f t="shared" si="0"/>
        <v>#DIV/0!</v>
      </c>
      <c r="F18" s="26" t="e">
        <f t="shared" si="1"/>
        <v>#DIV/0!</v>
      </c>
      <c r="G18" s="29"/>
      <c r="H18" s="29"/>
      <c r="I18" s="29"/>
    </row>
    <row r="19" spans="1:9" ht="16.5">
      <c r="A19" s="28" t="s">
        <v>83</v>
      </c>
      <c r="B19" s="29"/>
      <c r="C19" s="29"/>
      <c r="D19" s="29"/>
      <c r="E19" s="26" t="e">
        <f t="shared" si="0"/>
        <v>#DIV/0!</v>
      </c>
      <c r="F19" s="26" t="e">
        <f t="shared" si="1"/>
        <v>#DIV/0!</v>
      </c>
      <c r="G19" s="29"/>
      <c r="H19" s="29"/>
      <c r="I19" s="29"/>
    </row>
    <row r="20" spans="1:9" ht="16.5">
      <c r="A20" s="28" t="s">
        <v>84</v>
      </c>
      <c r="B20" s="29"/>
      <c r="C20" s="29"/>
      <c r="D20" s="29"/>
      <c r="E20" s="26" t="e">
        <f t="shared" si="0"/>
        <v>#DIV/0!</v>
      </c>
      <c r="F20" s="26" t="e">
        <f t="shared" si="1"/>
        <v>#DIV/0!</v>
      </c>
      <c r="G20" s="29"/>
      <c r="H20" s="29"/>
      <c r="I20" s="29"/>
    </row>
    <row r="21" spans="1:9" ht="16.5">
      <c r="A21" s="28" t="s">
        <v>85</v>
      </c>
      <c r="B21" s="29"/>
      <c r="C21" s="29"/>
      <c r="D21" s="29"/>
      <c r="E21" s="26" t="e">
        <f t="shared" si="0"/>
        <v>#DIV/0!</v>
      </c>
      <c r="F21" s="26" t="e">
        <f t="shared" si="1"/>
        <v>#DIV/0!</v>
      </c>
      <c r="G21" s="29"/>
      <c r="H21" s="29"/>
      <c r="I21" s="29"/>
    </row>
    <row r="22" spans="1:9" ht="16.5">
      <c r="A22" s="28" t="s">
        <v>86</v>
      </c>
      <c r="B22" s="29"/>
      <c r="C22" s="29"/>
      <c r="D22" s="29"/>
      <c r="E22" s="26" t="e">
        <f t="shared" si="0"/>
        <v>#DIV/0!</v>
      </c>
      <c r="F22" s="26" t="e">
        <f t="shared" si="1"/>
        <v>#DIV/0!</v>
      </c>
      <c r="G22" s="29"/>
      <c r="H22" s="29"/>
      <c r="I22" s="29"/>
    </row>
    <row r="23" spans="1:9" ht="16.5">
      <c r="A23" s="28" t="s">
        <v>87</v>
      </c>
      <c r="B23" s="29"/>
      <c r="C23" s="29"/>
      <c r="D23" s="29"/>
      <c r="E23" s="19" t="e">
        <f t="shared" si="0"/>
        <v>#DIV/0!</v>
      </c>
      <c r="F23" s="19" t="e">
        <f t="shared" si="1"/>
        <v>#DIV/0!</v>
      </c>
      <c r="G23" s="29"/>
      <c r="H23" s="29"/>
      <c r="I23" s="29"/>
    </row>
  </sheetData>
  <phoneticPr fontId="5"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4702F-11E3-400D-ADA7-7559033B9CE3}">
  <dimension ref="A1:AB71"/>
  <sheetViews>
    <sheetView workbookViewId="0">
      <selection activeCell="E55" sqref="E55"/>
    </sheetView>
  </sheetViews>
  <sheetFormatPr defaultColWidth="9" defaultRowHeight="14.25"/>
  <cols>
    <col min="1" max="1" width="19" style="7" customWidth="1"/>
    <col min="2" max="13" width="10.625" style="7" customWidth="1"/>
    <col min="14" max="16384" width="9" style="2"/>
  </cols>
  <sheetData>
    <row r="1" spans="1:28" ht="15.75">
      <c r="A1" s="116" t="s">
        <v>108</v>
      </c>
      <c r="B1" s="116" t="s">
        <v>109</v>
      </c>
      <c r="C1" s="116"/>
      <c r="D1" s="116"/>
      <c r="E1" s="116"/>
      <c r="F1" s="116"/>
      <c r="G1" s="116"/>
      <c r="H1" s="116"/>
      <c r="I1" s="116"/>
      <c r="J1" s="116"/>
      <c r="K1" s="116"/>
      <c r="L1" s="116"/>
      <c r="M1" s="116"/>
      <c r="N1" s="116"/>
    </row>
    <row r="2" spans="1:28">
      <c r="A2" s="116"/>
      <c r="B2" s="117" t="s">
        <v>541</v>
      </c>
      <c r="C2" s="117" t="s">
        <v>542</v>
      </c>
      <c r="D2" s="117" t="s">
        <v>543</v>
      </c>
      <c r="E2" s="117" t="s">
        <v>544</v>
      </c>
      <c r="F2" s="117" t="s">
        <v>545</v>
      </c>
      <c r="G2" s="117" t="s">
        <v>269</v>
      </c>
      <c r="H2" s="117" t="s">
        <v>268</v>
      </c>
      <c r="I2" s="117" t="s">
        <v>267</v>
      </c>
      <c r="J2" s="117" t="s">
        <v>266</v>
      </c>
      <c r="K2" s="117" t="s">
        <v>265</v>
      </c>
      <c r="L2" s="117" t="s">
        <v>264</v>
      </c>
      <c r="M2" s="117" t="s">
        <v>546</v>
      </c>
      <c r="N2" s="109"/>
      <c r="O2" s="109"/>
      <c r="P2" s="109"/>
      <c r="Q2" s="109"/>
      <c r="R2" s="109"/>
      <c r="S2" s="109"/>
      <c r="T2" s="109"/>
      <c r="U2" s="109"/>
      <c r="V2" s="109"/>
      <c r="W2" s="109"/>
      <c r="X2" s="109"/>
      <c r="Y2" s="109"/>
      <c r="Z2" s="109"/>
      <c r="AA2" s="109"/>
      <c r="AB2" s="109"/>
    </row>
    <row r="3" spans="1:28" ht="15.75">
      <c r="A3" s="118" t="s">
        <v>327</v>
      </c>
      <c r="B3" s="118">
        <v>47.04</v>
      </c>
      <c r="C3" s="118">
        <v>49.06</v>
      </c>
      <c r="D3" s="118">
        <v>50</v>
      </c>
      <c r="E3" s="118">
        <v>53.33</v>
      </c>
      <c r="F3" s="118">
        <v>51.29</v>
      </c>
      <c r="G3" s="118">
        <v>50.58</v>
      </c>
      <c r="H3" s="118">
        <v>52.28</v>
      </c>
      <c r="I3" s="118">
        <v>56.42</v>
      </c>
      <c r="J3" s="118">
        <v>54.47</v>
      </c>
      <c r="K3" s="118">
        <v>52.86</v>
      </c>
      <c r="L3" s="118">
        <v>51.05</v>
      </c>
      <c r="M3" s="118">
        <v>50.28</v>
      </c>
    </row>
    <row r="4" spans="1:28">
      <c r="A4" s="119" t="s">
        <v>336</v>
      </c>
      <c r="B4" s="119">
        <v>44.44</v>
      </c>
      <c r="C4" s="119">
        <v>42.41</v>
      </c>
      <c r="D4" s="119">
        <v>41.25</v>
      </c>
      <c r="E4" s="119">
        <v>56.27</v>
      </c>
      <c r="F4" s="119">
        <v>60.55</v>
      </c>
      <c r="G4" s="119">
        <v>53.68</v>
      </c>
      <c r="H4" s="119">
        <v>60.01</v>
      </c>
      <c r="I4" s="119">
        <v>63.75</v>
      </c>
      <c r="J4" s="119">
        <v>59.13</v>
      </c>
      <c r="K4" s="119">
        <v>55.37</v>
      </c>
      <c r="L4" s="119">
        <v>59.29</v>
      </c>
      <c r="M4" s="119">
        <v>61.27</v>
      </c>
    </row>
    <row r="5" spans="1:28" s="121" customFormat="1" ht="15.75">
      <c r="A5" s="120" t="s">
        <v>547</v>
      </c>
      <c r="B5" s="120">
        <v>46.95</v>
      </c>
      <c r="C5" s="120">
        <v>50.81</v>
      </c>
      <c r="D5" s="120">
        <v>53.27</v>
      </c>
      <c r="E5" s="120">
        <v>54.07</v>
      </c>
      <c r="F5" s="120">
        <v>53.23</v>
      </c>
      <c r="G5" s="120">
        <v>50.83</v>
      </c>
      <c r="H5" s="120">
        <v>59.33</v>
      </c>
      <c r="I5" s="120">
        <v>66.290000000000006</v>
      </c>
      <c r="J5" s="120">
        <v>64.45</v>
      </c>
      <c r="K5" s="120">
        <v>61.87</v>
      </c>
      <c r="L5" s="120">
        <v>62.62</v>
      </c>
      <c r="M5" s="120">
        <v>63.77</v>
      </c>
    </row>
    <row r="6" spans="1:28" ht="15.75">
      <c r="A6" s="118" t="s">
        <v>548</v>
      </c>
      <c r="B6" s="118">
        <v>45.38</v>
      </c>
      <c r="C6" s="118">
        <v>46.23</v>
      </c>
      <c r="D6" s="118">
        <v>47.74</v>
      </c>
      <c r="E6" s="118">
        <v>47.67</v>
      </c>
      <c r="F6" s="118">
        <v>49.32</v>
      </c>
      <c r="G6" s="118">
        <v>49.75</v>
      </c>
      <c r="H6" s="118">
        <v>49.14</v>
      </c>
      <c r="I6" s="118">
        <v>48.97</v>
      </c>
      <c r="J6" s="118">
        <v>48.03</v>
      </c>
      <c r="K6" s="118">
        <v>48.44</v>
      </c>
      <c r="L6" s="118">
        <v>48.42</v>
      </c>
      <c r="M6" s="118">
        <v>49.54</v>
      </c>
    </row>
    <row r="10" spans="1:28" ht="15.75">
      <c r="B10" s="118" t="s">
        <v>327</v>
      </c>
      <c r="C10" s="2" t="s">
        <v>347</v>
      </c>
      <c r="D10" s="7" t="s">
        <v>348</v>
      </c>
      <c r="E10" s="2" t="s">
        <v>349</v>
      </c>
    </row>
    <row r="11" spans="1:28">
      <c r="C11" s="2" t="s">
        <v>263</v>
      </c>
      <c r="D11" s="7">
        <v>1</v>
      </c>
      <c r="E11" s="7">
        <f>M3</f>
        <v>50.28</v>
      </c>
    </row>
    <row r="12" spans="1:28">
      <c r="C12" s="2" t="s">
        <v>264</v>
      </c>
      <c r="D12" s="7">
        <v>1</v>
      </c>
      <c r="E12" s="7">
        <f>L3</f>
        <v>51.05</v>
      </c>
    </row>
    <row r="13" spans="1:28">
      <c r="C13" s="2" t="s">
        <v>265</v>
      </c>
      <c r="D13" s="7">
        <v>1</v>
      </c>
      <c r="E13" s="7">
        <f>K3</f>
        <v>52.86</v>
      </c>
    </row>
    <row r="14" spans="1:28">
      <c r="C14" s="2" t="s">
        <v>266</v>
      </c>
      <c r="D14" s="7">
        <v>1</v>
      </c>
      <c r="E14" s="7">
        <f>J3</f>
        <v>54.47</v>
      </c>
    </row>
    <row r="15" spans="1:28">
      <c r="C15" s="2" t="s">
        <v>267</v>
      </c>
      <c r="D15" s="7">
        <v>1</v>
      </c>
      <c r="E15" s="7">
        <f>I3</f>
        <v>56.42</v>
      </c>
    </row>
    <row r="16" spans="1:28">
      <c r="C16" s="2" t="s">
        <v>268</v>
      </c>
      <c r="D16" s="7">
        <v>1</v>
      </c>
      <c r="E16" s="7">
        <f>H3</f>
        <v>52.28</v>
      </c>
    </row>
    <row r="17" spans="2:5">
      <c r="C17" s="2" t="s">
        <v>269</v>
      </c>
      <c r="D17" s="7">
        <v>1</v>
      </c>
      <c r="E17" s="7">
        <f>G3</f>
        <v>50.58</v>
      </c>
    </row>
    <row r="18" spans="2:5">
      <c r="C18" s="2" t="s">
        <v>270</v>
      </c>
      <c r="D18" s="7">
        <v>1</v>
      </c>
      <c r="E18" s="7">
        <f>F3</f>
        <v>51.29</v>
      </c>
    </row>
    <row r="19" spans="2:5">
      <c r="C19" s="109" t="s">
        <v>352</v>
      </c>
      <c r="D19" s="7">
        <v>1</v>
      </c>
      <c r="E19" s="7">
        <f>E3</f>
        <v>53.33</v>
      </c>
    </row>
    <row r="20" spans="2:5">
      <c r="C20" s="109" t="s">
        <v>353</v>
      </c>
      <c r="D20" s="7">
        <v>1</v>
      </c>
      <c r="E20" s="7">
        <f>D3</f>
        <v>50</v>
      </c>
    </row>
    <row r="21" spans="2:5">
      <c r="C21" s="109" t="s">
        <v>354</v>
      </c>
      <c r="D21" s="7">
        <v>1</v>
      </c>
      <c r="E21" s="7">
        <f>C3</f>
        <v>49.06</v>
      </c>
    </row>
    <row r="22" spans="2:5">
      <c r="C22" s="109" t="s">
        <v>355</v>
      </c>
      <c r="D22" s="7">
        <v>1</v>
      </c>
      <c r="E22" s="7">
        <f>B3</f>
        <v>47.04</v>
      </c>
    </row>
    <row r="23" spans="2:5">
      <c r="C23" s="109"/>
      <c r="E23" s="123">
        <f>ROUND(AVERAGE(E11:E22),2)</f>
        <v>51.56</v>
      </c>
    </row>
    <row r="24" spans="2:5">
      <c r="C24" s="109"/>
      <c r="E24" s="2"/>
    </row>
    <row r="25" spans="2:5" ht="15.75">
      <c r="B25" s="118" t="s">
        <v>547</v>
      </c>
      <c r="C25" s="2" t="s">
        <v>347</v>
      </c>
      <c r="D25" s="7" t="s">
        <v>348</v>
      </c>
      <c r="E25" s="2" t="s">
        <v>349</v>
      </c>
    </row>
    <row r="26" spans="2:5">
      <c r="C26" s="2" t="s">
        <v>263</v>
      </c>
      <c r="D26" s="7">
        <v>1</v>
      </c>
      <c r="E26" s="7">
        <f>M5</f>
        <v>63.77</v>
      </c>
    </row>
    <row r="27" spans="2:5">
      <c r="C27" s="2" t="s">
        <v>264</v>
      </c>
      <c r="D27" s="7">
        <v>1</v>
      </c>
      <c r="E27" s="7">
        <f>L5</f>
        <v>62.62</v>
      </c>
    </row>
    <row r="28" spans="2:5">
      <c r="C28" s="2" t="s">
        <v>265</v>
      </c>
      <c r="D28" s="7">
        <v>1</v>
      </c>
      <c r="E28" s="7">
        <f>K5</f>
        <v>61.87</v>
      </c>
    </row>
    <row r="29" spans="2:5">
      <c r="C29" s="2" t="s">
        <v>266</v>
      </c>
      <c r="D29" s="7">
        <v>1</v>
      </c>
      <c r="E29" s="7">
        <f>J5</f>
        <v>64.45</v>
      </c>
    </row>
    <row r="30" spans="2:5">
      <c r="C30" s="2" t="s">
        <v>267</v>
      </c>
      <c r="D30" s="7">
        <v>1</v>
      </c>
      <c r="E30" s="7">
        <f>I5</f>
        <v>66.290000000000006</v>
      </c>
    </row>
    <row r="31" spans="2:5">
      <c r="C31" s="2" t="s">
        <v>268</v>
      </c>
      <c r="D31" s="7">
        <v>1</v>
      </c>
      <c r="E31" s="7">
        <f>H5</f>
        <v>59.33</v>
      </c>
    </row>
    <row r="32" spans="2:5">
      <c r="C32" s="2" t="s">
        <v>269</v>
      </c>
      <c r="D32" s="7">
        <v>1</v>
      </c>
      <c r="E32" s="7">
        <f>G5</f>
        <v>50.83</v>
      </c>
    </row>
    <row r="33" spans="2:5">
      <c r="C33" s="2" t="s">
        <v>270</v>
      </c>
      <c r="D33" s="7">
        <v>1</v>
      </c>
      <c r="E33" s="7">
        <f>F5</f>
        <v>53.23</v>
      </c>
    </row>
    <row r="34" spans="2:5">
      <c r="C34" s="109" t="s">
        <v>352</v>
      </c>
      <c r="D34" s="7">
        <v>1</v>
      </c>
      <c r="E34" s="7">
        <f>E5</f>
        <v>54.07</v>
      </c>
    </row>
    <row r="35" spans="2:5">
      <c r="C35" s="109" t="s">
        <v>353</v>
      </c>
      <c r="D35" s="7">
        <v>1</v>
      </c>
      <c r="E35" s="7">
        <f>D5</f>
        <v>53.27</v>
      </c>
    </row>
    <row r="36" spans="2:5">
      <c r="C36" s="109" t="s">
        <v>354</v>
      </c>
      <c r="D36" s="7">
        <v>1</v>
      </c>
      <c r="E36" s="7">
        <f>C5</f>
        <v>50.81</v>
      </c>
    </row>
    <row r="37" spans="2:5">
      <c r="C37" s="109" t="s">
        <v>355</v>
      </c>
      <c r="D37" s="7">
        <v>1</v>
      </c>
      <c r="E37" s="7">
        <f>B5</f>
        <v>46.95</v>
      </c>
    </row>
    <row r="38" spans="2:5">
      <c r="C38" s="109"/>
      <c r="E38" s="123">
        <f>ROUND(AVERAGE(E26:E37),2)</f>
        <v>57.29</v>
      </c>
    </row>
    <row r="39" spans="2:5">
      <c r="C39" s="2"/>
      <c r="E39" s="2"/>
    </row>
    <row r="40" spans="2:5">
      <c r="C40" s="2"/>
      <c r="E40" s="2"/>
    </row>
    <row r="41" spans="2:5">
      <c r="C41" s="2"/>
      <c r="E41" s="2"/>
    </row>
    <row r="42" spans="2:5" ht="15.75">
      <c r="B42" s="118" t="s">
        <v>548</v>
      </c>
      <c r="C42" s="2" t="s">
        <v>347</v>
      </c>
      <c r="D42" s="7" t="s">
        <v>348</v>
      </c>
      <c r="E42" s="2" t="s">
        <v>349</v>
      </c>
    </row>
    <row r="43" spans="2:5">
      <c r="C43" s="2" t="s">
        <v>263</v>
      </c>
      <c r="D43" s="7">
        <v>1</v>
      </c>
      <c r="E43" s="7">
        <f>M6</f>
        <v>49.54</v>
      </c>
    </row>
    <row r="44" spans="2:5">
      <c r="C44" s="2" t="s">
        <v>264</v>
      </c>
      <c r="D44" s="7">
        <v>1</v>
      </c>
      <c r="E44" s="7">
        <f>L6</f>
        <v>48.42</v>
      </c>
    </row>
    <row r="45" spans="2:5">
      <c r="C45" s="2" t="s">
        <v>265</v>
      </c>
      <c r="D45" s="7">
        <v>1</v>
      </c>
      <c r="E45" s="7">
        <f>K6</f>
        <v>48.44</v>
      </c>
    </row>
    <row r="46" spans="2:5">
      <c r="C46" s="2" t="s">
        <v>266</v>
      </c>
      <c r="D46" s="7">
        <v>1</v>
      </c>
      <c r="E46" s="7">
        <f>J6</f>
        <v>48.03</v>
      </c>
    </row>
    <row r="47" spans="2:5">
      <c r="C47" s="2" t="s">
        <v>267</v>
      </c>
      <c r="D47" s="7">
        <v>1</v>
      </c>
      <c r="E47" s="7">
        <f>I6</f>
        <v>48.97</v>
      </c>
    </row>
    <row r="48" spans="2:5">
      <c r="C48" s="2" t="s">
        <v>268</v>
      </c>
      <c r="D48" s="7">
        <v>1</v>
      </c>
      <c r="E48" s="7">
        <f>H6</f>
        <v>49.14</v>
      </c>
    </row>
    <row r="49" spans="2:5">
      <c r="C49" s="2" t="s">
        <v>269</v>
      </c>
      <c r="D49" s="7">
        <v>1</v>
      </c>
      <c r="E49" s="7">
        <f>G6</f>
        <v>49.75</v>
      </c>
    </row>
    <row r="50" spans="2:5">
      <c r="C50" s="2" t="s">
        <v>270</v>
      </c>
      <c r="D50" s="7">
        <v>1</v>
      </c>
      <c r="E50" s="7">
        <f>F6</f>
        <v>49.32</v>
      </c>
    </row>
    <row r="51" spans="2:5">
      <c r="C51" s="109" t="s">
        <v>352</v>
      </c>
      <c r="D51" s="7">
        <v>1</v>
      </c>
      <c r="E51" s="7">
        <f>E6</f>
        <v>47.67</v>
      </c>
    </row>
    <row r="52" spans="2:5">
      <c r="C52" s="109" t="s">
        <v>353</v>
      </c>
      <c r="D52" s="7">
        <v>1</v>
      </c>
      <c r="E52" s="7">
        <f>D6</f>
        <v>47.74</v>
      </c>
    </row>
    <row r="53" spans="2:5">
      <c r="C53" s="109" t="s">
        <v>354</v>
      </c>
      <c r="D53" s="7">
        <v>1</v>
      </c>
      <c r="E53" s="7">
        <f>C6</f>
        <v>46.23</v>
      </c>
    </row>
    <row r="54" spans="2:5">
      <c r="C54" s="109" t="s">
        <v>355</v>
      </c>
      <c r="D54" s="7">
        <v>1</v>
      </c>
      <c r="E54" s="7">
        <f>B6</f>
        <v>45.38</v>
      </c>
    </row>
    <row r="55" spans="2:5">
      <c r="C55" s="109"/>
      <c r="E55" s="123">
        <f>ROUND(AVERAGE(E43:E54),2)</f>
        <v>48.22</v>
      </c>
    </row>
    <row r="58" spans="2:5">
      <c r="B58" s="119" t="s">
        <v>336</v>
      </c>
      <c r="C58" s="2" t="s">
        <v>347</v>
      </c>
      <c r="D58" s="7" t="s">
        <v>348</v>
      </c>
      <c r="E58" s="2" t="s">
        <v>349</v>
      </c>
    </row>
    <row r="59" spans="2:5">
      <c r="C59" s="2" t="s">
        <v>263</v>
      </c>
      <c r="D59" s="7" t="s">
        <v>351</v>
      </c>
      <c r="E59" s="7">
        <f>M4</f>
        <v>61.27</v>
      </c>
    </row>
    <row r="60" spans="2:5">
      <c r="C60" s="2" t="s">
        <v>264</v>
      </c>
      <c r="D60" s="7" t="s">
        <v>351</v>
      </c>
      <c r="E60" s="7">
        <f>L4</f>
        <v>59.29</v>
      </c>
    </row>
    <row r="61" spans="2:5">
      <c r="C61" s="2" t="s">
        <v>265</v>
      </c>
      <c r="D61" s="7" t="s">
        <v>351</v>
      </c>
      <c r="E61" s="7">
        <f>K4</f>
        <v>55.37</v>
      </c>
    </row>
    <row r="62" spans="2:5">
      <c r="C62" s="2" t="s">
        <v>266</v>
      </c>
      <c r="D62" s="7" t="s">
        <v>351</v>
      </c>
      <c r="E62" s="7">
        <f>J4</f>
        <v>59.13</v>
      </c>
    </row>
    <row r="63" spans="2:5">
      <c r="C63" s="2" t="s">
        <v>267</v>
      </c>
      <c r="D63" s="7" t="s">
        <v>351</v>
      </c>
      <c r="E63" s="7">
        <f>I4</f>
        <v>63.75</v>
      </c>
    </row>
    <row r="64" spans="2:5">
      <c r="C64" s="2" t="s">
        <v>268</v>
      </c>
      <c r="D64" s="7" t="s">
        <v>351</v>
      </c>
      <c r="E64" s="7">
        <f>H4</f>
        <v>60.01</v>
      </c>
    </row>
    <row r="65" spans="3:5">
      <c r="C65" s="2" t="s">
        <v>269</v>
      </c>
      <c r="D65" s="7" t="s">
        <v>351</v>
      </c>
      <c r="E65" s="7">
        <f>G4</f>
        <v>53.68</v>
      </c>
    </row>
    <row r="66" spans="3:5">
      <c r="C66" s="2" t="s">
        <v>270</v>
      </c>
      <c r="D66" s="7" t="s">
        <v>351</v>
      </c>
      <c r="E66" s="7">
        <f>F4</f>
        <v>60.55</v>
      </c>
    </row>
    <row r="67" spans="3:5">
      <c r="C67" s="109" t="s">
        <v>352</v>
      </c>
      <c r="D67" s="7" t="s">
        <v>351</v>
      </c>
      <c r="E67" s="7">
        <f>E4</f>
        <v>56.27</v>
      </c>
    </row>
    <row r="68" spans="3:5">
      <c r="C68" s="109" t="s">
        <v>353</v>
      </c>
      <c r="D68" s="7" t="s">
        <v>351</v>
      </c>
      <c r="E68" s="7">
        <f>D4</f>
        <v>41.25</v>
      </c>
    </row>
    <row r="69" spans="3:5">
      <c r="C69" s="109" t="s">
        <v>354</v>
      </c>
      <c r="D69" s="7" t="s">
        <v>351</v>
      </c>
      <c r="E69" s="7">
        <f>C4</f>
        <v>42.41</v>
      </c>
    </row>
    <row r="70" spans="3:5">
      <c r="C70" s="109" t="s">
        <v>355</v>
      </c>
      <c r="D70" s="7" t="s">
        <v>351</v>
      </c>
      <c r="E70" s="7">
        <f>B4</f>
        <v>44.44</v>
      </c>
    </row>
    <row r="71" spans="3:5">
      <c r="C71" s="109"/>
      <c r="E71" s="7">
        <f>ROUND(AVERAGE(E59:E70),2)</f>
        <v>54.79</v>
      </c>
    </row>
  </sheetData>
  <mergeCells count="2">
    <mergeCell ref="A1:A2"/>
    <mergeCell ref="B1:N1"/>
  </mergeCells>
  <phoneticPr fontId="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E9A3F-2142-4826-9812-EDAA89D30088}">
  <dimension ref="C97:X130"/>
  <sheetViews>
    <sheetView topLeftCell="A100" workbookViewId="0">
      <selection activeCell="X130" sqref="X130"/>
    </sheetView>
  </sheetViews>
  <sheetFormatPr defaultRowHeight="14.25"/>
  <cols>
    <col min="1" max="16384" width="9" style="2"/>
  </cols>
  <sheetData>
    <row r="97" spans="3:24">
      <c r="C97" s="122" t="s">
        <v>566</v>
      </c>
    </row>
    <row r="106" spans="3:24">
      <c r="X106" s="2" t="s">
        <v>567</v>
      </c>
    </row>
    <row r="130" spans="24:24">
      <c r="X130" s="2" t="s">
        <v>568</v>
      </c>
    </row>
  </sheetData>
  <phoneticPr fontId="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F4"/>
  <sheetViews>
    <sheetView workbookViewId="0">
      <selection activeCell="B2" sqref="B2:F4"/>
    </sheetView>
  </sheetViews>
  <sheetFormatPr defaultRowHeight="14.25"/>
  <sheetData>
    <row r="2" spans="2:6">
      <c r="B2" s="107" t="s">
        <v>317</v>
      </c>
      <c r="C2" s="107"/>
      <c r="D2" s="107">
        <v>47.75</v>
      </c>
      <c r="E2" s="107">
        <v>51.65</v>
      </c>
      <c r="F2" s="107" t="s">
        <v>318</v>
      </c>
    </row>
    <row r="3" spans="2:6">
      <c r="B3" s="107" t="s">
        <v>319</v>
      </c>
      <c r="C3" s="107"/>
      <c r="D3" s="107">
        <v>45.01</v>
      </c>
      <c r="E3" s="107">
        <v>49.28</v>
      </c>
      <c r="F3" s="107" t="s">
        <v>320</v>
      </c>
    </row>
    <row r="4" spans="2:6">
      <c r="B4" s="36" t="s">
        <v>321</v>
      </c>
      <c r="D4">
        <v>48.69</v>
      </c>
      <c r="E4">
        <v>52.59</v>
      </c>
      <c r="F4" s="107" t="s">
        <v>318</v>
      </c>
    </row>
  </sheetData>
  <phoneticPr fontId="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6BF70-CC9B-44C9-887C-FAB516F15BEB}">
  <sheetPr>
    <pageSetUpPr fitToPage="1"/>
  </sheetPr>
  <dimension ref="A1:Q4001"/>
  <sheetViews>
    <sheetView workbookViewId="0">
      <selection activeCell="J45" sqref="J45"/>
    </sheetView>
  </sheetViews>
  <sheetFormatPr defaultColWidth="19.625" defaultRowHeight="14.25"/>
  <cols>
    <col min="1" max="1" width="9.125" style="128" customWidth="1"/>
    <col min="2" max="2" width="12.125" style="128" customWidth="1"/>
    <col min="3" max="3" width="12" style="128" customWidth="1"/>
    <col min="4" max="4" width="10.625" style="128" customWidth="1"/>
    <col min="5" max="5" width="12.625" style="128" customWidth="1"/>
    <col min="6" max="6" width="17" style="128" customWidth="1"/>
    <col min="7" max="7" width="7.375" style="128" customWidth="1"/>
    <col min="8" max="8" width="7.75" style="128" customWidth="1"/>
    <col min="9" max="9" width="19.625" style="127"/>
    <col min="10" max="12" width="19.625" style="128"/>
    <col min="13" max="13" width="13.875" style="128" customWidth="1"/>
    <col min="14" max="15" width="11.875" style="128" customWidth="1"/>
    <col min="16" max="16384" width="19.625" style="128"/>
  </cols>
  <sheetData>
    <row r="1" spans="1:17">
      <c r="A1" s="124" t="s">
        <v>579</v>
      </c>
      <c r="B1" s="125"/>
      <c r="C1" s="125"/>
      <c r="D1" s="125"/>
      <c r="E1" s="125"/>
      <c r="F1" s="125"/>
      <c r="G1" s="125"/>
      <c r="H1" s="126"/>
    </row>
    <row r="2" spans="1:17" ht="12.75">
      <c r="A2" s="129" t="s">
        <v>0</v>
      </c>
      <c r="B2" s="129" t="s">
        <v>218</v>
      </c>
      <c r="C2" s="129" t="s">
        <v>580</v>
      </c>
      <c r="D2" s="129" t="s">
        <v>581</v>
      </c>
      <c r="E2" s="129" t="s">
        <v>582</v>
      </c>
      <c r="F2" s="130" t="s">
        <v>583</v>
      </c>
      <c r="G2" s="129" t="s">
        <v>10</v>
      </c>
      <c r="H2" s="129" t="s">
        <v>584</v>
      </c>
      <c r="I2" s="130" t="s">
        <v>585</v>
      </c>
      <c r="J2" s="130" t="s">
        <v>586</v>
      </c>
    </row>
    <row r="3" spans="1:17" ht="12.75">
      <c r="A3" s="131">
        <v>1</v>
      </c>
      <c r="B3" s="131">
        <v>1</v>
      </c>
      <c r="C3" s="131">
        <v>1</v>
      </c>
      <c r="D3" s="132" t="s">
        <v>587</v>
      </c>
      <c r="E3" s="132" t="str">
        <f>B3&amp;-C3&amp;-D3</f>
        <v>1-1-101</v>
      </c>
      <c r="F3" s="132">
        <v>88.66</v>
      </c>
      <c r="G3" s="131" t="s">
        <v>588</v>
      </c>
      <c r="H3" s="131" t="s">
        <v>252</v>
      </c>
      <c r="I3" s="131" t="s">
        <v>589</v>
      </c>
      <c r="J3" s="128">
        <v>1</v>
      </c>
      <c r="L3" s="133"/>
      <c r="M3" s="133"/>
      <c r="N3" s="133"/>
      <c r="O3" s="133"/>
      <c r="P3" s="133"/>
      <c r="Q3" s="133"/>
    </row>
    <row r="4" spans="1:17">
      <c r="A4" s="131">
        <v>2</v>
      </c>
      <c r="B4" s="131">
        <v>1</v>
      </c>
      <c r="C4" s="131">
        <v>1</v>
      </c>
      <c r="D4" s="132" t="s">
        <v>590</v>
      </c>
      <c r="E4" s="132" t="str">
        <f t="shared" ref="E4:E67" si="0">B4&amp;-C4&amp;-D4</f>
        <v>1-1-102</v>
      </c>
      <c r="F4" s="132">
        <v>88.11</v>
      </c>
      <c r="G4" s="131" t="s">
        <v>588</v>
      </c>
      <c r="H4" s="131" t="s">
        <v>252</v>
      </c>
      <c r="I4" s="131" t="s">
        <v>589</v>
      </c>
      <c r="J4" s="128">
        <v>1</v>
      </c>
      <c r="L4" s="133"/>
      <c r="M4" s="127" t="s">
        <v>250</v>
      </c>
      <c r="N4" s="127" t="s">
        <v>251</v>
      </c>
      <c r="O4" s="127"/>
      <c r="P4" s="133"/>
      <c r="Q4" s="133"/>
    </row>
    <row r="5" spans="1:17">
      <c r="A5" s="131">
        <v>3</v>
      </c>
      <c r="B5" s="131">
        <v>1</v>
      </c>
      <c r="C5" s="131">
        <v>1</v>
      </c>
      <c r="D5" s="132" t="s">
        <v>591</v>
      </c>
      <c r="E5" s="132" t="str">
        <f t="shared" si="0"/>
        <v>1-1-201</v>
      </c>
      <c r="F5" s="132">
        <v>88.66</v>
      </c>
      <c r="G5" s="131" t="s">
        <v>588</v>
      </c>
      <c r="H5" s="131" t="s">
        <v>252</v>
      </c>
      <c r="I5" s="131" t="s">
        <v>589</v>
      </c>
      <c r="J5" s="128">
        <v>1</v>
      </c>
      <c r="L5" s="133"/>
      <c r="M5" s="134" t="s">
        <v>588</v>
      </c>
      <c r="N5" s="127">
        <v>759</v>
      </c>
      <c r="O5" s="127"/>
      <c r="P5" s="133"/>
      <c r="Q5" s="133"/>
    </row>
    <row r="6" spans="1:17">
      <c r="A6" s="131">
        <v>4</v>
      </c>
      <c r="B6" s="131">
        <v>1</v>
      </c>
      <c r="C6" s="131">
        <v>1</v>
      </c>
      <c r="D6" s="132" t="s">
        <v>592</v>
      </c>
      <c r="E6" s="132" t="str">
        <f t="shared" si="0"/>
        <v>1-1-202</v>
      </c>
      <c r="F6" s="132">
        <v>88.11</v>
      </c>
      <c r="G6" s="131" t="s">
        <v>588</v>
      </c>
      <c r="H6" s="131" t="s">
        <v>252</v>
      </c>
      <c r="I6" s="131" t="s">
        <v>589</v>
      </c>
      <c r="J6" s="128">
        <v>1</v>
      </c>
      <c r="L6" s="133"/>
      <c r="M6" s="135">
        <v>87.64</v>
      </c>
      <c r="N6" s="127">
        <v>60</v>
      </c>
      <c r="O6" s="127"/>
      <c r="P6" s="133"/>
      <c r="Q6" s="133"/>
    </row>
    <row r="7" spans="1:17">
      <c r="A7" s="131">
        <v>5</v>
      </c>
      <c r="B7" s="131">
        <v>1</v>
      </c>
      <c r="C7" s="131">
        <v>1</v>
      </c>
      <c r="D7" s="132" t="s">
        <v>593</v>
      </c>
      <c r="E7" s="132" t="str">
        <f t="shared" si="0"/>
        <v>1-1-301</v>
      </c>
      <c r="F7" s="132">
        <v>88.66</v>
      </c>
      <c r="G7" s="131" t="s">
        <v>588</v>
      </c>
      <c r="H7" s="131" t="s">
        <v>252</v>
      </c>
      <c r="I7" s="131" t="s">
        <v>589</v>
      </c>
      <c r="J7" s="128">
        <v>1</v>
      </c>
      <c r="L7" s="133"/>
      <c r="M7" s="135">
        <v>87.66</v>
      </c>
      <c r="N7" s="127">
        <v>60</v>
      </c>
      <c r="O7" s="127"/>
      <c r="P7" s="133"/>
      <c r="Q7" s="133"/>
    </row>
    <row r="8" spans="1:17">
      <c r="A8" s="131">
        <v>6</v>
      </c>
      <c r="B8" s="131">
        <v>1</v>
      </c>
      <c r="C8" s="131">
        <v>1</v>
      </c>
      <c r="D8" s="132" t="s">
        <v>594</v>
      </c>
      <c r="E8" s="132" t="str">
        <f t="shared" si="0"/>
        <v>1-1-302</v>
      </c>
      <c r="F8" s="132">
        <v>88.11</v>
      </c>
      <c r="G8" s="131" t="s">
        <v>588</v>
      </c>
      <c r="H8" s="131" t="s">
        <v>252</v>
      </c>
      <c r="I8" s="131" t="s">
        <v>589</v>
      </c>
      <c r="J8" s="128">
        <v>1</v>
      </c>
      <c r="L8" s="133"/>
      <c r="M8" s="135">
        <v>87.94</v>
      </c>
      <c r="N8" s="127">
        <v>120</v>
      </c>
      <c r="O8" s="127"/>
      <c r="P8" s="133"/>
      <c r="Q8" s="133"/>
    </row>
    <row r="9" spans="1:17">
      <c r="A9" s="131">
        <v>7</v>
      </c>
      <c r="B9" s="131">
        <v>1</v>
      </c>
      <c r="C9" s="131">
        <v>1</v>
      </c>
      <c r="D9" s="132" t="s">
        <v>595</v>
      </c>
      <c r="E9" s="132" t="str">
        <f t="shared" si="0"/>
        <v>1-1-401</v>
      </c>
      <c r="F9" s="132">
        <v>88.66</v>
      </c>
      <c r="G9" s="131" t="s">
        <v>588</v>
      </c>
      <c r="H9" s="131" t="s">
        <v>252</v>
      </c>
      <c r="I9" s="131" t="s">
        <v>589</v>
      </c>
      <c r="J9" s="128">
        <v>1</v>
      </c>
      <c r="L9" s="133"/>
      <c r="M9" s="135">
        <v>88.03</v>
      </c>
      <c r="N9" s="127">
        <v>29</v>
      </c>
      <c r="O9" s="127"/>
      <c r="P9" s="133"/>
      <c r="Q9" s="133"/>
    </row>
    <row r="10" spans="1:17">
      <c r="A10" s="131">
        <v>8</v>
      </c>
      <c r="B10" s="131">
        <v>1</v>
      </c>
      <c r="C10" s="131">
        <v>1</v>
      </c>
      <c r="D10" s="132" t="s">
        <v>596</v>
      </c>
      <c r="E10" s="132" t="str">
        <f t="shared" si="0"/>
        <v>1-1-402</v>
      </c>
      <c r="F10" s="132">
        <v>88.11</v>
      </c>
      <c r="G10" s="131" t="s">
        <v>588</v>
      </c>
      <c r="H10" s="131" t="s">
        <v>252</v>
      </c>
      <c r="I10" s="131" t="s">
        <v>589</v>
      </c>
      <c r="J10" s="128">
        <v>1</v>
      </c>
      <c r="L10" s="133"/>
      <c r="M10" s="135">
        <v>88.1</v>
      </c>
      <c r="N10" s="127">
        <v>40</v>
      </c>
      <c r="O10" s="127"/>
      <c r="P10" s="133"/>
      <c r="Q10" s="133"/>
    </row>
    <row r="11" spans="1:17">
      <c r="A11" s="131">
        <v>9</v>
      </c>
      <c r="B11" s="131">
        <v>1</v>
      </c>
      <c r="C11" s="131">
        <v>1</v>
      </c>
      <c r="D11" s="132" t="s">
        <v>597</v>
      </c>
      <c r="E11" s="132" t="str">
        <f t="shared" si="0"/>
        <v>1-1-501</v>
      </c>
      <c r="F11" s="132">
        <v>88.66</v>
      </c>
      <c r="G11" s="131" t="s">
        <v>588</v>
      </c>
      <c r="H11" s="131" t="s">
        <v>252</v>
      </c>
      <c r="I11" s="131" t="s">
        <v>589</v>
      </c>
      <c r="J11" s="128">
        <v>1</v>
      </c>
      <c r="L11" s="133"/>
      <c r="M11" s="135">
        <v>88.11</v>
      </c>
      <c r="N11" s="127">
        <v>29</v>
      </c>
      <c r="O11" s="127"/>
      <c r="P11" s="133"/>
      <c r="Q11" s="133"/>
    </row>
    <row r="12" spans="1:17">
      <c r="A12" s="131">
        <v>10</v>
      </c>
      <c r="B12" s="131">
        <v>1</v>
      </c>
      <c r="C12" s="131">
        <v>1</v>
      </c>
      <c r="D12" s="132" t="s">
        <v>598</v>
      </c>
      <c r="E12" s="132" t="str">
        <f t="shared" si="0"/>
        <v>1-1-502</v>
      </c>
      <c r="F12" s="132">
        <v>88.11</v>
      </c>
      <c r="G12" s="131" t="s">
        <v>588</v>
      </c>
      <c r="H12" s="131" t="s">
        <v>252</v>
      </c>
      <c r="I12" s="131" t="s">
        <v>589</v>
      </c>
      <c r="J12" s="128">
        <v>1</v>
      </c>
      <c r="L12" s="133"/>
      <c r="M12" s="135">
        <v>88.19</v>
      </c>
      <c r="N12" s="127">
        <v>20</v>
      </c>
      <c r="O12" s="127"/>
      <c r="P12" s="133"/>
      <c r="Q12" s="133"/>
    </row>
    <row r="13" spans="1:17">
      <c r="A13" s="131">
        <v>11</v>
      </c>
      <c r="B13" s="131">
        <v>1</v>
      </c>
      <c r="C13" s="131">
        <v>1</v>
      </c>
      <c r="D13" s="132" t="s">
        <v>599</v>
      </c>
      <c r="E13" s="132" t="str">
        <f t="shared" si="0"/>
        <v>1-1-601</v>
      </c>
      <c r="F13" s="132">
        <v>88.66</v>
      </c>
      <c r="G13" s="131" t="s">
        <v>588</v>
      </c>
      <c r="H13" s="131" t="s">
        <v>252</v>
      </c>
      <c r="I13" s="131" t="s">
        <v>589</v>
      </c>
      <c r="J13" s="128">
        <v>1</v>
      </c>
      <c r="L13" s="133"/>
      <c r="M13" s="135">
        <v>88.2</v>
      </c>
      <c r="N13" s="127">
        <v>40</v>
      </c>
      <c r="O13" s="127"/>
      <c r="P13" s="133"/>
      <c r="Q13" s="133"/>
    </row>
    <row r="14" spans="1:17">
      <c r="A14" s="131">
        <v>12</v>
      </c>
      <c r="B14" s="131">
        <v>1</v>
      </c>
      <c r="C14" s="131">
        <v>1</v>
      </c>
      <c r="D14" s="132" t="s">
        <v>600</v>
      </c>
      <c r="E14" s="132" t="str">
        <f t="shared" si="0"/>
        <v>1-1-602</v>
      </c>
      <c r="F14" s="132">
        <v>88.11</v>
      </c>
      <c r="G14" s="131" t="s">
        <v>588</v>
      </c>
      <c r="H14" s="131" t="s">
        <v>252</v>
      </c>
      <c r="I14" s="131" t="s">
        <v>589</v>
      </c>
      <c r="J14" s="128">
        <v>1</v>
      </c>
      <c r="L14" s="133"/>
      <c r="M14" s="135">
        <v>88.21</v>
      </c>
      <c r="N14" s="127">
        <v>20</v>
      </c>
      <c r="O14" s="127"/>
      <c r="P14" s="133"/>
      <c r="Q14" s="133"/>
    </row>
    <row r="15" spans="1:17">
      <c r="A15" s="131">
        <v>13</v>
      </c>
      <c r="B15" s="131">
        <v>1</v>
      </c>
      <c r="C15" s="131">
        <v>1</v>
      </c>
      <c r="D15" s="132" t="s">
        <v>601</v>
      </c>
      <c r="E15" s="132" t="str">
        <f t="shared" si="0"/>
        <v>1-1-701</v>
      </c>
      <c r="F15" s="132">
        <v>88.66</v>
      </c>
      <c r="G15" s="131" t="s">
        <v>588</v>
      </c>
      <c r="H15" s="131" t="s">
        <v>252</v>
      </c>
      <c r="I15" s="131" t="s">
        <v>589</v>
      </c>
      <c r="J15" s="128">
        <v>1</v>
      </c>
      <c r="L15" s="133"/>
      <c r="M15" s="135">
        <v>88.3</v>
      </c>
      <c r="N15" s="127">
        <v>9</v>
      </c>
      <c r="O15" s="127"/>
      <c r="P15" s="133"/>
      <c r="Q15" s="133"/>
    </row>
    <row r="16" spans="1:17">
      <c r="A16" s="131">
        <v>14</v>
      </c>
      <c r="B16" s="131">
        <v>1</v>
      </c>
      <c r="C16" s="131">
        <v>1</v>
      </c>
      <c r="D16" s="132" t="s">
        <v>602</v>
      </c>
      <c r="E16" s="132" t="str">
        <f t="shared" si="0"/>
        <v>1-1-702</v>
      </c>
      <c r="F16" s="132">
        <v>88.11</v>
      </c>
      <c r="G16" s="131" t="s">
        <v>588</v>
      </c>
      <c r="H16" s="131" t="s">
        <v>252</v>
      </c>
      <c r="I16" s="131" t="s">
        <v>589</v>
      </c>
      <c r="J16" s="128">
        <v>1</v>
      </c>
      <c r="L16" s="133"/>
      <c r="M16" s="135">
        <v>88.38</v>
      </c>
      <c r="N16" s="127">
        <v>9</v>
      </c>
      <c r="O16" s="127"/>
      <c r="P16" s="133"/>
      <c r="Q16" s="133"/>
    </row>
    <row r="17" spans="1:17">
      <c r="A17" s="131">
        <v>15</v>
      </c>
      <c r="B17" s="131">
        <v>1</v>
      </c>
      <c r="C17" s="131">
        <v>1</v>
      </c>
      <c r="D17" s="132" t="s">
        <v>603</v>
      </c>
      <c r="E17" s="132" t="str">
        <f t="shared" si="0"/>
        <v>1-1-801</v>
      </c>
      <c r="F17" s="132">
        <v>88.66</v>
      </c>
      <c r="G17" s="131" t="s">
        <v>588</v>
      </c>
      <c r="H17" s="131" t="s">
        <v>252</v>
      </c>
      <c r="I17" s="131" t="s">
        <v>589</v>
      </c>
      <c r="J17" s="128">
        <v>1</v>
      </c>
      <c r="L17" s="133"/>
      <c r="M17" s="135">
        <v>88.39</v>
      </c>
      <c r="N17" s="127">
        <v>41</v>
      </c>
      <c r="O17" s="127"/>
      <c r="P17" s="133"/>
      <c r="Q17" s="133"/>
    </row>
    <row r="18" spans="1:17">
      <c r="A18" s="131">
        <v>16</v>
      </c>
      <c r="B18" s="131">
        <v>1</v>
      </c>
      <c r="C18" s="131">
        <v>1</v>
      </c>
      <c r="D18" s="132" t="s">
        <v>604</v>
      </c>
      <c r="E18" s="132" t="str">
        <f t="shared" si="0"/>
        <v>1-1-802</v>
      </c>
      <c r="F18" s="132">
        <v>88.11</v>
      </c>
      <c r="G18" s="131" t="s">
        <v>588</v>
      </c>
      <c r="H18" s="131" t="s">
        <v>252</v>
      </c>
      <c r="I18" s="131" t="s">
        <v>589</v>
      </c>
      <c r="J18" s="128">
        <v>1</v>
      </c>
      <c r="L18" s="133"/>
      <c r="M18" s="135">
        <v>88.48</v>
      </c>
      <c r="N18" s="127">
        <v>40</v>
      </c>
      <c r="O18" s="127"/>
      <c r="P18" s="133"/>
      <c r="Q18" s="133"/>
    </row>
    <row r="19" spans="1:17">
      <c r="A19" s="131">
        <v>17</v>
      </c>
      <c r="B19" s="131">
        <v>1</v>
      </c>
      <c r="C19" s="131">
        <v>1</v>
      </c>
      <c r="D19" s="132" t="s">
        <v>605</v>
      </c>
      <c r="E19" s="132" t="str">
        <f t="shared" si="0"/>
        <v>1-1-901</v>
      </c>
      <c r="F19" s="132">
        <v>88.66</v>
      </c>
      <c r="G19" s="131" t="s">
        <v>588</v>
      </c>
      <c r="H19" s="131" t="s">
        <v>252</v>
      </c>
      <c r="I19" s="131" t="s">
        <v>589</v>
      </c>
      <c r="J19" s="128">
        <v>1</v>
      </c>
      <c r="L19" s="133"/>
      <c r="M19" s="135">
        <v>88.58</v>
      </c>
      <c r="N19" s="127">
        <v>11</v>
      </c>
      <c r="O19" s="127"/>
      <c r="P19" s="133"/>
      <c r="Q19" s="133"/>
    </row>
    <row r="20" spans="1:17">
      <c r="A20" s="131">
        <v>18</v>
      </c>
      <c r="B20" s="131">
        <v>1</v>
      </c>
      <c r="C20" s="131">
        <v>1</v>
      </c>
      <c r="D20" s="132" t="s">
        <v>606</v>
      </c>
      <c r="E20" s="132" t="str">
        <f t="shared" si="0"/>
        <v>1-1-902</v>
      </c>
      <c r="F20" s="132">
        <v>88.11</v>
      </c>
      <c r="G20" s="131" t="s">
        <v>588</v>
      </c>
      <c r="H20" s="131" t="s">
        <v>252</v>
      </c>
      <c r="I20" s="131" t="s">
        <v>589</v>
      </c>
      <c r="J20" s="128">
        <v>1</v>
      </c>
      <c r="L20" s="133"/>
      <c r="M20" s="135">
        <v>88.59</v>
      </c>
      <c r="N20" s="127">
        <v>32</v>
      </c>
      <c r="O20" s="127"/>
      <c r="P20" s="133"/>
      <c r="Q20" s="133"/>
    </row>
    <row r="21" spans="1:17">
      <c r="A21" s="131">
        <v>19</v>
      </c>
      <c r="B21" s="131">
        <v>1</v>
      </c>
      <c r="C21" s="131">
        <v>1</v>
      </c>
      <c r="D21" s="132" t="s">
        <v>607</v>
      </c>
      <c r="E21" s="132" t="str">
        <f t="shared" si="0"/>
        <v>1-1-1001</v>
      </c>
      <c r="F21" s="132">
        <v>88.66</v>
      </c>
      <c r="G21" s="131" t="s">
        <v>588</v>
      </c>
      <c r="H21" s="131" t="s">
        <v>252</v>
      </c>
      <c r="I21" s="131" t="s">
        <v>589</v>
      </c>
      <c r="J21" s="128">
        <v>1</v>
      </c>
      <c r="L21" s="133"/>
      <c r="M21" s="135">
        <v>88.65</v>
      </c>
      <c r="N21" s="127">
        <v>20</v>
      </c>
      <c r="O21" s="127"/>
      <c r="P21" s="133"/>
      <c r="Q21" s="133"/>
    </row>
    <row r="22" spans="1:17">
      <c r="A22" s="131">
        <v>20</v>
      </c>
      <c r="B22" s="131">
        <v>1</v>
      </c>
      <c r="C22" s="131">
        <v>1</v>
      </c>
      <c r="D22" s="132" t="s">
        <v>608</v>
      </c>
      <c r="E22" s="132" t="str">
        <f t="shared" si="0"/>
        <v>1-1-1002</v>
      </c>
      <c r="F22" s="132">
        <v>88.11</v>
      </c>
      <c r="G22" s="131" t="s">
        <v>588</v>
      </c>
      <c r="H22" s="131" t="s">
        <v>252</v>
      </c>
      <c r="I22" s="131" t="s">
        <v>589</v>
      </c>
      <c r="J22" s="128">
        <v>1</v>
      </c>
      <c r="L22" s="133"/>
      <c r="M22" s="135">
        <v>88.66</v>
      </c>
      <c r="N22" s="127">
        <v>11</v>
      </c>
      <c r="O22" s="127"/>
      <c r="P22" s="133"/>
      <c r="Q22" s="133"/>
    </row>
    <row r="23" spans="1:17">
      <c r="A23" s="131">
        <v>21</v>
      </c>
      <c r="B23" s="131">
        <v>1</v>
      </c>
      <c r="C23" s="131">
        <v>2</v>
      </c>
      <c r="D23" s="132" t="s">
        <v>587</v>
      </c>
      <c r="E23" s="132" t="str">
        <f t="shared" si="0"/>
        <v>1-2-101</v>
      </c>
      <c r="F23" s="132">
        <v>88.11</v>
      </c>
      <c r="G23" s="131" t="s">
        <v>588</v>
      </c>
      <c r="H23" s="131" t="s">
        <v>252</v>
      </c>
      <c r="I23" s="131" t="s">
        <v>589</v>
      </c>
      <c r="J23" s="128">
        <v>1</v>
      </c>
      <c r="L23" s="133"/>
      <c r="M23" s="135">
        <v>88.69</v>
      </c>
      <c r="N23" s="127">
        <v>34</v>
      </c>
      <c r="O23" s="127"/>
      <c r="P23" s="133"/>
      <c r="Q23" s="133"/>
    </row>
    <row r="24" spans="1:17">
      <c r="A24" s="131">
        <v>22</v>
      </c>
      <c r="B24" s="131">
        <v>1</v>
      </c>
      <c r="C24" s="131">
        <v>2</v>
      </c>
      <c r="D24" s="132" t="s">
        <v>590</v>
      </c>
      <c r="E24" s="132" t="str">
        <f t="shared" si="0"/>
        <v>1-2-102</v>
      </c>
      <c r="F24" s="132">
        <v>88.11</v>
      </c>
      <c r="G24" s="131" t="s">
        <v>588</v>
      </c>
      <c r="H24" s="131" t="s">
        <v>252</v>
      </c>
      <c r="I24" s="131" t="s">
        <v>589</v>
      </c>
      <c r="J24" s="128">
        <v>1</v>
      </c>
      <c r="M24" s="135">
        <v>88.75</v>
      </c>
      <c r="N24" s="127">
        <v>20</v>
      </c>
      <c r="O24" s="127"/>
    </row>
    <row r="25" spans="1:17">
      <c r="A25" s="131">
        <v>23</v>
      </c>
      <c r="B25" s="131">
        <v>1</v>
      </c>
      <c r="C25" s="131">
        <v>2</v>
      </c>
      <c r="D25" s="132" t="s">
        <v>591</v>
      </c>
      <c r="E25" s="132" t="str">
        <f t="shared" si="0"/>
        <v>1-2-201</v>
      </c>
      <c r="F25" s="132">
        <v>88.11</v>
      </c>
      <c r="G25" s="131" t="s">
        <v>588</v>
      </c>
      <c r="H25" s="131" t="s">
        <v>252</v>
      </c>
      <c r="I25" s="131" t="s">
        <v>589</v>
      </c>
      <c r="J25" s="128">
        <v>1</v>
      </c>
      <c r="M25" s="135">
        <v>88.85</v>
      </c>
      <c r="N25" s="127">
        <v>9</v>
      </c>
      <c r="O25" s="127"/>
    </row>
    <row r="26" spans="1:17">
      <c r="A26" s="131">
        <v>24</v>
      </c>
      <c r="B26" s="131">
        <v>1</v>
      </c>
      <c r="C26" s="131">
        <v>2</v>
      </c>
      <c r="D26" s="132" t="s">
        <v>592</v>
      </c>
      <c r="E26" s="132" t="str">
        <f t="shared" si="0"/>
        <v>1-2-202</v>
      </c>
      <c r="F26" s="132">
        <v>88.11</v>
      </c>
      <c r="G26" s="131" t="s">
        <v>588</v>
      </c>
      <c r="H26" s="131" t="s">
        <v>252</v>
      </c>
      <c r="I26" s="131" t="s">
        <v>589</v>
      </c>
      <c r="J26" s="128">
        <v>1</v>
      </c>
      <c r="M26" s="135">
        <v>88.93</v>
      </c>
      <c r="N26" s="127">
        <v>9</v>
      </c>
      <c r="O26" s="127"/>
    </row>
    <row r="27" spans="1:17">
      <c r="A27" s="131">
        <v>25</v>
      </c>
      <c r="B27" s="131">
        <v>1</v>
      </c>
      <c r="C27" s="131">
        <v>2</v>
      </c>
      <c r="D27" s="132" t="s">
        <v>593</v>
      </c>
      <c r="E27" s="132" t="str">
        <f t="shared" si="0"/>
        <v>1-2-301</v>
      </c>
      <c r="F27" s="132">
        <v>88.11</v>
      </c>
      <c r="G27" s="131" t="s">
        <v>588</v>
      </c>
      <c r="H27" s="131" t="s">
        <v>252</v>
      </c>
      <c r="I27" s="131" t="s">
        <v>589</v>
      </c>
      <c r="J27" s="128">
        <v>1</v>
      </c>
      <c r="M27" s="135">
        <v>88.94</v>
      </c>
      <c r="N27" s="127">
        <v>18</v>
      </c>
      <c r="O27" s="127"/>
    </row>
    <row r="28" spans="1:17">
      <c r="A28" s="131">
        <v>26</v>
      </c>
      <c r="B28" s="131">
        <v>1</v>
      </c>
      <c r="C28" s="131">
        <v>2</v>
      </c>
      <c r="D28" s="132" t="s">
        <v>594</v>
      </c>
      <c r="E28" s="132" t="str">
        <f t="shared" si="0"/>
        <v>1-2-302</v>
      </c>
      <c r="F28" s="132">
        <v>88.11</v>
      </c>
      <c r="G28" s="131" t="s">
        <v>588</v>
      </c>
      <c r="H28" s="131" t="s">
        <v>252</v>
      </c>
      <c r="I28" s="131" t="s">
        <v>589</v>
      </c>
      <c r="J28" s="128">
        <v>1</v>
      </c>
      <c r="M28" s="135">
        <v>88.99</v>
      </c>
      <c r="N28" s="127">
        <v>32</v>
      </c>
      <c r="O28" s="127"/>
    </row>
    <row r="29" spans="1:17">
      <c r="A29" s="131">
        <v>27</v>
      </c>
      <c r="B29" s="131">
        <v>1</v>
      </c>
      <c r="C29" s="131">
        <v>2</v>
      </c>
      <c r="D29" s="132" t="s">
        <v>595</v>
      </c>
      <c r="E29" s="132" t="str">
        <f t="shared" si="0"/>
        <v>1-2-401</v>
      </c>
      <c r="F29" s="132">
        <v>88.11</v>
      </c>
      <c r="G29" s="131" t="s">
        <v>588</v>
      </c>
      <c r="H29" s="131" t="s">
        <v>252</v>
      </c>
      <c r="I29" s="131" t="s">
        <v>589</v>
      </c>
      <c r="J29" s="128">
        <v>1</v>
      </c>
      <c r="M29" s="135">
        <v>89.14</v>
      </c>
      <c r="N29" s="127">
        <v>16</v>
      </c>
      <c r="O29" s="127"/>
    </row>
    <row r="30" spans="1:17">
      <c r="A30" s="131">
        <v>28</v>
      </c>
      <c r="B30" s="131">
        <v>1</v>
      </c>
      <c r="C30" s="131">
        <v>2</v>
      </c>
      <c r="D30" s="132" t="s">
        <v>596</v>
      </c>
      <c r="E30" s="132" t="str">
        <f t="shared" si="0"/>
        <v>1-2-402</v>
      </c>
      <c r="F30" s="132">
        <v>88.11</v>
      </c>
      <c r="G30" s="131" t="s">
        <v>588</v>
      </c>
      <c r="H30" s="131" t="s">
        <v>252</v>
      </c>
      <c r="I30" s="131" t="s">
        <v>589</v>
      </c>
      <c r="J30" s="128">
        <v>1</v>
      </c>
      <c r="M30" s="135">
        <v>89.24</v>
      </c>
      <c r="N30" s="127">
        <v>14</v>
      </c>
      <c r="O30" s="127"/>
    </row>
    <row r="31" spans="1:17">
      <c r="A31" s="131">
        <v>29</v>
      </c>
      <c r="B31" s="131">
        <v>1</v>
      </c>
      <c r="C31" s="131">
        <v>2</v>
      </c>
      <c r="D31" s="132" t="s">
        <v>597</v>
      </c>
      <c r="E31" s="132" t="str">
        <f t="shared" si="0"/>
        <v>1-2-501</v>
      </c>
      <c r="F31" s="132">
        <v>88.11</v>
      </c>
      <c r="G31" s="131" t="s">
        <v>588</v>
      </c>
      <c r="H31" s="131" t="s">
        <v>252</v>
      </c>
      <c r="I31" s="131" t="s">
        <v>589</v>
      </c>
      <c r="J31" s="128">
        <v>1</v>
      </c>
      <c r="M31" s="135">
        <v>89.54</v>
      </c>
      <c r="N31" s="127">
        <v>16</v>
      </c>
      <c r="O31" s="127"/>
    </row>
    <row r="32" spans="1:17">
      <c r="A32" s="131">
        <v>30</v>
      </c>
      <c r="B32" s="131">
        <v>1</v>
      </c>
      <c r="C32" s="131">
        <v>2</v>
      </c>
      <c r="D32" s="132" t="s">
        <v>598</v>
      </c>
      <c r="E32" s="132" t="str">
        <f t="shared" si="0"/>
        <v>1-2-502</v>
      </c>
      <c r="F32" s="132">
        <v>88.11</v>
      </c>
      <c r="G32" s="131" t="s">
        <v>588</v>
      </c>
      <c r="H32" s="131" t="s">
        <v>252</v>
      </c>
      <c r="I32" s="131" t="s">
        <v>589</v>
      </c>
      <c r="J32" s="128">
        <v>1</v>
      </c>
      <c r="M32" s="134" t="s">
        <v>609</v>
      </c>
      <c r="N32" s="127">
        <v>240</v>
      </c>
      <c r="O32" s="127"/>
    </row>
    <row r="33" spans="1:15">
      <c r="A33" s="131">
        <v>31</v>
      </c>
      <c r="B33" s="131">
        <v>1</v>
      </c>
      <c r="C33" s="131">
        <v>2</v>
      </c>
      <c r="D33" s="132" t="s">
        <v>599</v>
      </c>
      <c r="E33" s="132" t="str">
        <f t="shared" si="0"/>
        <v>1-2-601</v>
      </c>
      <c r="F33" s="132">
        <v>88.11</v>
      </c>
      <c r="G33" s="131" t="s">
        <v>588</v>
      </c>
      <c r="H33" s="131" t="s">
        <v>252</v>
      </c>
      <c r="I33" s="131" t="s">
        <v>589</v>
      </c>
      <c r="J33" s="128">
        <v>1</v>
      </c>
      <c r="M33" s="135">
        <v>118.38</v>
      </c>
      <c r="N33" s="127">
        <v>40</v>
      </c>
      <c r="O33" s="127"/>
    </row>
    <row r="34" spans="1:15">
      <c r="A34" s="131">
        <v>32</v>
      </c>
      <c r="B34" s="131">
        <v>1</v>
      </c>
      <c r="C34" s="131">
        <v>2</v>
      </c>
      <c r="D34" s="132" t="s">
        <v>600</v>
      </c>
      <c r="E34" s="132" t="str">
        <f t="shared" si="0"/>
        <v>1-2-602</v>
      </c>
      <c r="F34" s="132">
        <v>88.11</v>
      </c>
      <c r="G34" s="131" t="s">
        <v>588</v>
      </c>
      <c r="H34" s="131" t="s">
        <v>252</v>
      </c>
      <c r="I34" s="131" t="s">
        <v>589</v>
      </c>
      <c r="J34" s="128">
        <v>1</v>
      </c>
      <c r="M34" s="135">
        <v>118.39</v>
      </c>
      <c r="N34" s="127">
        <v>40</v>
      </c>
      <c r="O34" s="127"/>
    </row>
    <row r="35" spans="1:15">
      <c r="A35" s="131">
        <v>33</v>
      </c>
      <c r="B35" s="131">
        <v>1</v>
      </c>
      <c r="C35" s="131">
        <v>2</v>
      </c>
      <c r="D35" s="132" t="s">
        <v>601</v>
      </c>
      <c r="E35" s="132" t="str">
        <f t="shared" si="0"/>
        <v>1-2-701</v>
      </c>
      <c r="F35" s="132">
        <v>88.11</v>
      </c>
      <c r="G35" s="131" t="s">
        <v>588</v>
      </c>
      <c r="H35" s="131" t="s">
        <v>252</v>
      </c>
      <c r="I35" s="131" t="s">
        <v>589</v>
      </c>
      <c r="J35" s="128">
        <v>1</v>
      </c>
      <c r="M35" s="135">
        <v>118.46</v>
      </c>
      <c r="N35" s="127">
        <v>40</v>
      </c>
      <c r="O35" s="127"/>
    </row>
    <row r="36" spans="1:15">
      <c r="A36" s="131">
        <v>34</v>
      </c>
      <c r="B36" s="131">
        <v>1</v>
      </c>
      <c r="C36" s="131">
        <v>2</v>
      </c>
      <c r="D36" s="132" t="s">
        <v>602</v>
      </c>
      <c r="E36" s="132" t="str">
        <f t="shared" si="0"/>
        <v>1-2-702</v>
      </c>
      <c r="F36" s="132">
        <v>88.11</v>
      </c>
      <c r="G36" s="131" t="s">
        <v>588</v>
      </c>
      <c r="H36" s="131" t="s">
        <v>252</v>
      </c>
      <c r="I36" s="131" t="s">
        <v>589</v>
      </c>
      <c r="J36" s="128">
        <v>1</v>
      </c>
      <c r="M36" s="135">
        <v>118.92</v>
      </c>
      <c r="N36" s="127">
        <v>40</v>
      </c>
      <c r="O36" s="127"/>
    </row>
    <row r="37" spans="1:15">
      <c r="A37" s="131">
        <v>35</v>
      </c>
      <c r="B37" s="131">
        <v>1</v>
      </c>
      <c r="C37" s="131">
        <v>2</v>
      </c>
      <c r="D37" s="132" t="s">
        <v>603</v>
      </c>
      <c r="E37" s="132" t="str">
        <f t="shared" si="0"/>
        <v>1-2-801</v>
      </c>
      <c r="F37" s="132">
        <v>88.11</v>
      </c>
      <c r="G37" s="131" t="s">
        <v>588</v>
      </c>
      <c r="H37" s="131" t="s">
        <v>252</v>
      </c>
      <c r="I37" s="131" t="s">
        <v>589</v>
      </c>
      <c r="J37" s="128">
        <v>1</v>
      </c>
      <c r="M37" s="135">
        <v>118.93</v>
      </c>
      <c r="N37" s="127">
        <v>20</v>
      </c>
      <c r="O37" s="127"/>
    </row>
    <row r="38" spans="1:15">
      <c r="A38" s="131">
        <v>36</v>
      </c>
      <c r="B38" s="131">
        <v>1</v>
      </c>
      <c r="C38" s="131">
        <v>2</v>
      </c>
      <c r="D38" s="132" t="s">
        <v>604</v>
      </c>
      <c r="E38" s="132" t="str">
        <f t="shared" si="0"/>
        <v>1-2-802</v>
      </c>
      <c r="F38" s="132">
        <v>88.11</v>
      </c>
      <c r="G38" s="131" t="s">
        <v>588</v>
      </c>
      <c r="H38" s="131" t="s">
        <v>252</v>
      </c>
      <c r="I38" s="131" t="s">
        <v>589</v>
      </c>
      <c r="J38" s="128">
        <v>1</v>
      </c>
      <c r="M38" s="135">
        <v>118.94</v>
      </c>
      <c r="N38" s="127">
        <v>20</v>
      </c>
      <c r="O38" s="127"/>
    </row>
    <row r="39" spans="1:15">
      <c r="A39" s="131">
        <v>37</v>
      </c>
      <c r="B39" s="131">
        <v>1</v>
      </c>
      <c r="C39" s="131">
        <v>2</v>
      </c>
      <c r="D39" s="132" t="s">
        <v>605</v>
      </c>
      <c r="E39" s="132" t="str">
        <f t="shared" si="0"/>
        <v>1-2-901</v>
      </c>
      <c r="F39" s="132">
        <v>88.11</v>
      </c>
      <c r="G39" s="131" t="s">
        <v>588</v>
      </c>
      <c r="H39" s="131" t="s">
        <v>252</v>
      </c>
      <c r="I39" s="131" t="s">
        <v>589</v>
      </c>
      <c r="J39" s="128">
        <v>1</v>
      </c>
      <c r="M39" s="135">
        <v>119.01</v>
      </c>
      <c r="N39" s="127">
        <v>20</v>
      </c>
      <c r="O39" s="127"/>
    </row>
    <row r="40" spans="1:15">
      <c r="A40" s="131">
        <v>38</v>
      </c>
      <c r="B40" s="131">
        <v>1</v>
      </c>
      <c r="C40" s="131">
        <v>2</v>
      </c>
      <c r="D40" s="132" t="s">
        <v>606</v>
      </c>
      <c r="E40" s="132" t="str">
        <f t="shared" si="0"/>
        <v>1-2-902</v>
      </c>
      <c r="F40" s="132">
        <v>88.11</v>
      </c>
      <c r="G40" s="131" t="s">
        <v>588</v>
      </c>
      <c r="H40" s="131" t="s">
        <v>252</v>
      </c>
      <c r="I40" s="131" t="s">
        <v>589</v>
      </c>
      <c r="J40" s="128">
        <v>1</v>
      </c>
      <c r="M40" s="135">
        <v>119.47</v>
      </c>
      <c r="N40" s="127">
        <v>20</v>
      </c>
      <c r="O40" s="127"/>
    </row>
    <row r="41" spans="1:15">
      <c r="A41" s="131">
        <v>39</v>
      </c>
      <c r="B41" s="131">
        <v>1</v>
      </c>
      <c r="C41" s="131">
        <v>2</v>
      </c>
      <c r="D41" s="132" t="s">
        <v>607</v>
      </c>
      <c r="E41" s="132" t="str">
        <f t="shared" si="0"/>
        <v>1-2-1001</v>
      </c>
      <c r="F41" s="132">
        <v>88.11</v>
      </c>
      <c r="G41" s="131" t="s">
        <v>588</v>
      </c>
      <c r="H41" s="131" t="s">
        <v>252</v>
      </c>
      <c r="I41" s="131" t="s">
        <v>589</v>
      </c>
      <c r="J41" s="128">
        <v>1</v>
      </c>
      <c r="M41" s="134" t="s">
        <v>253</v>
      </c>
      <c r="N41" s="127">
        <v>999</v>
      </c>
      <c r="O41" s="127"/>
    </row>
    <row r="42" spans="1:15">
      <c r="A42" s="131">
        <v>40</v>
      </c>
      <c r="B42" s="131">
        <v>1</v>
      </c>
      <c r="C42" s="131">
        <v>2</v>
      </c>
      <c r="D42" s="132" t="s">
        <v>608</v>
      </c>
      <c r="E42" s="132" t="str">
        <f t="shared" si="0"/>
        <v>1-2-1002</v>
      </c>
      <c r="F42" s="132">
        <v>88.66</v>
      </c>
      <c r="G42" s="131" t="s">
        <v>588</v>
      </c>
      <c r="H42" s="131" t="s">
        <v>252</v>
      </c>
      <c r="I42" s="131" t="s">
        <v>589</v>
      </c>
      <c r="J42" s="128">
        <v>1</v>
      </c>
      <c r="M42" s="127"/>
      <c r="N42" s="127"/>
      <c r="O42" s="127"/>
    </row>
    <row r="43" spans="1:15">
      <c r="A43" s="131">
        <v>41</v>
      </c>
      <c r="B43" s="131">
        <v>1</v>
      </c>
      <c r="C43" s="131">
        <v>3</v>
      </c>
      <c r="D43" s="132" t="s">
        <v>587</v>
      </c>
      <c r="E43" s="132" t="str">
        <f t="shared" si="0"/>
        <v>1-3-101</v>
      </c>
      <c r="F43" s="132">
        <v>88.38</v>
      </c>
      <c r="G43" s="131" t="s">
        <v>588</v>
      </c>
      <c r="H43" s="131" t="s">
        <v>252</v>
      </c>
      <c r="I43" s="131" t="s">
        <v>589</v>
      </c>
      <c r="J43" s="128">
        <v>1</v>
      </c>
      <c r="M43" s="127"/>
      <c r="N43" s="127"/>
      <c r="O43" s="127"/>
    </row>
    <row r="44" spans="1:15">
      <c r="A44" s="131">
        <v>42</v>
      </c>
      <c r="B44" s="131">
        <v>1</v>
      </c>
      <c r="C44" s="131">
        <v>3</v>
      </c>
      <c r="D44" s="132" t="s">
        <v>590</v>
      </c>
      <c r="E44" s="132" t="str">
        <f t="shared" si="0"/>
        <v>1-3-102</v>
      </c>
      <c r="F44" s="132">
        <v>88.93</v>
      </c>
      <c r="G44" s="131" t="s">
        <v>588</v>
      </c>
      <c r="H44" s="131" t="s">
        <v>252</v>
      </c>
      <c r="I44" s="131" t="s">
        <v>589</v>
      </c>
      <c r="J44" s="128">
        <v>1</v>
      </c>
      <c r="M44" s="127"/>
      <c r="N44" s="127"/>
      <c r="O44" s="127"/>
    </row>
    <row r="45" spans="1:15">
      <c r="A45" s="131">
        <v>43</v>
      </c>
      <c r="B45" s="131">
        <v>1</v>
      </c>
      <c r="C45" s="131">
        <v>3</v>
      </c>
      <c r="D45" s="132" t="s">
        <v>591</v>
      </c>
      <c r="E45" s="132" t="str">
        <f t="shared" si="0"/>
        <v>1-3-201</v>
      </c>
      <c r="F45" s="132">
        <v>88.38</v>
      </c>
      <c r="G45" s="131" t="s">
        <v>588</v>
      </c>
      <c r="H45" s="131" t="s">
        <v>252</v>
      </c>
      <c r="I45" s="131" t="s">
        <v>589</v>
      </c>
      <c r="J45" s="128">
        <v>1</v>
      </c>
      <c r="M45" s="127"/>
      <c r="N45" s="127"/>
      <c r="O45" s="127"/>
    </row>
    <row r="46" spans="1:15">
      <c r="A46" s="131">
        <v>44</v>
      </c>
      <c r="B46" s="131">
        <v>1</v>
      </c>
      <c r="C46" s="131">
        <v>3</v>
      </c>
      <c r="D46" s="132" t="s">
        <v>592</v>
      </c>
      <c r="E46" s="132" t="str">
        <f t="shared" si="0"/>
        <v>1-3-202</v>
      </c>
      <c r="F46" s="132">
        <v>88.93</v>
      </c>
      <c r="G46" s="131" t="s">
        <v>588</v>
      </c>
      <c r="H46" s="131" t="s">
        <v>252</v>
      </c>
      <c r="I46" s="131" t="s">
        <v>589</v>
      </c>
      <c r="J46" s="128">
        <v>1</v>
      </c>
      <c r="M46" s="127"/>
      <c r="N46" s="127"/>
      <c r="O46" s="127"/>
    </row>
    <row r="47" spans="1:15">
      <c r="A47" s="131">
        <v>45</v>
      </c>
      <c r="B47" s="131">
        <v>1</v>
      </c>
      <c r="C47" s="131">
        <v>3</v>
      </c>
      <c r="D47" s="132" t="s">
        <v>593</v>
      </c>
      <c r="E47" s="132" t="str">
        <f t="shared" si="0"/>
        <v>1-3-301</v>
      </c>
      <c r="F47" s="132">
        <v>88.38</v>
      </c>
      <c r="G47" s="131" t="s">
        <v>588</v>
      </c>
      <c r="H47" s="131" t="s">
        <v>252</v>
      </c>
      <c r="I47" s="131" t="s">
        <v>589</v>
      </c>
      <c r="J47" s="128">
        <v>1</v>
      </c>
      <c r="M47" s="127"/>
      <c r="N47" s="127"/>
      <c r="O47" s="127"/>
    </row>
    <row r="48" spans="1:15">
      <c r="A48" s="131">
        <v>46</v>
      </c>
      <c r="B48" s="131">
        <v>1</v>
      </c>
      <c r="C48" s="131">
        <v>3</v>
      </c>
      <c r="D48" s="132" t="s">
        <v>594</v>
      </c>
      <c r="E48" s="132" t="str">
        <f t="shared" si="0"/>
        <v>1-3-302</v>
      </c>
      <c r="F48" s="132">
        <v>88.93</v>
      </c>
      <c r="G48" s="131" t="s">
        <v>588</v>
      </c>
      <c r="H48" s="131" t="s">
        <v>252</v>
      </c>
      <c r="I48" s="131" t="s">
        <v>589</v>
      </c>
      <c r="J48" s="128">
        <v>1</v>
      </c>
      <c r="M48" s="127"/>
      <c r="N48" s="127"/>
      <c r="O48" s="127"/>
    </row>
    <row r="49" spans="1:15">
      <c r="A49" s="131">
        <v>47</v>
      </c>
      <c r="B49" s="131">
        <v>1</v>
      </c>
      <c r="C49" s="131">
        <v>3</v>
      </c>
      <c r="D49" s="132" t="s">
        <v>595</v>
      </c>
      <c r="E49" s="132" t="str">
        <f t="shared" si="0"/>
        <v>1-3-401</v>
      </c>
      <c r="F49" s="132">
        <v>88.38</v>
      </c>
      <c r="G49" s="131" t="s">
        <v>588</v>
      </c>
      <c r="H49" s="131" t="s">
        <v>252</v>
      </c>
      <c r="I49" s="131" t="s">
        <v>589</v>
      </c>
      <c r="J49" s="128">
        <v>1</v>
      </c>
      <c r="M49" s="127"/>
      <c r="N49" s="127"/>
      <c r="O49" s="127"/>
    </row>
    <row r="50" spans="1:15">
      <c r="A50" s="131">
        <v>48</v>
      </c>
      <c r="B50" s="131">
        <v>1</v>
      </c>
      <c r="C50" s="131">
        <v>3</v>
      </c>
      <c r="D50" s="132" t="s">
        <v>596</v>
      </c>
      <c r="E50" s="132" t="str">
        <f t="shared" si="0"/>
        <v>1-3-402</v>
      </c>
      <c r="F50" s="132">
        <v>88.93</v>
      </c>
      <c r="G50" s="131" t="s">
        <v>588</v>
      </c>
      <c r="H50" s="131" t="s">
        <v>252</v>
      </c>
      <c r="I50" s="131" t="s">
        <v>589</v>
      </c>
      <c r="J50" s="128">
        <v>1</v>
      </c>
      <c r="M50" s="127"/>
      <c r="N50" s="127"/>
      <c r="O50" s="127"/>
    </row>
    <row r="51" spans="1:15">
      <c r="A51" s="131">
        <v>49</v>
      </c>
      <c r="B51" s="131">
        <v>1</v>
      </c>
      <c r="C51" s="131">
        <v>3</v>
      </c>
      <c r="D51" s="132" t="s">
        <v>597</v>
      </c>
      <c r="E51" s="132" t="str">
        <f t="shared" si="0"/>
        <v>1-3-501</v>
      </c>
      <c r="F51" s="132">
        <v>88.38</v>
      </c>
      <c r="G51" s="131" t="s">
        <v>588</v>
      </c>
      <c r="H51" s="131" t="s">
        <v>252</v>
      </c>
      <c r="I51" s="131" t="s">
        <v>589</v>
      </c>
      <c r="J51" s="128">
        <v>1</v>
      </c>
      <c r="M51" s="127"/>
      <c r="N51" s="127"/>
      <c r="O51" s="127"/>
    </row>
    <row r="52" spans="1:15">
      <c r="A52" s="131">
        <v>50</v>
      </c>
      <c r="B52" s="131">
        <v>1</v>
      </c>
      <c r="C52" s="131">
        <v>3</v>
      </c>
      <c r="D52" s="132" t="s">
        <v>598</v>
      </c>
      <c r="E52" s="132" t="str">
        <f t="shared" si="0"/>
        <v>1-3-502</v>
      </c>
      <c r="F52" s="132">
        <v>88.93</v>
      </c>
      <c r="G52" s="131" t="s">
        <v>588</v>
      </c>
      <c r="H52" s="131" t="s">
        <v>252</v>
      </c>
      <c r="I52" s="131" t="s">
        <v>589</v>
      </c>
      <c r="J52" s="128">
        <v>1</v>
      </c>
      <c r="M52" s="127"/>
      <c r="N52" s="127"/>
      <c r="O52" s="127"/>
    </row>
    <row r="53" spans="1:15">
      <c r="A53" s="131">
        <v>51</v>
      </c>
      <c r="B53" s="131">
        <v>1</v>
      </c>
      <c r="C53" s="131">
        <v>3</v>
      </c>
      <c r="D53" s="132" t="s">
        <v>599</v>
      </c>
      <c r="E53" s="132" t="str">
        <f t="shared" si="0"/>
        <v>1-3-601</v>
      </c>
      <c r="F53" s="132">
        <v>88.38</v>
      </c>
      <c r="G53" s="131" t="s">
        <v>588</v>
      </c>
      <c r="H53" s="131" t="s">
        <v>252</v>
      </c>
      <c r="I53" s="131" t="s">
        <v>589</v>
      </c>
      <c r="J53" s="128">
        <v>1</v>
      </c>
      <c r="M53" s="127"/>
      <c r="N53" s="127"/>
      <c r="O53" s="127"/>
    </row>
    <row r="54" spans="1:15">
      <c r="A54" s="131">
        <v>52</v>
      </c>
      <c r="B54" s="131">
        <v>1</v>
      </c>
      <c r="C54" s="131">
        <v>3</v>
      </c>
      <c r="D54" s="132" t="s">
        <v>600</v>
      </c>
      <c r="E54" s="132" t="str">
        <f t="shared" si="0"/>
        <v>1-3-602</v>
      </c>
      <c r="F54" s="132">
        <v>88.93</v>
      </c>
      <c r="G54" s="131" t="s">
        <v>588</v>
      </c>
      <c r="H54" s="131" t="s">
        <v>252</v>
      </c>
      <c r="I54" s="131" t="s">
        <v>589</v>
      </c>
      <c r="J54" s="128">
        <v>1</v>
      </c>
      <c r="M54" s="127"/>
      <c r="N54" s="127"/>
      <c r="O54" s="127"/>
    </row>
    <row r="55" spans="1:15">
      <c r="A55" s="131">
        <v>53</v>
      </c>
      <c r="B55" s="131">
        <v>1</v>
      </c>
      <c r="C55" s="131">
        <v>3</v>
      </c>
      <c r="D55" s="132" t="s">
        <v>601</v>
      </c>
      <c r="E55" s="132" t="str">
        <f t="shared" si="0"/>
        <v>1-3-701</v>
      </c>
      <c r="F55" s="132">
        <v>88.38</v>
      </c>
      <c r="G55" s="131" t="s">
        <v>588</v>
      </c>
      <c r="H55" s="131" t="s">
        <v>252</v>
      </c>
      <c r="I55" s="131" t="s">
        <v>589</v>
      </c>
      <c r="J55" s="128">
        <v>1</v>
      </c>
      <c r="M55" s="127"/>
      <c r="N55" s="127"/>
      <c r="O55" s="127"/>
    </row>
    <row r="56" spans="1:15">
      <c r="A56" s="131">
        <v>54</v>
      </c>
      <c r="B56" s="131">
        <v>1</v>
      </c>
      <c r="C56" s="131">
        <v>3</v>
      </c>
      <c r="D56" s="132" t="s">
        <v>602</v>
      </c>
      <c r="E56" s="132" t="str">
        <f t="shared" si="0"/>
        <v>1-3-702</v>
      </c>
      <c r="F56" s="132">
        <v>88.93</v>
      </c>
      <c r="G56" s="131" t="s">
        <v>588</v>
      </c>
      <c r="H56" s="131" t="s">
        <v>252</v>
      </c>
      <c r="I56" s="131" t="s">
        <v>589</v>
      </c>
      <c r="J56" s="128">
        <v>1</v>
      </c>
      <c r="M56" s="127"/>
      <c r="N56" s="127"/>
      <c r="O56" s="127"/>
    </row>
    <row r="57" spans="1:15">
      <c r="A57" s="131">
        <v>55</v>
      </c>
      <c r="B57" s="131">
        <v>1</v>
      </c>
      <c r="C57" s="131">
        <v>3</v>
      </c>
      <c r="D57" s="132" t="s">
        <v>603</v>
      </c>
      <c r="E57" s="132" t="str">
        <f t="shared" si="0"/>
        <v>1-3-801</v>
      </c>
      <c r="F57" s="132">
        <v>88.38</v>
      </c>
      <c r="G57" s="131" t="s">
        <v>588</v>
      </c>
      <c r="H57" s="131" t="s">
        <v>252</v>
      </c>
      <c r="I57" s="131" t="s">
        <v>589</v>
      </c>
      <c r="J57" s="128">
        <v>1</v>
      </c>
      <c r="M57" s="127"/>
      <c r="N57" s="127"/>
      <c r="O57" s="127"/>
    </row>
    <row r="58" spans="1:15">
      <c r="A58" s="131">
        <v>56</v>
      </c>
      <c r="B58" s="131">
        <v>1</v>
      </c>
      <c r="C58" s="131">
        <v>3</v>
      </c>
      <c r="D58" s="132" t="s">
        <v>604</v>
      </c>
      <c r="E58" s="132" t="str">
        <f t="shared" si="0"/>
        <v>1-3-802</v>
      </c>
      <c r="F58" s="132">
        <v>88.93</v>
      </c>
      <c r="G58" s="131" t="s">
        <v>588</v>
      </c>
      <c r="H58" s="131" t="s">
        <v>252</v>
      </c>
      <c r="I58" s="131" t="s">
        <v>589</v>
      </c>
      <c r="J58" s="128">
        <v>1</v>
      </c>
      <c r="M58" s="127"/>
      <c r="N58" s="127"/>
      <c r="O58" s="127"/>
    </row>
    <row r="59" spans="1:15">
      <c r="A59" s="131">
        <v>57</v>
      </c>
      <c r="B59" s="131">
        <v>1</v>
      </c>
      <c r="C59" s="131">
        <v>3</v>
      </c>
      <c r="D59" s="132" t="s">
        <v>605</v>
      </c>
      <c r="E59" s="132" t="str">
        <f t="shared" si="0"/>
        <v>1-3-901</v>
      </c>
      <c r="F59" s="132">
        <v>88.38</v>
      </c>
      <c r="G59" s="131" t="s">
        <v>588</v>
      </c>
      <c r="H59" s="131" t="s">
        <v>252</v>
      </c>
      <c r="I59" s="131" t="s">
        <v>589</v>
      </c>
      <c r="J59" s="128">
        <v>1</v>
      </c>
      <c r="M59" s="127"/>
      <c r="N59" s="127"/>
      <c r="O59" s="127"/>
    </row>
    <row r="60" spans="1:15">
      <c r="A60" s="131">
        <v>58</v>
      </c>
      <c r="B60" s="131">
        <v>1</v>
      </c>
      <c r="C60" s="131">
        <v>3</v>
      </c>
      <c r="D60" s="132" t="s">
        <v>606</v>
      </c>
      <c r="E60" s="132" t="str">
        <f t="shared" si="0"/>
        <v>1-3-902</v>
      </c>
      <c r="F60" s="132">
        <v>88.93</v>
      </c>
      <c r="G60" s="131" t="s">
        <v>588</v>
      </c>
      <c r="H60" s="131" t="s">
        <v>252</v>
      </c>
      <c r="I60" s="131" t="s">
        <v>589</v>
      </c>
      <c r="J60" s="128">
        <v>1</v>
      </c>
      <c r="M60" s="127"/>
      <c r="N60" s="127"/>
      <c r="O60" s="127"/>
    </row>
    <row r="61" spans="1:15">
      <c r="A61" s="131">
        <v>59</v>
      </c>
      <c r="B61" s="131">
        <v>2</v>
      </c>
      <c r="C61" s="131">
        <v>1</v>
      </c>
      <c r="D61" s="132" t="s">
        <v>587</v>
      </c>
      <c r="E61" s="132" t="str">
        <f t="shared" si="0"/>
        <v>2-1-101</v>
      </c>
      <c r="F61" s="132">
        <v>88.58</v>
      </c>
      <c r="G61" s="131" t="s">
        <v>588</v>
      </c>
      <c r="H61" s="131" t="s">
        <v>252</v>
      </c>
      <c r="I61" s="131" t="s">
        <v>589</v>
      </c>
      <c r="J61" s="128">
        <v>1</v>
      </c>
      <c r="M61" s="127"/>
      <c r="N61" s="127"/>
      <c r="O61" s="127"/>
    </row>
    <row r="62" spans="1:15">
      <c r="A62" s="131">
        <v>60</v>
      </c>
      <c r="B62" s="131">
        <v>2</v>
      </c>
      <c r="C62" s="131">
        <v>1</v>
      </c>
      <c r="D62" s="132" t="s">
        <v>590</v>
      </c>
      <c r="E62" s="132" t="str">
        <f t="shared" si="0"/>
        <v>2-1-102</v>
      </c>
      <c r="F62" s="132">
        <v>88.03</v>
      </c>
      <c r="G62" s="131" t="s">
        <v>588</v>
      </c>
      <c r="H62" s="131" t="s">
        <v>252</v>
      </c>
      <c r="I62" s="131" t="s">
        <v>589</v>
      </c>
      <c r="J62" s="128">
        <v>1</v>
      </c>
      <c r="M62" s="127"/>
      <c r="N62" s="127"/>
      <c r="O62" s="127"/>
    </row>
    <row r="63" spans="1:15">
      <c r="A63" s="131">
        <v>61</v>
      </c>
      <c r="B63" s="131">
        <v>2</v>
      </c>
      <c r="C63" s="131">
        <v>1</v>
      </c>
      <c r="D63" s="132" t="s">
        <v>591</v>
      </c>
      <c r="E63" s="132" t="str">
        <f t="shared" si="0"/>
        <v>2-1-201</v>
      </c>
      <c r="F63" s="132">
        <v>88.58</v>
      </c>
      <c r="G63" s="131" t="s">
        <v>588</v>
      </c>
      <c r="H63" s="131" t="s">
        <v>252</v>
      </c>
      <c r="I63" s="131" t="s">
        <v>589</v>
      </c>
      <c r="J63" s="128">
        <v>1</v>
      </c>
      <c r="M63" s="127"/>
      <c r="N63" s="127"/>
      <c r="O63" s="127"/>
    </row>
    <row r="64" spans="1:15">
      <c r="A64" s="131">
        <v>62</v>
      </c>
      <c r="B64" s="131">
        <v>2</v>
      </c>
      <c r="C64" s="131">
        <v>1</v>
      </c>
      <c r="D64" s="132" t="s">
        <v>592</v>
      </c>
      <c r="E64" s="132" t="str">
        <f t="shared" si="0"/>
        <v>2-1-202</v>
      </c>
      <c r="F64" s="132">
        <v>88.03</v>
      </c>
      <c r="G64" s="131" t="s">
        <v>588</v>
      </c>
      <c r="H64" s="131" t="s">
        <v>252</v>
      </c>
      <c r="I64" s="131" t="s">
        <v>589</v>
      </c>
      <c r="J64" s="128">
        <v>1</v>
      </c>
      <c r="M64" s="127"/>
      <c r="N64" s="127"/>
      <c r="O64" s="127"/>
    </row>
    <row r="65" spans="1:15">
      <c r="A65" s="131">
        <v>63</v>
      </c>
      <c r="B65" s="131">
        <v>2</v>
      </c>
      <c r="C65" s="131">
        <v>1</v>
      </c>
      <c r="D65" s="132" t="s">
        <v>593</v>
      </c>
      <c r="E65" s="132" t="str">
        <f t="shared" si="0"/>
        <v>2-1-301</v>
      </c>
      <c r="F65" s="132">
        <v>88.58</v>
      </c>
      <c r="G65" s="131" t="s">
        <v>588</v>
      </c>
      <c r="H65" s="131" t="s">
        <v>252</v>
      </c>
      <c r="I65" s="131" t="s">
        <v>589</v>
      </c>
      <c r="J65" s="128">
        <v>1</v>
      </c>
      <c r="M65" s="127"/>
      <c r="N65" s="127"/>
      <c r="O65" s="127"/>
    </row>
    <row r="66" spans="1:15">
      <c r="A66" s="131">
        <v>64</v>
      </c>
      <c r="B66" s="131">
        <v>2</v>
      </c>
      <c r="C66" s="131">
        <v>1</v>
      </c>
      <c r="D66" s="132" t="s">
        <v>594</v>
      </c>
      <c r="E66" s="132" t="str">
        <f t="shared" si="0"/>
        <v>2-1-302</v>
      </c>
      <c r="F66" s="132">
        <v>88.03</v>
      </c>
      <c r="G66" s="131" t="s">
        <v>588</v>
      </c>
      <c r="H66" s="131" t="s">
        <v>252</v>
      </c>
      <c r="I66" s="131" t="s">
        <v>589</v>
      </c>
      <c r="J66" s="128">
        <v>1</v>
      </c>
      <c r="M66" s="127"/>
      <c r="N66" s="127"/>
      <c r="O66" s="127"/>
    </row>
    <row r="67" spans="1:15">
      <c r="A67" s="131">
        <v>65</v>
      </c>
      <c r="B67" s="131">
        <v>2</v>
      </c>
      <c r="C67" s="131">
        <v>1</v>
      </c>
      <c r="D67" s="132" t="s">
        <v>595</v>
      </c>
      <c r="E67" s="132" t="str">
        <f t="shared" si="0"/>
        <v>2-1-401</v>
      </c>
      <c r="F67" s="132">
        <v>88.58</v>
      </c>
      <c r="G67" s="131" t="s">
        <v>588</v>
      </c>
      <c r="H67" s="131" t="s">
        <v>252</v>
      </c>
      <c r="I67" s="131" t="s">
        <v>589</v>
      </c>
      <c r="J67" s="128">
        <v>1</v>
      </c>
      <c r="M67" s="127"/>
      <c r="N67" s="127"/>
      <c r="O67" s="127"/>
    </row>
    <row r="68" spans="1:15">
      <c r="A68" s="131">
        <v>66</v>
      </c>
      <c r="B68" s="131">
        <v>2</v>
      </c>
      <c r="C68" s="131">
        <v>1</v>
      </c>
      <c r="D68" s="132" t="s">
        <v>596</v>
      </c>
      <c r="E68" s="132" t="str">
        <f t="shared" ref="E68:E131" si="1">B68&amp;-C68&amp;-D68</f>
        <v>2-1-402</v>
      </c>
      <c r="F68" s="132">
        <v>88.03</v>
      </c>
      <c r="G68" s="131" t="s">
        <v>588</v>
      </c>
      <c r="H68" s="131" t="s">
        <v>252</v>
      </c>
      <c r="I68" s="131" t="s">
        <v>589</v>
      </c>
      <c r="J68" s="128">
        <v>1</v>
      </c>
      <c r="M68" s="127"/>
      <c r="N68" s="127"/>
      <c r="O68" s="127"/>
    </row>
    <row r="69" spans="1:15">
      <c r="A69" s="131">
        <v>67</v>
      </c>
      <c r="B69" s="131">
        <v>2</v>
      </c>
      <c r="C69" s="131">
        <v>1</v>
      </c>
      <c r="D69" s="132" t="s">
        <v>597</v>
      </c>
      <c r="E69" s="132" t="str">
        <f t="shared" si="1"/>
        <v>2-1-501</v>
      </c>
      <c r="F69" s="132">
        <v>88.58</v>
      </c>
      <c r="G69" s="131" t="s">
        <v>588</v>
      </c>
      <c r="H69" s="131" t="s">
        <v>252</v>
      </c>
      <c r="I69" s="131" t="s">
        <v>589</v>
      </c>
      <c r="J69" s="128">
        <v>1</v>
      </c>
      <c r="M69" s="127"/>
      <c r="N69" s="127"/>
      <c r="O69" s="127"/>
    </row>
    <row r="70" spans="1:15">
      <c r="A70" s="131">
        <v>68</v>
      </c>
      <c r="B70" s="131">
        <v>2</v>
      </c>
      <c r="C70" s="131">
        <v>1</v>
      </c>
      <c r="D70" s="132" t="s">
        <v>598</v>
      </c>
      <c r="E70" s="132" t="str">
        <f t="shared" si="1"/>
        <v>2-1-502</v>
      </c>
      <c r="F70" s="132">
        <v>88.03</v>
      </c>
      <c r="G70" s="131" t="s">
        <v>588</v>
      </c>
      <c r="H70" s="131" t="s">
        <v>252</v>
      </c>
      <c r="I70" s="131" t="s">
        <v>589</v>
      </c>
      <c r="J70" s="128">
        <v>1</v>
      </c>
      <c r="M70" s="127"/>
      <c r="N70" s="127"/>
      <c r="O70" s="127"/>
    </row>
    <row r="71" spans="1:15">
      <c r="A71" s="131">
        <v>69</v>
      </c>
      <c r="B71" s="131">
        <v>2</v>
      </c>
      <c r="C71" s="131">
        <v>1</v>
      </c>
      <c r="D71" s="132" t="s">
        <v>599</v>
      </c>
      <c r="E71" s="132" t="str">
        <f t="shared" si="1"/>
        <v>2-1-601</v>
      </c>
      <c r="F71" s="132">
        <v>88.58</v>
      </c>
      <c r="G71" s="131" t="s">
        <v>588</v>
      </c>
      <c r="H71" s="131" t="s">
        <v>252</v>
      </c>
      <c r="I71" s="131" t="s">
        <v>589</v>
      </c>
      <c r="J71" s="128">
        <v>1</v>
      </c>
      <c r="M71" s="127"/>
      <c r="N71" s="127"/>
      <c r="O71" s="127"/>
    </row>
    <row r="72" spans="1:15">
      <c r="A72" s="131">
        <v>70</v>
      </c>
      <c r="B72" s="131">
        <v>2</v>
      </c>
      <c r="C72" s="131">
        <v>1</v>
      </c>
      <c r="D72" s="132" t="s">
        <v>600</v>
      </c>
      <c r="E72" s="132" t="str">
        <f t="shared" si="1"/>
        <v>2-1-602</v>
      </c>
      <c r="F72" s="132">
        <v>88.03</v>
      </c>
      <c r="G72" s="131" t="s">
        <v>588</v>
      </c>
      <c r="H72" s="131" t="s">
        <v>252</v>
      </c>
      <c r="I72" s="131" t="s">
        <v>589</v>
      </c>
      <c r="J72" s="128">
        <v>1</v>
      </c>
      <c r="M72" s="127"/>
      <c r="N72" s="127"/>
      <c r="O72" s="127"/>
    </row>
    <row r="73" spans="1:15">
      <c r="A73" s="131">
        <v>71</v>
      </c>
      <c r="B73" s="131">
        <v>2</v>
      </c>
      <c r="C73" s="131">
        <v>1</v>
      </c>
      <c r="D73" s="132" t="s">
        <v>601</v>
      </c>
      <c r="E73" s="132" t="str">
        <f t="shared" si="1"/>
        <v>2-1-701</v>
      </c>
      <c r="F73" s="132">
        <v>88.58</v>
      </c>
      <c r="G73" s="131" t="s">
        <v>588</v>
      </c>
      <c r="H73" s="131" t="s">
        <v>252</v>
      </c>
      <c r="I73" s="131" t="s">
        <v>589</v>
      </c>
      <c r="J73" s="128">
        <v>1</v>
      </c>
      <c r="M73" s="127"/>
      <c r="N73" s="127"/>
      <c r="O73" s="127"/>
    </row>
    <row r="74" spans="1:15">
      <c r="A74" s="131">
        <v>72</v>
      </c>
      <c r="B74" s="131">
        <v>2</v>
      </c>
      <c r="C74" s="131">
        <v>1</v>
      </c>
      <c r="D74" s="132" t="s">
        <v>602</v>
      </c>
      <c r="E74" s="132" t="str">
        <f t="shared" si="1"/>
        <v>2-1-702</v>
      </c>
      <c r="F74" s="132">
        <v>88.03</v>
      </c>
      <c r="G74" s="131" t="s">
        <v>588</v>
      </c>
      <c r="H74" s="131" t="s">
        <v>252</v>
      </c>
      <c r="I74" s="131" t="s">
        <v>589</v>
      </c>
      <c r="J74" s="128">
        <v>1</v>
      </c>
      <c r="M74" s="127"/>
      <c r="N74" s="127"/>
      <c r="O74" s="127"/>
    </row>
    <row r="75" spans="1:15">
      <c r="A75" s="131">
        <v>73</v>
      </c>
      <c r="B75" s="131">
        <v>2</v>
      </c>
      <c r="C75" s="131">
        <v>1</v>
      </c>
      <c r="D75" s="132" t="s">
        <v>603</v>
      </c>
      <c r="E75" s="132" t="str">
        <f t="shared" si="1"/>
        <v>2-1-801</v>
      </c>
      <c r="F75" s="132">
        <v>88.58</v>
      </c>
      <c r="G75" s="131" t="s">
        <v>588</v>
      </c>
      <c r="H75" s="131" t="s">
        <v>252</v>
      </c>
      <c r="I75" s="131" t="s">
        <v>589</v>
      </c>
      <c r="J75" s="128">
        <v>1</v>
      </c>
      <c r="M75" s="127"/>
      <c r="N75" s="127"/>
      <c r="O75" s="127"/>
    </row>
    <row r="76" spans="1:15">
      <c r="A76" s="131">
        <v>74</v>
      </c>
      <c r="B76" s="131">
        <v>2</v>
      </c>
      <c r="C76" s="131">
        <v>1</v>
      </c>
      <c r="D76" s="132" t="s">
        <v>604</v>
      </c>
      <c r="E76" s="132" t="str">
        <f t="shared" si="1"/>
        <v>2-1-802</v>
      </c>
      <c r="F76" s="132">
        <v>88.03</v>
      </c>
      <c r="G76" s="131" t="s">
        <v>588</v>
      </c>
      <c r="H76" s="131" t="s">
        <v>252</v>
      </c>
      <c r="I76" s="131" t="s">
        <v>589</v>
      </c>
      <c r="J76" s="128">
        <v>1</v>
      </c>
      <c r="M76" s="127"/>
      <c r="N76" s="127"/>
      <c r="O76" s="127"/>
    </row>
    <row r="77" spans="1:15">
      <c r="A77" s="131">
        <v>75</v>
      </c>
      <c r="B77" s="131">
        <v>2</v>
      </c>
      <c r="C77" s="131">
        <v>1</v>
      </c>
      <c r="D77" s="132" t="s">
        <v>605</v>
      </c>
      <c r="E77" s="132" t="str">
        <f t="shared" si="1"/>
        <v>2-1-901</v>
      </c>
      <c r="F77" s="132">
        <v>88.58</v>
      </c>
      <c r="G77" s="131" t="s">
        <v>588</v>
      </c>
      <c r="H77" s="131" t="s">
        <v>252</v>
      </c>
      <c r="I77" s="131" t="s">
        <v>589</v>
      </c>
      <c r="J77" s="128">
        <v>1</v>
      </c>
      <c r="M77" s="127"/>
      <c r="N77" s="127"/>
      <c r="O77" s="127"/>
    </row>
    <row r="78" spans="1:15">
      <c r="A78" s="131">
        <v>76</v>
      </c>
      <c r="B78" s="131">
        <v>2</v>
      </c>
      <c r="C78" s="131">
        <v>1</v>
      </c>
      <c r="D78" s="132" t="s">
        <v>606</v>
      </c>
      <c r="E78" s="132" t="str">
        <f t="shared" si="1"/>
        <v>2-1-902</v>
      </c>
      <c r="F78" s="132">
        <v>88.03</v>
      </c>
      <c r="G78" s="131" t="s">
        <v>588</v>
      </c>
      <c r="H78" s="131" t="s">
        <v>252</v>
      </c>
      <c r="I78" s="131" t="s">
        <v>589</v>
      </c>
      <c r="J78" s="128">
        <v>1</v>
      </c>
      <c r="M78" s="127"/>
      <c r="N78" s="127"/>
      <c r="O78" s="127"/>
    </row>
    <row r="79" spans="1:15">
      <c r="A79" s="131">
        <v>77</v>
      </c>
      <c r="B79" s="131">
        <v>2</v>
      </c>
      <c r="C79" s="131">
        <v>1</v>
      </c>
      <c r="D79" s="132" t="s">
        <v>607</v>
      </c>
      <c r="E79" s="132" t="str">
        <f t="shared" si="1"/>
        <v>2-1-1001</v>
      </c>
      <c r="F79" s="132">
        <v>88.58</v>
      </c>
      <c r="G79" s="131" t="s">
        <v>588</v>
      </c>
      <c r="H79" s="131" t="s">
        <v>252</v>
      </c>
      <c r="I79" s="131" t="s">
        <v>589</v>
      </c>
      <c r="J79" s="128">
        <v>1</v>
      </c>
      <c r="M79" s="127"/>
      <c r="N79" s="127"/>
      <c r="O79" s="127"/>
    </row>
    <row r="80" spans="1:15">
      <c r="A80" s="131">
        <v>78</v>
      </c>
      <c r="B80" s="131">
        <v>2</v>
      </c>
      <c r="C80" s="131">
        <v>1</v>
      </c>
      <c r="D80" s="132" t="s">
        <v>608</v>
      </c>
      <c r="E80" s="132" t="str">
        <f t="shared" si="1"/>
        <v>2-1-1002</v>
      </c>
      <c r="F80" s="132">
        <v>88.03</v>
      </c>
      <c r="G80" s="131" t="s">
        <v>588</v>
      </c>
      <c r="H80" s="131" t="s">
        <v>252</v>
      </c>
      <c r="I80" s="131" t="s">
        <v>589</v>
      </c>
      <c r="J80" s="128">
        <v>1</v>
      </c>
      <c r="M80" s="127"/>
      <c r="N80" s="127"/>
      <c r="O80" s="127"/>
    </row>
    <row r="81" spans="1:15">
      <c r="A81" s="131">
        <v>79</v>
      </c>
      <c r="B81" s="131">
        <v>2</v>
      </c>
      <c r="C81" s="131">
        <v>2</v>
      </c>
      <c r="D81" s="132" t="s">
        <v>587</v>
      </c>
      <c r="E81" s="132" t="str">
        <f t="shared" si="1"/>
        <v>2-2-101</v>
      </c>
      <c r="F81" s="132">
        <v>88.03</v>
      </c>
      <c r="G81" s="131" t="s">
        <v>588</v>
      </c>
      <c r="H81" s="131" t="s">
        <v>252</v>
      </c>
      <c r="I81" s="131" t="s">
        <v>589</v>
      </c>
      <c r="J81" s="128">
        <v>1</v>
      </c>
      <c r="M81" s="127"/>
      <c r="N81" s="127"/>
      <c r="O81" s="127"/>
    </row>
    <row r="82" spans="1:15">
      <c r="A82" s="131">
        <v>80</v>
      </c>
      <c r="B82" s="131">
        <v>2</v>
      </c>
      <c r="C82" s="131">
        <v>2</v>
      </c>
      <c r="D82" s="132" t="s">
        <v>590</v>
      </c>
      <c r="E82" s="132" t="str">
        <f t="shared" si="1"/>
        <v>2-2-102</v>
      </c>
      <c r="F82" s="132">
        <v>88.03</v>
      </c>
      <c r="G82" s="131" t="s">
        <v>588</v>
      </c>
      <c r="H82" s="131" t="s">
        <v>252</v>
      </c>
      <c r="I82" s="131" t="s">
        <v>589</v>
      </c>
      <c r="J82" s="128">
        <v>1</v>
      </c>
      <c r="M82" s="127"/>
      <c r="N82" s="127"/>
      <c r="O82" s="127"/>
    </row>
    <row r="83" spans="1:15">
      <c r="A83" s="131">
        <v>81</v>
      </c>
      <c r="B83" s="131">
        <v>2</v>
      </c>
      <c r="C83" s="131">
        <v>2</v>
      </c>
      <c r="D83" s="132" t="s">
        <v>591</v>
      </c>
      <c r="E83" s="132" t="str">
        <f t="shared" si="1"/>
        <v>2-2-201</v>
      </c>
      <c r="F83" s="132">
        <v>88.03</v>
      </c>
      <c r="G83" s="131" t="s">
        <v>588</v>
      </c>
      <c r="H83" s="131" t="s">
        <v>252</v>
      </c>
      <c r="I83" s="131" t="s">
        <v>589</v>
      </c>
      <c r="J83" s="128">
        <v>1</v>
      </c>
      <c r="M83" s="127"/>
      <c r="N83" s="127"/>
      <c r="O83" s="127"/>
    </row>
    <row r="84" spans="1:15">
      <c r="A84" s="131">
        <v>82</v>
      </c>
      <c r="B84" s="131">
        <v>2</v>
      </c>
      <c r="C84" s="131">
        <v>2</v>
      </c>
      <c r="D84" s="132" t="s">
        <v>592</v>
      </c>
      <c r="E84" s="132" t="str">
        <f t="shared" si="1"/>
        <v>2-2-202</v>
      </c>
      <c r="F84" s="132">
        <v>88.03</v>
      </c>
      <c r="G84" s="131" t="s">
        <v>588</v>
      </c>
      <c r="H84" s="131" t="s">
        <v>252</v>
      </c>
      <c r="I84" s="131" t="s">
        <v>589</v>
      </c>
      <c r="J84" s="128">
        <v>1</v>
      </c>
      <c r="M84" s="127"/>
      <c r="N84" s="127"/>
      <c r="O84" s="127"/>
    </row>
    <row r="85" spans="1:15">
      <c r="A85" s="131">
        <v>83</v>
      </c>
      <c r="B85" s="131">
        <v>2</v>
      </c>
      <c r="C85" s="131">
        <v>2</v>
      </c>
      <c r="D85" s="132" t="s">
        <v>593</v>
      </c>
      <c r="E85" s="132" t="str">
        <f t="shared" si="1"/>
        <v>2-2-301</v>
      </c>
      <c r="F85" s="132">
        <v>88.03</v>
      </c>
      <c r="G85" s="131" t="s">
        <v>588</v>
      </c>
      <c r="H85" s="131" t="s">
        <v>252</v>
      </c>
      <c r="I85" s="131" t="s">
        <v>589</v>
      </c>
      <c r="J85" s="128">
        <v>1</v>
      </c>
      <c r="M85" s="127"/>
      <c r="N85" s="127"/>
      <c r="O85" s="127"/>
    </row>
    <row r="86" spans="1:15">
      <c r="A86" s="131">
        <v>84</v>
      </c>
      <c r="B86" s="131">
        <v>2</v>
      </c>
      <c r="C86" s="131">
        <v>2</v>
      </c>
      <c r="D86" s="132" t="s">
        <v>594</v>
      </c>
      <c r="E86" s="132" t="str">
        <f t="shared" si="1"/>
        <v>2-2-302</v>
      </c>
      <c r="F86" s="132">
        <v>88.03</v>
      </c>
      <c r="G86" s="131" t="s">
        <v>588</v>
      </c>
      <c r="H86" s="131" t="s">
        <v>252</v>
      </c>
      <c r="I86" s="131" t="s">
        <v>589</v>
      </c>
      <c r="J86" s="128">
        <v>1</v>
      </c>
      <c r="M86" s="127"/>
      <c r="N86" s="127"/>
      <c r="O86" s="127"/>
    </row>
    <row r="87" spans="1:15">
      <c r="A87" s="131">
        <v>85</v>
      </c>
      <c r="B87" s="131">
        <v>2</v>
      </c>
      <c r="C87" s="131">
        <v>2</v>
      </c>
      <c r="D87" s="132" t="s">
        <v>595</v>
      </c>
      <c r="E87" s="132" t="str">
        <f t="shared" si="1"/>
        <v>2-2-401</v>
      </c>
      <c r="F87" s="132">
        <v>88.03</v>
      </c>
      <c r="G87" s="131" t="s">
        <v>588</v>
      </c>
      <c r="H87" s="131" t="s">
        <v>252</v>
      </c>
      <c r="I87" s="131" t="s">
        <v>589</v>
      </c>
      <c r="J87" s="128">
        <v>1</v>
      </c>
      <c r="M87" s="127"/>
      <c r="N87" s="127"/>
      <c r="O87" s="127"/>
    </row>
    <row r="88" spans="1:15">
      <c r="A88" s="131">
        <v>86</v>
      </c>
      <c r="B88" s="131">
        <v>2</v>
      </c>
      <c r="C88" s="131">
        <v>2</v>
      </c>
      <c r="D88" s="132" t="s">
        <v>596</v>
      </c>
      <c r="E88" s="132" t="str">
        <f t="shared" si="1"/>
        <v>2-2-402</v>
      </c>
      <c r="F88" s="132">
        <v>88.03</v>
      </c>
      <c r="G88" s="131" t="s">
        <v>588</v>
      </c>
      <c r="H88" s="131" t="s">
        <v>252</v>
      </c>
      <c r="I88" s="131" t="s">
        <v>589</v>
      </c>
      <c r="J88" s="128">
        <v>1</v>
      </c>
      <c r="M88" s="127"/>
      <c r="N88" s="127"/>
      <c r="O88" s="127"/>
    </row>
    <row r="89" spans="1:15">
      <c r="A89" s="131">
        <v>87</v>
      </c>
      <c r="B89" s="131">
        <v>2</v>
      </c>
      <c r="C89" s="131">
        <v>2</v>
      </c>
      <c r="D89" s="132" t="s">
        <v>597</v>
      </c>
      <c r="E89" s="132" t="str">
        <f t="shared" si="1"/>
        <v>2-2-501</v>
      </c>
      <c r="F89" s="132">
        <v>88.03</v>
      </c>
      <c r="G89" s="131" t="s">
        <v>588</v>
      </c>
      <c r="H89" s="131" t="s">
        <v>252</v>
      </c>
      <c r="I89" s="131" t="s">
        <v>589</v>
      </c>
      <c r="J89" s="128">
        <v>1</v>
      </c>
      <c r="M89" s="127"/>
      <c r="N89" s="127"/>
      <c r="O89" s="127"/>
    </row>
    <row r="90" spans="1:15">
      <c r="A90" s="131">
        <v>88</v>
      </c>
      <c r="B90" s="131">
        <v>2</v>
      </c>
      <c r="C90" s="131">
        <v>2</v>
      </c>
      <c r="D90" s="132" t="s">
        <v>598</v>
      </c>
      <c r="E90" s="132" t="str">
        <f t="shared" si="1"/>
        <v>2-2-502</v>
      </c>
      <c r="F90" s="132">
        <v>88.03</v>
      </c>
      <c r="G90" s="131" t="s">
        <v>588</v>
      </c>
      <c r="H90" s="131" t="s">
        <v>252</v>
      </c>
      <c r="I90" s="131" t="s">
        <v>589</v>
      </c>
      <c r="J90" s="128">
        <v>1</v>
      </c>
      <c r="M90" s="127"/>
      <c r="N90" s="127"/>
      <c r="O90" s="127"/>
    </row>
    <row r="91" spans="1:15">
      <c r="A91" s="131">
        <v>89</v>
      </c>
      <c r="B91" s="131">
        <v>2</v>
      </c>
      <c r="C91" s="131">
        <v>2</v>
      </c>
      <c r="D91" s="132" t="s">
        <v>599</v>
      </c>
      <c r="E91" s="132" t="str">
        <f t="shared" si="1"/>
        <v>2-2-601</v>
      </c>
      <c r="F91" s="132">
        <v>88.03</v>
      </c>
      <c r="G91" s="131" t="s">
        <v>588</v>
      </c>
      <c r="H91" s="131" t="s">
        <v>252</v>
      </c>
      <c r="I91" s="131" t="s">
        <v>589</v>
      </c>
      <c r="J91" s="128">
        <v>1</v>
      </c>
      <c r="M91" s="127"/>
      <c r="N91" s="127"/>
      <c r="O91" s="127"/>
    </row>
    <row r="92" spans="1:15">
      <c r="A92" s="131">
        <v>90</v>
      </c>
      <c r="B92" s="131">
        <v>2</v>
      </c>
      <c r="C92" s="131">
        <v>2</v>
      </c>
      <c r="D92" s="132" t="s">
        <v>600</v>
      </c>
      <c r="E92" s="132" t="str">
        <f t="shared" si="1"/>
        <v>2-2-602</v>
      </c>
      <c r="F92" s="132">
        <v>88.03</v>
      </c>
      <c r="G92" s="131" t="s">
        <v>588</v>
      </c>
      <c r="H92" s="131" t="s">
        <v>252</v>
      </c>
      <c r="I92" s="131" t="s">
        <v>589</v>
      </c>
      <c r="J92" s="128">
        <v>1</v>
      </c>
      <c r="M92" s="127"/>
      <c r="N92" s="127"/>
      <c r="O92" s="127"/>
    </row>
    <row r="93" spans="1:15">
      <c r="A93" s="131">
        <v>91</v>
      </c>
      <c r="B93" s="131">
        <v>2</v>
      </c>
      <c r="C93" s="131">
        <v>2</v>
      </c>
      <c r="D93" s="132" t="s">
        <v>601</v>
      </c>
      <c r="E93" s="132" t="str">
        <f t="shared" si="1"/>
        <v>2-2-701</v>
      </c>
      <c r="F93" s="132">
        <v>88.03</v>
      </c>
      <c r="G93" s="131" t="s">
        <v>588</v>
      </c>
      <c r="H93" s="131" t="s">
        <v>252</v>
      </c>
      <c r="I93" s="131" t="s">
        <v>589</v>
      </c>
      <c r="J93" s="128">
        <v>1</v>
      </c>
      <c r="M93" s="127"/>
      <c r="N93" s="127"/>
      <c r="O93" s="127"/>
    </row>
    <row r="94" spans="1:15">
      <c r="A94" s="131">
        <v>92</v>
      </c>
      <c r="B94" s="131">
        <v>2</v>
      </c>
      <c r="C94" s="131">
        <v>2</v>
      </c>
      <c r="D94" s="132" t="s">
        <v>602</v>
      </c>
      <c r="E94" s="132" t="str">
        <f t="shared" si="1"/>
        <v>2-2-702</v>
      </c>
      <c r="F94" s="132">
        <v>88.03</v>
      </c>
      <c r="G94" s="131" t="s">
        <v>588</v>
      </c>
      <c r="H94" s="131" t="s">
        <v>252</v>
      </c>
      <c r="I94" s="131" t="s">
        <v>589</v>
      </c>
      <c r="J94" s="128">
        <v>1</v>
      </c>
      <c r="M94" s="127"/>
      <c r="N94" s="127"/>
      <c r="O94" s="127"/>
    </row>
    <row r="95" spans="1:15">
      <c r="A95" s="131">
        <v>93</v>
      </c>
      <c r="B95" s="131">
        <v>2</v>
      </c>
      <c r="C95" s="131">
        <v>2</v>
      </c>
      <c r="D95" s="132" t="s">
        <v>603</v>
      </c>
      <c r="E95" s="132" t="str">
        <f t="shared" si="1"/>
        <v>2-2-801</v>
      </c>
      <c r="F95" s="132">
        <v>88.03</v>
      </c>
      <c r="G95" s="131" t="s">
        <v>588</v>
      </c>
      <c r="H95" s="131" t="s">
        <v>252</v>
      </c>
      <c r="I95" s="131" t="s">
        <v>589</v>
      </c>
      <c r="J95" s="128">
        <v>1</v>
      </c>
      <c r="M95" s="127"/>
      <c r="N95" s="127"/>
      <c r="O95" s="127"/>
    </row>
    <row r="96" spans="1:15">
      <c r="A96" s="131">
        <v>94</v>
      </c>
      <c r="B96" s="131">
        <v>2</v>
      </c>
      <c r="C96" s="131">
        <v>2</v>
      </c>
      <c r="D96" s="132" t="s">
        <v>604</v>
      </c>
      <c r="E96" s="132" t="str">
        <f t="shared" si="1"/>
        <v>2-2-802</v>
      </c>
      <c r="F96" s="132">
        <v>88.03</v>
      </c>
      <c r="G96" s="131" t="s">
        <v>588</v>
      </c>
      <c r="H96" s="131" t="s">
        <v>252</v>
      </c>
      <c r="I96" s="131" t="s">
        <v>589</v>
      </c>
      <c r="J96" s="128">
        <v>1</v>
      </c>
      <c r="M96" s="127"/>
      <c r="N96" s="127"/>
      <c r="O96" s="127"/>
    </row>
    <row r="97" spans="1:15">
      <c r="A97" s="131">
        <v>95</v>
      </c>
      <c r="B97" s="131">
        <v>2</v>
      </c>
      <c r="C97" s="131">
        <v>2</v>
      </c>
      <c r="D97" s="132" t="s">
        <v>605</v>
      </c>
      <c r="E97" s="132" t="str">
        <f t="shared" si="1"/>
        <v>2-2-901</v>
      </c>
      <c r="F97" s="132">
        <v>88.03</v>
      </c>
      <c r="G97" s="131" t="s">
        <v>588</v>
      </c>
      <c r="H97" s="131" t="s">
        <v>252</v>
      </c>
      <c r="I97" s="131" t="s">
        <v>589</v>
      </c>
      <c r="J97" s="128">
        <v>1</v>
      </c>
      <c r="M97" s="127"/>
      <c r="N97" s="127"/>
      <c r="O97" s="127"/>
    </row>
    <row r="98" spans="1:15">
      <c r="A98" s="131">
        <v>96</v>
      </c>
      <c r="B98" s="131">
        <v>2</v>
      </c>
      <c r="C98" s="131">
        <v>2</v>
      </c>
      <c r="D98" s="132" t="s">
        <v>606</v>
      </c>
      <c r="E98" s="132" t="str">
        <f t="shared" si="1"/>
        <v>2-2-902</v>
      </c>
      <c r="F98" s="132">
        <v>88.03</v>
      </c>
      <c r="G98" s="131" t="s">
        <v>588</v>
      </c>
      <c r="H98" s="131" t="s">
        <v>252</v>
      </c>
      <c r="I98" s="131" t="s">
        <v>589</v>
      </c>
      <c r="J98" s="128">
        <v>1</v>
      </c>
      <c r="M98" s="127"/>
      <c r="N98" s="127"/>
      <c r="O98" s="127"/>
    </row>
    <row r="99" spans="1:15">
      <c r="A99" s="131">
        <v>97</v>
      </c>
      <c r="B99" s="131">
        <v>2</v>
      </c>
      <c r="C99" s="131">
        <v>2</v>
      </c>
      <c r="D99" s="132" t="s">
        <v>607</v>
      </c>
      <c r="E99" s="132" t="str">
        <f t="shared" si="1"/>
        <v>2-2-1001</v>
      </c>
      <c r="F99" s="132">
        <v>88.03</v>
      </c>
      <c r="G99" s="131" t="s">
        <v>588</v>
      </c>
      <c r="H99" s="131" t="s">
        <v>252</v>
      </c>
      <c r="I99" s="131" t="s">
        <v>589</v>
      </c>
      <c r="J99" s="128">
        <v>1</v>
      </c>
      <c r="M99" s="127"/>
      <c r="N99" s="127"/>
      <c r="O99" s="127"/>
    </row>
    <row r="100" spans="1:15">
      <c r="A100" s="131">
        <v>98</v>
      </c>
      <c r="B100" s="131">
        <v>2</v>
      </c>
      <c r="C100" s="131">
        <v>2</v>
      </c>
      <c r="D100" s="132" t="s">
        <v>608</v>
      </c>
      <c r="E100" s="132" t="str">
        <f t="shared" si="1"/>
        <v>2-2-1002</v>
      </c>
      <c r="F100" s="132">
        <v>88.58</v>
      </c>
      <c r="G100" s="131" t="s">
        <v>588</v>
      </c>
      <c r="H100" s="131" t="s">
        <v>252</v>
      </c>
      <c r="I100" s="131" t="s">
        <v>589</v>
      </c>
      <c r="J100" s="128">
        <v>1</v>
      </c>
      <c r="M100" s="127"/>
      <c r="N100" s="127"/>
      <c r="O100" s="127"/>
    </row>
    <row r="101" spans="1:15">
      <c r="A101" s="131">
        <v>99</v>
      </c>
      <c r="B101" s="131">
        <v>2</v>
      </c>
      <c r="C101" s="131">
        <v>3</v>
      </c>
      <c r="D101" s="132" t="s">
        <v>587</v>
      </c>
      <c r="E101" s="132" t="str">
        <f t="shared" si="1"/>
        <v>2-3-101</v>
      </c>
      <c r="F101" s="132">
        <v>88.3</v>
      </c>
      <c r="G101" s="131" t="s">
        <v>588</v>
      </c>
      <c r="H101" s="131" t="s">
        <v>252</v>
      </c>
      <c r="I101" s="131" t="s">
        <v>589</v>
      </c>
      <c r="J101" s="128">
        <v>1</v>
      </c>
      <c r="M101" s="127"/>
      <c r="N101" s="127"/>
      <c r="O101" s="127"/>
    </row>
    <row r="102" spans="1:15">
      <c r="A102" s="131">
        <v>100</v>
      </c>
      <c r="B102" s="131">
        <v>2</v>
      </c>
      <c r="C102" s="131">
        <v>3</v>
      </c>
      <c r="D102" s="132" t="s">
        <v>590</v>
      </c>
      <c r="E102" s="132" t="str">
        <f t="shared" si="1"/>
        <v>2-3-102</v>
      </c>
      <c r="F102" s="132">
        <v>88.85</v>
      </c>
      <c r="G102" s="131" t="s">
        <v>588</v>
      </c>
      <c r="H102" s="131" t="s">
        <v>252</v>
      </c>
      <c r="I102" s="131" t="s">
        <v>589</v>
      </c>
      <c r="J102" s="128">
        <v>1</v>
      </c>
      <c r="M102" s="127"/>
      <c r="N102" s="127"/>
      <c r="O102" s="127"/>
    </row>
    <row r="103" spans="1:15">
      <c r="A103" s="131">
        <v>101</v>
      </c>
      <c r="B103" s="131">
        <v>2</v>
      </c>
      <c r="C103" s="131">
        <v>3</v>
      </c>
      <c r="D103" s="132" t="s">
        <v>591</v>
      </c>
      <c r="E103" s="132" t="str">
        <f t="shared" si="1"/>
        <v>2-3-201</v>
      </c>
      <c r="F103" s="132">
        <v>88.3</v>
      </c>
      <c r="G103" s="131" t="s">
        <v>588</v>
      </c>
      <c r="H103" s="131" t="s">
        <v>252</v>
      </c>
      <c r="I103" s="131" t="s">
        <v>589</v>
      </c>
      <c r="J103" s="128">
        <v>1</v>
      </c>
      <c r="M103" s="127"/>
      <c r="N103" s="127"/>
      <c r="O103" s="127"/>
    </row>
    <row r="104" spans="1:15">
      <c r="A104" s="131">
        <v>102</v>
      </c>
      <c r="B104" s="131">
        <v>2</v>
      </c>
      <c r="C104" s="131">
        <v>3</v>
      </c>
      <c r="D104" s="132" t="s">
        <v>592</v>
      </c>
      <c r="E104" s="132" t="str">
        <f t="shared" si="1"/>
        <v>2-3-202</v>
      </c>
      <c r="F104" s="132">
        <v>88.85</v>
      </c>
      <c r="G104" s="131" t="s">
        <v>588</v>
      </c>
      <c r="H104" s="131" t="s">
        <v>252</v>
      </c>
      <c r="I104" s="131" t="s">
        <v>589</v>
      </c>
      <c r="J104" s="128">
        <v>1</v>
      </c>
      <c r="M104" s="127"/>
      <c r="N104" s="127"/>
      <c r="O104" s="127"/>
    </row>
    <row r="105" spans="1:15">
      <c r="A105" s="131">
        <v>103</v>
      </c>
      <c r="B105" s="131">
        <v>2</v>
      </c>
      <c r="C105" s="131">
        <v>3</v>
      </c>
      <c r="D105" s="132" t="s">
        <v>593</v>
      </c>
      <c r="E105" s="132" t="str">
        <f t="shared" si="1"/>
        <v>2-3-301</v>
      </c>
      <c r="F105" s="132">
        <v>88.3</v>
      </c>
      <c r="G105" s="131" t="s">
        <v>588</v>
      </c>
      <c r="H105" s="131" t="s">
        <v>252</v>
      </c>
      <c r="I105" s="131" t="s">
        <v>589</v>
      </c>
      <c r="J105" s="128">
        <v>1</v>
      </c>
      <c r="M105" s="127"/>
      <c r="N105" s="127"/>
      <c r="O105" s="127"/>
    </row>
    <row r="106" spans="1:15">
      <c r="A106" s="131">
        <v>104</v>
      </c>
      <c r="B106" s="131">
        <v>2</v>
      </c>
      <c r="C106" s="131">
        <v>3</v>
      </c>
      <c r="D106" s="132" t="s">
        <v>594</v>
      </c>
      <c r="E106" s="132" t="str">
        <f t="shared" si="1"/>
        <v>2-3-302</v>
      </c>
      <c r="F106" s="132">
        <v>88.85</v>
      </c>
      <c r="G106" s="131" t="s">
        <v>588</v>
      </c>
      <c r="H106" s="131" t="s">
        <v>252</v>
      </c>
      <c r="I106" s="131" t="s">
        <v>589</v>
      </c>
      <c r="J106" s="128">
        <v>1</v>
      </c>
      <c r="M106" s="127"/>
      <c r="N106" s="127"/>
      <c r="O106" s="127"/>
    </row>
    <row r="107" spans="1:15">
      <c r="A107" s="131">
        <v>105</v>
      </c>
      <c r="B107" s="131">
        <v>2</v>
      </c>
      <c r="C107" s="131">
        <v>3</v>
      </c>
      <c r="D107" s="132" t="s">
        <v>595</v>
      </c>
      <c r="E107" s="132" t="str">
        <f t="shared" si="1"/>
        <v>2-3-401</v>
      </c>
      <c r="F107" s="132">
        <v>88.3</v>
      </c>
      <c r="G107" s="131" t="s">
        <v>588</v>
      </c>
      <c r="H107" s="131" t="s">
        <v>252</v>
      </c>
      <c r="I107" s="131" t="s">
        <v>589</v>
      </c>
      <c r="J107" s="128">
        <v>1</v>
      </c>
      <c r="M107" s="127"/>
      <c r="N107" s="127"/>
      <c r="O107" s="127"/>
    </row>
    <row r="108" spans="1:15">
      <c r="A108" s="131">
        <v>106</v>
      </c>
      <c r="B108" s="131">
        <v>2</v>
      </c>
      <c r="C108" s="131">
        <v>3</v>
      </c>
      <c r="D108" s="132" t="s">
        <v>596</v>
      </c>
      <c r="E108" s="132" t="str">
        <f t="shared" si="1"/>
        <v>2-3-402</v>
      </c>
      <c r="F108" s="132">
        <v>88.85</v>
      </c>
      <c r="G108" s="131" t="s">
        <v>588</v>
      </c>
      <c r="H108" s="131" t="s">
        <v>252</v>
      </c>
      <c r="I108" s="131" t="s">
        <v>589</v>
      </c>
      <c r="J108" s="128">
        <v>1</v>
      </c>
      <c r="M108" s="127"/>
      <c r="N108" s="127"/>
      <c r="O108" s="127"/>
    </row>
    <row r="109" spans="1:15">
      <c r="A109" s="131">
        <v>107</v>
      </c>
      <c r="B109" s="131">
        <v>2</v>
      </c>
      <c r="C109" s="131">
        <v>3</v>
      </c>
      <c r="D109" s="132" t="s">
        <v>597</v>
      </c>
      <c r="E109" s="132" t="str">
        <f t="shared" si="1"/>
        <v>2-3-501</v>
      </c>
      <c r="F109" s="132">
        <v>88.3</v>
      </c>
      <c r="G109" s="131" t="s">
        <v>588</v>
      </c>
      <c r="H109" s="131" t="s">
        <v>252</v>
      </c>
      <c r="I109" s="131" t="s">
        <v>589</v>
      </c>
      <c r="J109" s="128">
        <v>1</v>
      </c>
      <c r="M109" s="127"/>
      <c r="N109" s="127"/>
      <c r="O109" s="127"/>
    </row>
    <row r="110" spans="1:15">
      <c r="A110" s="131">
        <v>108</v>
      </c>
      <c r="B110" s="131">
        <v>2</v>
      </c>
      <c r="C110" s="131">
        <v>3</v>
      </c>
      <c r="D110" s="132" t="s">
        <v>598</v>
      </c>
      <c r="E110" s="132" t="str">
        <f t="shared" si="1"/>
        <v>2-3-502</v>
      </c>
      <c r="F110" s="132">
        <v>88.85</v>
      </c>
      <c r="G110" s="131" t="s">
        <v>588</v>
      </c>
      <c r="H110" s="131" t="s">
        <v>252</v>
      </c>
      <c r="I110" s="131" t="s">
        <v>589</v>
      </c>
      <c r="J110" s="128">
        <v>1</v>
      </c>
      <c r="M110" s="127"/>
      <c r="N110" s="127"/>
      <c r="O110" s="127"/>
    </row>
    <row r="111" spans="1:15">
      <c r="A111" s="131">
        <v>109</v>
      </c>
      <c r="B111" s="131">
        <v>2</v>
      </c>
      <c r="C111" s="131">
        <v>3</v>
      </c>
      <c r="D111" s="132" t="s">
        <v>599</v>
      </c>
      <c r="E111" s="132" t="str">
        <f t="shared" si="1"/>
        <v>2-3-601</v>
      </c>
      <c r="F111" s="132">
        <v>88.3</v>
      </c>
      <c r="G111" s="131" t="s">
        <v>588</v>
      </c>
      <c r="H111" s="131" t="s">
        <v>252</v>
      </c>
      <c r="I111" s="131" t="s">
        <v>589</v>
      </c>
      <c r="J111" s="128">
        <v>1</v>
      </c>
      <c r="M111" s="127"/>
      <c r="N111" s="127"/>
      <c r="O111" s="127"/>
    </row>
    <row r="112" spans="1:15">
      <c r="A112" s="131">
        <v>110</v>
      </c>
      <c r="B112" s="131">
        <v>2</v>
      </c>
      <c r="C112" s="131">
        <v>3</v>
      </c>
      <c r="D112" s="132" t="s">
        <v>600</v>
      </c>
      <c r="E112" s="132" t="str">
        <f t="shared" si="1"/>
        <v>2-3-602</v>
      </c>
      <c r="F112" s="132">
        <v>88.85</v>
      </c>
      <c r="G112" s="131" t="s">
        <v>588</v>
      </c>
      <c r="H112" s="131" t="s">
        <v>252</v>
      </c>
      <c r="I112" s="131" t="s">
        <v>589</v>
      </c>
      <c r="J112" s="128">
        <v>1</v>
      </c>
      <c r="M112" s="127"/>
      <c r="N112" s="127"/>
      <c r="O112" s="127"/>
    </row>
    <row r="113" spans="1:15">
      <c r="A113" s="131">
        <v>111</v>
      </c>
      <c r="B113" s="131">
        <v>2</v>
      </c>
      <c r="C113" s="131">
        <v>3</v>
      </c>
      <c r="D113" s="132" t="s">
        <v>601</v>
      </c>
      <c r="E113" s="132" t="str">
        <f t="shared" si="1"/>
        <v>2-3-701</v>
      </c>
      <c r="F113" s="132">
        <v>88.3</v>
      </c>
      <c r="G113" s="131" t="s">
        <v>588</v>
      </c>
      <c r="H113" s="131" t="s">
        <v>252</v>
      </c>
      <c r="I113" s="131" t="s">
        <v>589</v>
      </c>
      <c r="J113" s="128">
        <v>1</v>
      </c>
      <c r="M113" s="127"/>
      <c r="N113" s="127"/>
      <c r="O113" s="127"/>
    </row>
    <row r="114" spans="1:15">
      <c r="A114" s="131">
        <v>112</v>
      </c>
      <c r="B114" s="131">
        <v>2</v>
      </c>
      <c r="C114" s="131">
        <v>3</v>
      </c>
      <c r="D114" s="132" t="s">
        <v>602</v>
      </c>
      <c r="E114" s="132" t="str">
        <f t="shared" si="1"/>
        <v>2-3-702</v>
      </c>
      <c r="F114" s="132">
        <v>88.85</v>
      </c>
      <c r="G114" s="131" t="s">
        <v>588</v>
      </c>
      <c r="H114" s="131" t="s">
        <v>252</v>
      </c>
      <c r="I114" s="131" t="s">
        <v>589</v>
      </c>
      <c r="J114" s="128">
        <v>1</v>
      </c>
      <c r="M114" s="127"/>
      <c r="N114" s="127"/>
      <c r="O114" s="127"/>
    </row>
    <row r="115" spans="1:15">
      <c r="A115" s="131">
        <v>113</v>
      </c>
      <c r="B115" s="131">
        <v>2</v>
      </c>
      <c r="C115" s="131">
        <v>3</v>
      </c>
      <c r="D115" s="132" t="s">
        <v>603</v>
      </c>
      <c r="E115" s="132" t="str">
        <f t="shared" si="1"/>
        <v>2-3-801</v>
      </c>
      <c r="F115" s="132">
        <v>88.3</v>
      </c>
      <c r="G115" s="131" t="s">
        <v>588</v>
      </c>
      <c r="H115" s="131" t="s">
        <v>252</v>
      </c>
      <c r="I115" s="131" t="s">
        <v>589</v>
      </c>
      <c r="J115" s="128">
        <v>1</v>
      </c>
      <c r="M115" s="127"/>
      <c r="N115" s="127"/>
      <c r="O115" s="127"/>
    </row>
    <row r="116" spans="1:15">
      <c r="A116" s="131">
        <v>114</v>
      </c>
      <c r="B116" s="131">
        <v>2</v>
      </c>
      <c r="C116" s="131">
        <v>3</v>
      </c>
      <c r="D116" s="132" t="s">
        <v>604</v>
      </c>
      <c r="E116" s="132" t="str">
        <f t="shared" si="1"/>
        <v>2-3-802</v>
      </c>
      <c r="F116" s="132">
        <v>88.85</v>
      </c>
      <c r="G116" s="131" t="s">
        <v>588</v>
      </c>
      <c r="H116" s="131" t="s">
        <v>252</v>
      </c>
      <c r="I116" s="131" t="s">
        <v>589</v>
      </c>
      <c r="J116" s="128">
        <v>1</v>
      </c>
      <c r="M116" s="127"/>
      <c r="N116" s="127"/>
      <c r="O116" s="127"/>
    </row>
    <row r="117" spans="1:15">
      <c r="A117" s="131">
        <v>115</v>
      </c>
      <c r="B117" s="131">
        <v>2</v>
      </c>
      <c r="C117" s="131">
        <v>3</v>
      </c>
      <c r="D117" s="132" t="s">
        <v>605</v>
      </c>
      <c r="E117" s="132" t="str">
        <f t="shared" si="1"/>
        <v>2-3-901</v>
      </c>
      <c r="F117" s="132">
        <v>88.3</v>
      </c>
      <c r="G117" s="131" t="s">
        <v>588</v>
      </c>
      <c r="H117" s="131" t="s">
        <v>252</v>
      </c>
      <c r="I117" s="131" t="s">
        <v>589</v>
      </c>
      <c r="J117" s="128">
        <v>1</v>
      </c>
      <c r="M117" s="127"/>
      <c r="N117" s="127"/>
      <c r="O117" s="127"/>
    </row>
    <row r="118" spans="1:15">
      <c r="A118" s="131">
        <v>116</v>
      </c>
      <c r="B118" s="131">
        <v>2</v>
      </c>
      <c r="C118" s="131">
        <v>3</v>
      </c>
      <c r="D118" s="132" t="s">
        <v>606</v>
      </c>
      <c r="E118" s="132" t="str">
        <f t="shared" si="1"/>
        <v>2-3-902</v>
      </c>
      <c r="F118" s="132">
        <v>88.85</v>
      </c>
      <c r="G118" s="131" t="s">
        <v>588</v>
      </c>
      <c r="H118" s="131" t="s">
        <v>252</v>
      </c>
      <c r="I118" s="131" t="s">
        <v>589</v>
      </c>
      <c r="J118" s="128">
        <v>1</v>
      </c>
      <c r="M118" s="127"/>
      <c r="N118" s="127"/>
      <c r="O118" s="127"/>
    </row>
    <row r="119" spans="1:15">
      <c r="A119" s="131">
        <v>117</v>
      </c>
      <c r="B119" s="131">
        <v>3</v>
      </c>
      <c r="C119" s="131">
        <v>1</v>
      </c>
      <c r="D119" s="132" t="s">
        <v>587</v>
      </c>
      <c r="E119" s="132" t="str">
        <f t="shared" si="1"/>
        <v>3-1-101</v>
      </c>
      <c r="F119" s="132">
        <v>88.21</v>
      </c>
      <c r="G119" s="131" t="s">
        <v>588</v>
      </c>
      <c r="H119" s="131" t="s">
        <v>252</v>
      </c>
      <c r="I119" s="131" t="s">
        <v>589</v>
      </c>
      <c r="J119" s="128">
        <v>1</v>
      </c>
      <c r="M119" s="127"/>
      <c r="N119" s="127"/>
      <c r="O119" s="127"/>
    </row>
    <row r="120" spans="1:15">
      <c r="A120" s="131">
        <v>118</v>
      </c>
      <c r="B120" s="131">
        <v>3</v>
      </c>
      <c r="C120" s="131">
        <v>1</v>
      </c>
      <c r="D120" s="132" t="s">
        <v>590</v>
      </c>
      <c r="E120" s="132" t="str">
        <f t="shared" si="1"/>
        <v>3-1-102</v>
      </c>
      <c r="F120" s="132">
        <v>87.66</v>
      </c>
      <c r="G120" s="131" t="s">
        <v>588</v>
      </c>
      <c r="H120" s="131" t="s">
        <v>252</v>
      </c>
      <c r="I120" s="131" t="s">
        <v>589</v>
      </c>
      <c r="J120" s="128">
        <v>1</v>
      </c>
      <c r="M120" s="127"/>
      <c r="N120" s="127"/>
      <c r="O120" s="127"/>
    </row>
    <row r="121" spans="1:15">
      <c r="A121" s="131">
        <v>119</v>
      </c>
      <c r="B121" s="131">
        <v>3</v>
      </c>
      <c r="C121" s="131">
        <v>1</v>
      </c>
      <c r="D121" s="132" t="s">
        <v>591</v>
      </c>
      <c r="E121" s="132" t="str">
        <f t="shared" si="1"/>
        <v>3-1-201</v>
      </c>
      <c r="F121" s="132">
        <v>88.21</v>
      </c>
      <c r="G121" s="131" t="s">
        <v>588</v>
      </c>
      <c r="H121" s="131" t="s">
        <v>252</v>
      </c>
      <c r="I121" s="131" t="s">
        <v>589</v>
      </c>
      <c r="J121" s="128">
        <v>1</v>
      </c>
      <c r="M121" s="127"/>
      <c r="N121" s="127"/>
      <c r="O121" s="127"/>
    </row>
    <row r="122" spans="1:15">
      <c r="A122" s="131">
        <v>120</v>
      </c>
      <c r="B122" s="131">
        <v>3</v>
      </c>
      <c r="C122" s="131">
        <v>1</v>
      </c>
      <c r="D122" s="132" t="s">
        <v>592</v>
      </c>
      <c r="E122" s="132" t="str">
        <f t="shared" si="1"/>
        <v>3-1-202</v>
      </c>
      <c r="F122" s="132">
        <v>87.66</v>
      </c>
      <c r="G122" s="131" t="s">
        <v>588</v>
      </c>
      <c r="H122" s="131" t="s">
        <v>252</v>
      </c>
      <c r="I122" s="131" t="s">
        <v>589</v>
      </c>
      <c r="J122" s="128">
        <v>1</v>
      </c>
      <c r="M122" s="127"/>
      <c r="N122" s="127"/>
      <c r="O122" s="127"/>
    </row>
    <row r="123" spans="1:15">
      <c r="A123" s="131">
        <v>121</v>
      </c>
      <c r="B123" s="131">
        <v>3</v>
      </c>
      <c r="C123" s="131">
        <v>1</v>
      </c>
      <c r="D123" s="132" t="s">
        <v>593</v>
      </c>
      <c r="E123" s="132" t="str">
        <f t="shared" si="1"/>
        <v>3-1-301</v>
      </c>
      <c r="F123" s="132">
        <v>88.21</v>
      </c>
      <c r="G123" s="131" t="s">
        <v>588</v>
      </c>
      <c r="H123" s="131" t="s">
        <v>252</v>
      </c>
      <c r="I123" s="131" t="s">
        <v>589</v>
      </c>
      <c r="J123" s="128">
        <v>1</v>
      </c>
      <c r="M123" s="127"/>
      <c r="N123" s="127"/>
      <c r="O123" s="127"/>
    </row>
    <row r="124" spans="1:15">
      <c r="A124" s="131">
        <v>122</v>
      </c>
      <c r="B124" s="131">
        <v>3</v>
      </c>
      <c r="C124" s="131">
        <v>1</v>
      </c>
      <c r="D124" s="132" t="s">
        <v>594</v>
      </c>
      <c r="E124" s="132" t="str">
        <f t="shared" si="1"/>
        <v>3-1-302</v>
      </c>
      <c r="F124" s="132">
        <v>87.66</v>
      </c>
      <c r="G124" s="131" t="s">
        <v>588</v>
      </c>
      <c r="H124" s="131" t="s">
        <v>252</v>
      </c>
      <c r="I124" s="131" t="s">
        <v>589</v>
      </c>
      <c r="J124" s="128">
        <v>1</v>
      </c>
      <c r="M124" s="127"/>
      <c r="N124" s="127"/>
      <c r="O124" s="127"/>
    </row>
    <row r="125" spans="1:15">
      <c r="A125" s="131">
        <v>123</v>
      </c>
      <c r="B125" s="131">
        <v>3</v>
      </c>
      <c r="C125" s="131">
        <v>1</v>
      </c>
      <c r="D125" s="132" t="s">
        <v>595</v>
      </c>
      <c r="E125" s="132" t="str">
        <f t="shared" si="1"/>
        <v>3-1-401</v>
      </c>
      <c r="F125" s="132">
        <v>88.21</v>
      </c>
      <c r="G125" s="131" t="s">
        <v>588</v>
      </c>
      <c r="H125" s="131" t="s">
        <v>252</v>
      </c>
      <c r="I125" s="131" t="s">
        <v>589</v>
      </c>
      <c r="J125" s="128">
        <v>1</v>
      </c>
      <c r="M125" s="127"/>
      <c r="N125" s="127"/>
      <c r="O125" s="127"/>
    </row>
    <row r="126" spans="1:15">
      <c r="A126" s="131">
        <v>124</v>
      </c>
      <c r="B126" s="131">
        <v>3</v>
      </c>
      <c r="C126" s="131">
        <v>1</v>
      </c>
      <c r="D126" s="132" t="s">
        <v>596</v>
      </c>
      <c r="E126" s="132" t="str">
        <f t="shared" si="1"/>
        <v>3-1-402</v>
      </c>
      <c r="F126" s="132">
        <v>87.66</v>
      </c>
      <c r="G126" s="131" t="s">
        <v>588</v>
      </c>
      <c r="H126" s="131" t="s">
        <v>252</v>
      </c>
      <c r="I126" s="131" t="s">
        <v>589</v>
      </c>
      <c r="J126" s="128">
        <v>1</v>
      </c>
      <c r="M126" s="127"/>
      <c r="N126" s="127"/>
      <c r="O126" s="127"/>
    </row>
    <row r="127" spans="1:15">
      <c r="A127" s="131">
        <v>125</v>
      </c>
      <c r="B127" s="131">
        <v>3</v>
      </c>
      <c r="C127" s="131">
        <v>1</v>
      </c>
      <c r="D127" s="132" t="s">
        <v>597</v>
      </c>
      <c r="E127" s="132" t="str">
        <f t="shared" si="1"/>
        <v>3-1-501</v>
      </c>
      <c r="F127" s="132">
        <v>88.21</v>
      </c>
      <c r="G127" s="131" t="s">
        <v>588</v>
      </c>
      <c r="H127" s="131" t="s">
        <v>252</v>
      </c>
      <c r="I127" s="131" t="s">
        <v>589</v>
      </c>
      <c r="J127" s="128">
        <v>1</v>
      </c>
      <c r="M127" s="127"/>
      <c r="N127" s="127"/>
      <c r="O127" s="127"/>
    </row>
    <row r="128" spans="1:15">
      <c r="A128" s="131">
        <v>126</v>
      </c>
      <c r="B128" s="131">
        <v>3</v>
      </c>
      <c r="C128" s="131">
        <v>1</v>
      </c>
      <c r="D128" s="132" t="s">
        <v>598</v>
      </c>
      <c r="E128" s="132" t="str">
        <f t="shared" si="1"/>
        <v>3-1-502</v>
      </c>
      <c r="F128" s="132">
        <v>87.66</v>
      </c>
      <c r="G128" s="131" t="s">
        <v>588</v>
      </c>
      <c r="H128" s="131" t="s">
        <v>252</v>
      </c>
      <c r="I128" s="131" t="s">
        <v>589</v>
      </c>
      <c r="J128" s="128">
        <v>1</v>
      </c>
      <c r="M128" s="127"/>
      <c r="N128" s="127"/>
      <c r="O128" s="127"/>
    </row>
    <row r="129" spans="1:15">
      <c r="A129" s="131">
        <v>127</v>
      </c>
      <c r="B129" s="131">
        <v>3</v>
      </c>
      <c r="C129" s="131">
        <v>1</v>
      </c>
      <c r="D129" s="132" t="s">
        <v>599</v>
      </c>
      <c r="E129" s="132" t="str">
        <f t="shared" si="1"/>
        <v>3-1-601</v>
      </c>
      <c r="F129" s="132">
        <v>88.21</v>
      </c>
      <c r="G129" s="131" t="s">
        <v>588</v>
      </c>
      <c r="H129" s="131" t="s">
        <v>252</v>
      </c>
      <c r="I129" s="131" t="s">
        <v>589</v>
      </c>
      <c r="J129" s="128">
        <v>1</v>
      </c>
      <c r="M129" s="127"/>
      <c r="N129" s="127"/>
      <c r="O129" s="127"/>
    </row>
    <row r="130" spans="1:15">
      <c r="A130" s="131">
        <v>128</v>
      </c>
      <c r="B130" s="131">
        <v>3</v>
      </c>
      <c r="C130" s="131">
        <v>1</v>
      </c>
      <c r="D130" s="132" t="s">
        <v>600</v>
      </c>
      <c r="E130" s="132" t="str">
        <f t="shared" si="1"/>
        <v>3-1-602</v>
      </c>
      <c r="F130" s="132">
        <v>87.66</v>
      </c>
      <c r="G130" s="131" t="s">
        <v>588</v>
      </c>
      <c r="H130" s="131" t="s">
        <v>252</v>
      </c>
      <c r="I130" s="131" t="s">
        <v>589</v>
      </c>
      <c r="J130" s="128">
        <v>1</v>
      </c>
      <c r="M130" s="127"/>
      <c r="N130" s="127"/>
      <c r="O130" s="127"/>
    </row>
    <row r="131" spans="1:15">
      <c r="A131" s="131">
        <v>129</v>
      </c>
      <c r="B131" s="131">
        <v>3</v>
      </c>
      <c r="C131" s="131">
        <v>1</v>
      </c>
      <c r="D131" s="132" t="s">
        <v>601</v>
      </c>
      <c r="E131" s="132" t="str">
        <f t="shared" si="1"/>
        <v>3-1-701</v>
      </c>
      <c r="F131" s="132">
        <v>88.21</v>
      </c>
      <c r="G131" s="131" t="s">
        <v>588</v>
      </c>
      <c r="H131" s="131" t="s">
        <v>252</v>
      </c>
      <c r="I131" s="131" t="s">
        <v>589</v>
      </c>
      <c r="J131" s="128">
        <v>1</v>
      </c>
      <c r="M131" s="127"/>
      <c r="N131" s="127"/>
      <c r="O131" s="127"/>
    </row>
    <row r="132" spans="1:15">
      <c r="A132" s="131">
        <v>130</v>
      </c>
      <c r="B132" s="131">
        <v>3</v>
      </c>
      <c r="C132" s="131">
        <v>1</v>
      </c>
      <c r="D132" s="132" t="s">
        <v>602</v>
      </c>
      <c r="E132" s="132" t="str">
        <f t="shared" ref="E132:E195" si="2">B132&amp;-C132&amp;-D132</f>
        <v>3-1-702</v>
      </c>
      <c r="F132" s="132">
        <v>87.66</v>
      </c>
      <c r="G132" s="131" t="s">
        <v>588</v>
      </c>
      <c r="H132" s="131" t="s">
        <v>252</v>
      </c>
      <c r="I132" s="131" t="s">
        <v>589</v>
      </c>
      <c r="J132" s="128">
        <v>1</v>
      </c>
      <c r="M132" s="127"/>
      <c r="N132" s="127"/>
      <c r="O132" s="127"/>
    </row>
    <row r="133" spans="1:15">
      <c r="A133" s="131">
        <v>131</v>
      </c>
      <c r="B133" s="131">
        <v>3</v>
      </c>
      <c r="C133" s="131">
        <v>1</v>
      </c>
      <c r="D133" s="132" t="s">
        <v>603</v>
      </c>
      <c r="E133" s="132" t="str">
        <f t="shared" si="2"/>
        <v>3-1-801</v>
      </c>
      <c r="F133" s="132">
        <v>88.21</v>
      </c>
      <c r="G133" s="131" t="s">
        <v>588</v>
      </c>
      <c r="H133" s="131" t="s">
        <v>252</v>
      </c>
      <c r="I133" s="131" t="s">
        <v>589</v>
      </c>
      <c r="J133" s="128">
        <v>1</v>
      </c>
      <c r="M133" s="127"/>
      <c r="N133" s="127"/>
      <c r="O133" s="127"/>
    </row>
    <row r="134" spans="1:15">
      <c r="A134" s="131">
        <v>132</v>
      </c>
      <c r="B134" s="131">
        <v>3</v>
      </c>
      <c r="C134" s="131">
        <v>1</v>
      </c>
      <c r="D134" s="132" t="s">
        <v>604</v>
      </c>
      <c r="E134" s="132" t="str">
        <f t="shared" si="2"/>
        <v>3-1-802</v>
      </c>
      <c r="F134" s="132">
        <v>87.66</v>
      </c>
      <c r="G134" s="131" t="s">
        <v>588</v>
      </c>
      <c r="H134" s="131" t="s">
        <v>252</v>
      </c>
      <c r="I134" s="131" t="s">
        <v>589</v>
      </c>
      <c r="J134" s="128">
        <v>1</v>
      </c>
      <c r="M134" s="127"/>
      <c r="N134" s="127"/>
      <c r="O134" s="127"/>
    </row>
    <row r="135" spans="1:15">
      <c r="A135" s="131">
        <v>133</v>
      </c>
      <c r="B135" s="131">
        <v>3</v>
      </c>
      <c r="C135" s="131">
        <v>1</v>
      </c>
      <c r="D135" s="132" t="s">
        <v>605</v>
      </c>
      <c r="E135" s="132" t="str">
        <f t="shared" si="2"/>
        <v>3-1-901</v>
      </c>
      <c r="F135" s="132">
        <v>88.21</v>
      </c>
      <c r="G135" s="131" t="s">
        <v>588</v>
      </c>
      <c r="H135" s="131" t="s">
        <v>252</v>
      </c>
      <c r="I135" s="131" t="s">
        <v>589</v>
      </c>
      <c r="J135" s="128">
        <v>1</v>
      </c>
      <c r="M135" s="127"/>
      <c r="N135" s="127"/>
      <c r="O135" s="127"/>
    </row>
    <row r="136" spans="1:15">
      <c r="A136" s="131">
        <v>134</v>
      </c>
      <c r="B136" s="131">
        <v>3</v>
      </c>
      <c r="C136" s="131">
        <v>1</v>
      </c>
      <c r="D136" s="132" t="s">
        <v>606</v>
      </c>
      <c r="E136" s="132" t="str">
        <f t="shared" si="2"/>
        <v>3-1-902</v>
      </c>
      <c r="F136" s="132">
        <v>87.66</v>
      </c>
      <c r="G136" s="131" t="s">
        <v>588</v>
      </c>
      <c r="H136" s="131" t="s">
        <v>252</v>
      </c>
      <c r="I136" s="131" t="s">
        <v>589</v>
      </c>
      <c r="J136" s="128">
        <v>1</v>
      </c>
      <c r="M136" s="127"/>
      <c r="N136" s="127"/>
      <c r="O136" s="127"/>
    </row>
    <row r="137" spans="1:15">
      <c r="A137" s="131">
        <v>135</v>
      </c>
      <c r="B137" s="131">
        <v>3</v>
      </c>
      <c r="C137" s="131">
        <v>1</v>
      </c>
      <c r="D137" s="132" t="s">
        <v>607</v>
      </c>
      <c r="E137" s="132" t="str">
        <f t="shared" si="2"/>
        <v>3-1-1001</v>
      </c>
      <c r="F137" s="132">
        <v>88.21</v>
      </c>
      <c r="G137" s="131" t="s">
        <v>588</v>
      </c>
      <c r="H137" s="131" t="s">
        <v>252</v>
      </c>
      <c r="I137" s="131" t="s">
        <v>589</v>
      </c>
      <c r="J137" s="128">
        <v>1</v>
      </c>
      <c r="M137" s="127"/>
      <c r="N137" s="127"/>
      <c r="O137" s="127"/>
    </row>
    <row r="138" spans="1:15">
      <c r="A138" s="131">
        <v>136</v>
      </c>
      <c r="B138" s="131">
        <v>3</v>
      </c>
      <c r="C138" s="131">
        <v>1</v>
      </c>
      <c r="D138" s="132" t="s">
        <v>608</v>
      </c>
      <c r="E138" s="132" t="str">
        <f t="shared" si="2"/>
        <v>3-1-1002</v>
      </c>
      <c r="F138" s="132">
        <v>87.66</v>
      </c>
      <c r="G138" s="131" t="s">
        <v>588</v>
      </c>
      <c r="H138" s="131" t="s">
        <v>252</v>
      </c>
      <c r="I138" s="131" t="s">
        <v>589</v>
      </c>
      <c r="J138" s="128">
        <v>1</v>
      </c>
      <c r="M138" s="127"/>
      <c r="N138" s="127"/>
      <c r="O138" s="127"/>
    </row>
    <row r="139" spans="1:15">
      <c r="A139" s="131">
        <v>137</v>
      </c>
      <c r="B139" s="131">
        <v>3</v>
      </c>
      <c r="C139" s="131">
        <v>2</v>
      </c>
      <c r="D139" s="132" t="s">
        <v>587</v>
      </c>
      <c r="E139" s="132" t="str">
        <f t="shared" si="2"/>
        <v>3-2-101</v>
      </c>
      <c r="F139" s="132">
        <v>87.66</v>
      </c>
      <c r="G139" s="131" t="s">
        <v>588</v>
      </c>
      <c r="H139" s="131" t="s">
        <v>252</v>
      </c>
      <c r="I139" s="131" t="s">
        <v>589</v>
      </c>
      <c r="J139" s="128">
        <v>1</v>
      </c>
      <c r="M139" s="127"/>
      <c r="N139" s="127"/>
      <c r="O139" s="127"/>
    </row>
    <row r="140" spans="1:15">
      <c r="A140" s="131">
        <v>138</v>
      </c>
      <c r="B140" s="131">
        <v>3</v>
      </c>
      <c r="C140" s="131">
        <v>2</v>
      </c>
      <c r="D140" s="132" t="s">
        <v>590</v>
      </c>
      <c r="E140" s="132" t="str">
        <f t="shared" si="2"/>
        <v>3-2-102</v>
      </c>
      <c r="F140" s="132">
        <v>87.66</v>
      </c>
      <c r="G140" s="131" t="s">
        <v>588</v>
      </c>
      <c r="H140" s="131" t="s">
        <v>252</v>
      </c>
      <c r="I140" s="131" t="s">
        <v>589</v>
      </c>
      <c r="J140" s="128">
        <v>1</v>
      </c>
      <c r="M140" s="127"/>
      <c r="N140" s="127"/>
      <c r="O140" s="127"/>
    </row>
    <row r="141" spans="1:15">
      <c r="A141" s="131">
        <v>139</v>
      </c>
      <c r="B141" s="131">
        <v>3</v>
      </c>
      <c r="C141" s="131">
        <v>2</v>
      </c>
      <c r="D141" s="132" t="s">
        <v>591</v>
      </c>
      <c r="E141" s="132" t="str">
        <f t="shared" si="2"/>
        <v>3-2-201</v>
      </c>
      <c r="F141" s="132">
        <v>87.66</v>
      </c>
      <c r="G141" s="131" t="s">
        <v>588</v>
      </c>
      <c r="H141" s="131" t="s">
        <v>252</v>
      </c>
      <c r="I141" s="131" t="s">
        <v>589</v>
      </c>
      <c r="J141" s="128">
        <v>1</v>
      </c>
      <c r="M141" s="127"/>
      <c r="N141" s="127"/>
      <c r="O141" s="127"/>
    </row>
    <row r="142" spans="1:15">
      <c r="A142" s="131">
        <v>140</v>
      </c>
      <c r="B142" s="131">
        <v>3</v>
      </c>
      <c r="C142" s="131">
        <v>2</v>
      </c>
      <c r="D142" s="132" t="s">
        <v>592</v>
      </c>
      <c r="E142" s="132" t="str">
        <f t="shared" si="2"/>
        <v>3-2-202</v>
      </c>
      <c r="F142" s="132">
        <v>87.66</v>
      </c>
      <c r="G142" s="131" t="s">
        <v>588</v>
      </c>
      <c r="H142" s="131" t="s">
        <v>252</v>
      </c>
      <c r="I142" s="131" t="s">
        <v>589</v>
      </c>
      <c r="J142" s="128">
        <v>1</v>
      </c>
      <c r="M142" s="127"/>
      <c r="N142" s="127"/>
      <c r="O142" s="127"/>
    </row>
    <row r="143" spans="1:15">
      <c r="A143" s="131">
        <v>141</v>
      </c>
      <c r="B143" s="131">
        <v>3</v>
      </c>
      <c r="C143" s="131">
        <v>2</v>
      </c>
      <c r="D143" s="132" t="s">
        <v>593</v>
      </c>
      <c r="E143" s="132" t="str">
        <f t="shared" si="2"/>
        <v>3-2-301</v>
      </c>
      <c r="F143" s="132">
        <v>87.66</v>
      </c>
      <c r="G143" s="131" t="s">
        <v>588</v>
      </c>
      <c r="H143" s="131" t="s">
        <v>252</v>
      </c>
      <c r="I143" s="131" t="s">
        <v>589</v>
      </c>
      <c r="J143" s="128">
        <v>1</v>
      </c>
      <c r="M143" s="127"/>
      <c r="N143" s="127"/>
      <c r="O143" s="127"/>
    </row>
    <row r="144" spans="1:15">
      <c r="A144" s="131">
        <v>142</v>
      </c>
      <c r="B144" s="131">
        <v>3</v>
      </c>
      <c r="C144" s="131">
        <v>2</v>
      </c>
      <c r="D144" s="132" t="s">
        <v>594</v>
      </c>
      <c r="E144" s="132" t="str">
        <f t="shared" si="2"/>
        <v>3-2-302</v>
      </c>
      <c r="F144" s="132">
        <v>87.66</v>
      </c>
      <c r="G144" s="131" t="s">
        <v>588</v>
      </c>
      <c r="H144" s="131" t="s">
        <v>252</v>
      </c>
      <c r="I144" s="131" t="s">
        <v>589</v>
      </c>
      <c r="J144" s="128">
        <v>1</v>
      </c>
      <c r="M144" s="127"/>
      <c r="N144" s="127"/>
      <c r="O144" s="127"/>
    </row>
    <row r="145" spans="1:15">
      <c r="A145" s="131">
        <v>143</v>
      </c>
      <c r="B145" s="131">
        <v>3</v>
      </c>
      <c r="C145" s="131">
        <v>2</v>
      </c>
      <c r="D145" s="132" t="s">
        <v>595</v>
      </c>
      <c r="E145" s="132" t="str">
        <f t="shared" si="2"/>
        <v>3-2-401</v>
      </c>
      <c r="F145" s="132">
        <v>87.66</v>
      </c>
      <c r="G145" s="131" t="s">
        <v>588</v>
      </c>
      <c r="H145" s="131" t="s">
        <v>252</v>
      </c>
      <c r="I145" s="131" t="s">
        <v>589</v>
      </c>
      <c r="J145" s="128">
        <v>1</v>
      </c>
      <c r="M145" s="127"/>
      <c r="N145" s="127"/>
      <c r="O145" s="127"/>
    </row>
    <row r="146" spans="1:15">
      <c r="A146" s="131">
        <v>144</v>
      </c>
      <c r="B146" s="131">
        <v>3</v>
      </c>
      <c r="C146" s="131">
        <v>2</v>
      </c>
      <c r="D146" s="132" t="s">
        <v>596</v>
      </c>
      <c r="E146" s="132" t="str">
        <f t="shared" si="2"/>
        <v>3-2-402</v>
      </c>
      <c r="F146" s="132">
        <v>87.66</v>
      </c>
      <c r="G146" s="131" t="s">
        <v>588</v>
      </c>
      <c r="H146" s="131" t="s">
        <v>252</v>
      </c>
      <c r="I146" s="131" t="s">
        <v>589</v>
      </c>
      <c r="J146" s="128">
        <v>1</v>
      </c>
      <c r="M146" s="127"/>
      <c r="N146" s="127"/>
      <c r="O146" s="127"/>
    </row>
    <row r="147" spans="1:15">
      <c r="A147" s="131">
        <v>145</v>
      </c>
      <c r="B147" s="131">
        <v>3</v>
      </c>
      <c r="C147" s="131">
        <v>2</v>
      </c>
      <c r="D147" s="132" t="s">
        <v>597</v>
      </c>
      <c r="E147" s="132" t="str">
        <f t="shared" si="2"/>
        <v>3-2-501</v>
      </c>
      <c r="F147" s="132">
        <v>87.66</v>
      </c>
      <c r="G147" s="131" t="s">
        <v>588</v>
      </c>
      <c r="H147" s="131" t="s">
        <v>252</v>
      </c>
      <c r="I147" s="131" t="s">
        <v>589</v>
      </c>
      <c r="J147" s="128">
        <v>1</v>
      </c>
      <c r="M147" s="127"/>
      <c r="N147" s="127"/>
      <c r="O147" s="127"/>
    </row>
    <row r="148" spans="1:15">
      <c r="A148" s="131">
        <v>146</v>
      </c>
      <c r="B148" s="131">
        <v>3</v>
      </c>
      <c r="C148" s="131">
        <v>2</v>
      </c>
      <c r="D148" s="132" t="s">
        <v>598</v>
      </c>
      <c r="E148" s="132" t="str">
        <f t="shared" si="2"/>
        <v>3-2-502</v>
      </c>
      <c r="F148" s="132">
        <v>87.66</v>
      </c>
      <c r="G148" s="131" t="s">
        <v>588</v>
      </c>
      <c r="H148" s="131" t="s">
        <v>252</v>
      </c>
      <c r="I148" s="131" t="s">
        <v>589</v>
      </c>
      <c r="J148" s="128">
        <v>1</v>
      </c>
      <c r="M148" s="127"/>
      <c r="N148" s="127"/>
      <c r="O148" s="127"/>
    </row>
    <row r="149" spans="1:15">
      <c r="A149" s="131">
        <v>147</v>
      </c>
      <c r="B149" s="131">
        <v>3</v>
      </c>
      <c r="C149" s="131">
        <v>2</v>
      </c>
      <c r="D149" s="132" t="s">
        <v>599</v>
      </c>
      <c r="E149" s="132" t="str">
        <f t="shared" si="2"/>
        <v>3-2-601</v>
      </c>
      <c r="F149" s="132">
        <v>87.66</v>
      </c>
      <c r="G149" s="131" t="s">
        <v>588</v>
      </c>
      <c r="H149" s="131" t="s">
        <v>252</v>
      </c>
      <c r="I149" s="131" t="s">
        <v>589</v>
      </c>
      <c r="J149" s="128">
        <v>1</v>
      </c>
      <c r="M149" s="127"/>
      <c r="N149" s="127"/>
      <c r="O149" s="127"/>
    </row>
    <row r="150" spans="1:15">
      <c r="A150" s="131">
        <v>148</v>
      </c>
      <c r="B150" s="131">
        <v>3</v>
      </c>
      <c r="C150" s="131">
        <v>2</v>
      </c>
      <c r="D150" s="132" t="s">
        <v>600</v>
      </c>
      <c r="E150" s="132" t="str">
        <f t="shared" si="2"/>
        <v>3-2-602</v>
      </c>
      <c r="F150" s="132">
        <v>87.66</v>
      </c>
      <c r="G150" s="131" t="s">
        <v>588</v>
      </c>
      <c r="H150" s="131" t="s">
        <v>252</v>
      </c>
      <c r="I150" s="131" t="s">
        <v>589</v>
      </c>
      <c r="J150" s="128">
        <v>1</v>
      </c>
      <c r="M150" s="127"/>
      <c r="N150" s="127"/>
      <c r="O150" s="127"/>
    </row>
    <row r="151" spans="1:15">
      <c r="A151" s="131">
        <v>149</v>
      </c>
      <c r="B151" s="131">
        <v>3</v>
      </c>
      <c r="C151" s="131">
        <v>2</v>
      </c>
      <c r="D151" s="132" t="s">
        <v>601</v>
      </c>
      <c r="E151" s="132" t="str">
        <f t="shared" si="2"/>
        <v>3-2-701</v>
      </c>
      <c r="F151" s="132">
        <v>87.66</v>
      </c>
      <c r="G151" s="131" t="s">
        <v>588</v>
      </c>
      <c r="H151" s="131" t="s">
        <v>252</v>
      </c>
      <c r="I151" s="131" t="s">
        <v>589</v>
      </c>
      <c r="J151" s="128">
        <v>1</v>
      </c>
      <c r="M151" s="127"/>
      <c r="N151" s="127"/>
      <c r="O151" s="127"/>
    </row>
    <row r="152" spans="1:15">
      <c r="A152" s="131">
        <v>150</v>
      </c>
      <c r="B152" s="131">
        <v>3</v>
      </c>
      <c r="C152" s="131">
        <v>2</v>
      </c>
      <c r="D152" s="132" t="s">
        <v>602</v>
      </c>
      <c r="E152" s="132" t="str">
        <f t="shared" si="2"/>
        <v>3-2-702</v>
      </c>
      <c r="F152" s="132">
        <v>87.66</v>
      </c>
      <c r="G152" s="131" t="s">
        <v>588</v>
      </c>
      <c r="H152" s="131" t="s">
        <v>252</v>
      </c>
      <c r="I152" s="131" t="s">
        <v>589</v>
      </c>
      <c r="J152" s="128">
        <v>1</v>
      </c>
      <c r="M152" s="127"/>
      <c r="N152" s="127"/>
      <c r="O152" s="127"/>
    </row>
    <row r="153" spans="1:15">
      <c r="A153" s="131">
        <v>151</v>
      </c>
      <c r="B153" s="131">
        <v>3</v>
      </c>
      <c r="C153" s="131">
        <v>2</v>
      </c>
      <c r="D153" s="132" t="s">
        <v>603</v>
      </c>
      <c r="E153" s="132" t="str">
        <f t="shared" si="2"/>
        <v>3-2-801</v>
      </c>
      <c r="F153" s="132">
        <v>87.66</v>
      </c>
      <c r="G153" s="131" t="s">
        <v>588</v>
      </c>
      <c r="H153" s="131" t="s">
        <v>252</v>
      </c>
      <c r="I153" s="131" t="s">
        <v>589</v>
      </c>
      <c r="J153" s="128">
        <v>1</v>
      </c>
      <c r="M153" s="127"/>
      <c r="N153" s="127"/>
      <c r="O153" s="127"/>
    </row>
    <row r="154" spans="1:15">
      <c r="A154" s="131">
        <v>152</v>
      </c>
      <c r="B154" s="131">
        <v>3</v>
      </c>
      <c r="C154" s="131">
        <v>2</v>
      </c>
      <c r="D154" s="132" t="s">
        <v>604</v>
      </c>
      <c r="E154" s="132" t="str">
        <f t="shared" si="2"/>
        <v>3-2-802</v>
      </c>
      <c r="F154" s="132">
        <v>87.66</v>
      </c>
      <c r="G154" s="131" t="s">
        <v>588</v>
      </c>
      <c r="H154" s="131" t="s">
        <v>252</v>
      </c>
      <c r="I154" s="131" t="s">
        <v>589</v>
      </c>
      <c r="J154" s="128">
        <v>1</v>
      </c>
      <c r="M154" s="127"/>
      <c r="N154" s="127"/>
      <c r="O154" s="127"/>
    </row>
    <row r="155" spans="1:15">
      <c r="A155" s="131">
        <v>153</v>
      </c>
      <c r="B155" s="131">
        <v>3</v>
      </c>
      <c r="C155" s="131">
        <v>2</v>
      </c>
      <c r="D155" s="132" t="s">
        <v>605</v>
      </c>
      <c r="E155" s="132" t="str">
        <f t="shared" si="2"/>
        <v>3-2-901</v>
      </c>
      <c r="F155" s="132">
        <v>87.66</v>
      </c>
      <c r="G155" s="131" t="s">
        <v>588</v>
      </c>
      <c r="H155" s="131" t="s">
        <v>252</v>
      </c>
      <c r="I155" s="131" t="s">
        <v>589</v>
      </c>
      <c r="J155" s="128">
        <v>1</v>
      </c>
      <c r="M155" s="127"/>
      <c r="N155" s="127"/>
      <c r="O155" s="127"/>
    </row>
    <row r="156" spans="1:15">
      <c r="A156" s="131">
        <v>154</v>
      </c>
      <c r="B156" s="131">
        <v>3</v>
      </c>
      <c r="C156" s="131">
        <v>2</v>
      </c>
      <c r="D156" s="132" t="s">
        <v>606</v>
      </c>
      <c r="E156" s="132" t="str">
        <f t="shared" si="2"/>
        <v>3-2-902</v>
      </c>
      <c r="F156" s="132">
        <v>87.66</v>
      </c>
      <c r="G156" s="131" t="s">
        <v>588</v>
      </c>
      <c r="H156" s="131" t="s">
        <v>252</v>
      </c>
      <c r="I156" s="131" t="s">
        <v>589</v>
      </c>
      <c r="J156" s="128">
        <v>1</v>
      </c>
      <c r="M156" s="127"/>
      <c r="N156" s="127"/>
      <c r="O156" s="127"/>
    </row>
    <row r="157" spans="1:15">
      <c r="A157" s="131">
        <v>155</v>
      </c>
      <c r="B157" s="131">
        <v>3</v>
      </c>
      <c r="C157" s="131">
        <v>2</v>
      </c>
      <c r="D157" s="132" t="s">
        <v>607</v>
      </c>
      <c r="E157" s="132" t="str">
        <f t="shared" si="2"/>
        <v>3-2-1001</v>
      </c>
      <c r="F157" s="132">
        <v>87.66</v>
      </c>
      <c r="G157" s="131" t="s">
        <v>588</v>
      </c>
      <c r="H157" s="131" t="s">
        <v>252</v>
      </c>
      <c r="I157" s="131" t="s">
        <v>589</v>
      </c>
      <c r="J157" s="128">
        <v>1</v>
      </c>
      <c r="M157" s="127"/>
      <c r="N157" s="127"/>
      <c r="O157" s="127"/>
    </row>
    <row r="158" spans="1:15">
      <c r="A158" s="131">
        <v>156</v>
      </c>
      <c r="B158" s="131">
        <v>3</v>
      </c>
      <c r="C158" s="131">
        <v>2</v>
      </c>
      <c r="D158" s="132" t="s">
        <v>608</v>
      </c>
      <c r="E158" s="132" t="str">
        <f t="shared" si="2"/>
        <v>3-2-1002</v>
      </c>
      <c r="F158" s="132">
        <v>87.66</v>
      </c>
      <c r="G158" s="131" t="s">
        <v>588</v>
      </c>
      <c r="H158" s="131" t="s">
        <v>252</v>
      </c>
      <c r="I158" s="131" t="s">
        <v>589</v>
      </c>
      <c r="J158" s="128">
        <v>1</v>
      </c>
      <c r="M158" s="127"/>
      <c r="N158" s="127"/>
      <c r="O158" s="127"/>
    </row>
    <row r="159" spans="1:15">
      <c r="A159" s="131">
        <v>157</v>
      </c>
      <c r="B159" s="131">
        <v>3</v>
      </c>
      <c r="C159" s="131">
        <v>3</v>
      </c>
      <c r="D159" s="132" t="s">
        <v>587</v>
      </c>
      <c r="E159" s="132" t="str">
        <f t="shared" si="2"/>
        <v>3-3-101</v>
      </c>
      <c r="F159" s="132">
        <v>87.66</v>
      </c>
      <c r="G159" s="131" t="s">
        <v>588</v>
      </c>
      <c r="H159" s="131" t="s">
        <v>252</v>
      </c>
      <c r="I159" s="131" t="s">
        <v>589</v>
      </c>
      <c r="J159" s="128">
        <v>1</v>
      </c>
      <c r="M159" s="127"/>
      <c r="N159" s="127"/>
      <c r="O159" s="127"/>
    </row>
    <row r="160" spans="1:15">
      <c r="A160" s="131">
        <v>158</v>
      </c>
      <c r="B160" s="131">
        <v>3</v>
      </c>
      <c r="C160" s="131">
        <v>3</v>
      </c>
      <c r="D160" s="132" t="s">
        <v>590</v>
      </c>
      <c r="E160" s="132" t="str">
        <f t="shared" si="2"/>
        <v>3-3-102</v>
      </c>
      <c r="F160" s="132">
        <v>87.66</v>
      </c>
      <c r="G160" s="131" t="s">
        <v>588</v>
      </c>
      <c r="H160" s="131" t="s">
        <v>252</v>
      </c>
      <c r="I160" s="131" t="s">
        <v>589</v>
      </c>
      <c r="J160" s="128">
        <v>1</v>
      </c>
      <c r="M160" s="127"/>
      <c r="N160" s="127"/>
      <c r="O160" s="127"/>
    </row>
    <row r="161" spans="1:15">
      <c r="A161" s="131">
        <v>159</v>
      </c>
      <c r="B161" s="131">
        <v>3</v>
      </c>
      <c r="C161" s="131">
        <v>3</v>
      </c>
      <c r="D161" s="132" t="s">
        <v>591</v>
      </c>
      <c r="E161" s="132" t="str">
        <f t="shared" si="2"/>
        <v>3-3-201</v>
      </c>
      <c r="F161" s="132">
        <v>87.66</v>
      </c>
      <c r="G161" s="131" t="s">
        <v>588</v>
      </c>
      <c r="H161" s="131" t="s">
        <v>252</v>
      </c>
      <c r="I161" s="131" t="s">
        <v>589</v>
      </c>
      <c r="J161" s="128">
        <v>1</v>
      </c>
      <c r="M161" s="127"/>
      <c r="N161" s="127"/>
      <c r="O161" s="127"/>
    </row>
    <row r="162" spans="1:15">
      <c r="A162" s="131">
        <v>160</v>
      </c>
      <c r="B162" s="131">
        <v>3</v>
      </c>
      <c r="C162" s="131">
        <v>3</v>
      </c>
      <c r="D162" s="132" t="s">
        <v>592</v>
      </c>
      <c r="E162" s="132" t="str">
        <f t="shared" si="2"/>
        <v>3-3-202</v>
      </c>
      <c r="F162" s="132">
        <v>87.66</v>
      </c>
      <c r="G162" s="131" t="s">
        <v>588</v>
      </c>
      <c r="H162" s="131" t="s">
        <v>252</v>
      </c>
      <c r="I162" s="131" t="s">
        <v>589</v>
      </c>
      <c r="J162" s="128">
        <v>1</v>
      </c>
      <c r="M162" s="127"/>
      <c r="N162" s="127"/>
      <c r="O162" s="127"/>
    </row>
    <row r="163" spans="1:15">
      <c r="A163" s="131">
        <v>161</v>
      </c>
      <c r="B163" s="131">
        <v>3</v>
      </c>
      <c r="C163" s="131">
        <v>3</v>
      </c>
      <c r="D163" s="132" t="s">
        <v>593</v>
      </c>
      <c r="E163" s="132" t="str">
        <f t="shared" si="2"/>
        <v>3-3-301</v>
      </c>
      <c r="F163" s="132">
        <v>87.66</v>
      </c>
      <c r="G163" s="131" t="s">
        <v>588</v>
      </c>
      <c r="H163" s="131" t="s">
        <v>252</v>
      </c>
      <c r="I163" s="131" t="s">
        <v>589</v>
      </c>
      <c r="J163" s="128">
        <v>1</v>
      </c>
      <c r="M163" s="127"/>
      <c r="N163" s="127"/>
      <c r="O163" s="127"/>
    </row>
    <row r="164" spans="1:15">
      <c r="A164" s="131">
        <v>162</v>
      </c>
      <c r="B164" s="131">
        <v>3</v>
      </c>
      <c r="C164" s="131">
        <v>3</v>
      </c>
      <c r="D164" s="132" t="s">
        <v>594</v>
      </c>
      <c r="E164" s="132" t="str">
        <f t="shared" si="2"/>
        <v>3-3-302</v>
      </c>
      <c r="F164" s="132">
        <v>87.66</v>
      </c>
      <c r="G164" s="131" t="s">
        <v>588</v>
      </c>
      <c r="H164" s="131" t="s">
        <v>252</v>
      </c>
      <c r="I164" s="131" t="s">
        <v>589</v>
      </c>
      <c r="J164" s="128">
        <v>1</v>
      </c>
      <c r="M164" s="127"/>
      <c r="N164" s="127"/>
      <c r="O164" s="127"/>
    </row>
    <row r="165" spans="1:15">
      <c r="A165" s="131">
        <v>163</v>
      </c>
      <c r="B165" s="131">
        <v>3</v>
      </c>
      <c r="C165" s="131">
        <v>3</v>
      </c>
      <c r="D165" s="132" t="s">
        <v>595</v>
      </c>
      <c r="E165" s="132" t="str">
        <f t="shared" si="2"/>
        <v>3-3-401</v>
      </c>
      <c r="F165" s="132">
        <v>87.66</v>
      </c>
      <c r="G165" s="131" t="s">
        <v>588</v>
      </c>
      <c r="H165" s="131" t="s">
        <v>252</v>
      </c>
      <c r="I165" s="131" t="s">
        <v>589</v>
      </c>
      <c r="J165" s="128">
        <v>1</v>
      </c>
      <c r="M165" s="127"/>
      <c r="N165" s="127"/>
      <c r="O165" s="127"/>
    </row>
    <row r="166" spans="1:15">
      <c r="A166" s="131">
        <v>164</v>
      </c>
      <c r="B166" s="131">
        <v>3</v>
      </c>
      <c r="C166" s="131">
        <v>3</v>
      </c>
      <c r="D166" s="132" t="s">
        <v>596</v>
      </c>
      <c r="E166" s="132" t="str">
        <f t="shared" si="2"/>
        <v>3-3-402</v>
      </c>
      <c r="F166" s="132">
        <v>87.66</v>
      </c>
      <c r="G166" s="131" t="s">
        <v>588</v>
      </c>
      <c r="H166" s="131" t="s">
        <v>252</v>
      </c>
      <c r="I166" s="131" t="s">
        <v>589</v>
      </c>
      <c r="J166" s="128">
        <v>1</v>
      </c>
      <c r="M166" s="127"/>
      <c r="N166" s="127"/>
      <c r="O166" s="127"/>
    </row>
    <row r="167" spans="1:15">
      <c r="A167" s="131">
        <v>165</v>
      </c>
      <c r="B167" s="131">
        <v>3</v>
      </c>
      <c r="C167" s="131">
        <v>3</v>
      </c>
      <c r="D167" s="132" t="s">
        <v>597</v>
      </c>
      <c r="E167" s="132" t="str">
        <f t="shared" si="2"/>
        <v>3-3-501</v>
      </c>
      <c r="F167" s="132">
        <v>87.66</v>
      </c>
      <c r="G167" s="131" t="s">
        <v>588</v>
      </c>
      <c r="H167" s="131" t="s">
        <v>252</v>
      </c>
      <c r="I167" s="131" t="s">
        <v>589</v>
      </c>
      <c r="J167" s="128">
        <v>1</v>
      </c>
      <c r="M167" s="127"/>
      <c r="N167" s="127"/>
      <c r="O167" s="127"/>
    </row>
    <row r="168" spans="1:15">
      <c r="A168" s="131">
        <v>166</v>
      </c>
      <c r="B168" s="131">
        <v>3</v>
      </c>
      <c r="C168" s="131">
        <v>3</v>
      </c>
      <c r="D168" s="132" t="s">
        <v>598</v>
      </c>
      <c r="E168" s="132" t="str">
        <f t="shared" si="2"/>
        <v>3-3-502</v>
      </c>
      <c r="F168" s="132">
        <v>87.66</v>
      </c>
      <c r="G168" s="131" t="s">
        <v>588</v>
      </c>
      <c r="H168" s="131" t="s">
        <v>252</v>
      </c>
      <c r="I168" s="131" t="s">
        <v>589</v>
      </c>
      <c r="J168" s="128">
        <v>1</v>
      </c>
      <c r="M168" s="127"/>
      <c r="N168" s="127"/>
      <c r="O168" s="127"/>
    </row>
    <row r="169" spans="1:15">
      <c r="A169" s="131">
        <v>167</v>
      </c>
      <c r="B169" s="131">
        <v>3</v>
      </c>
      <c r="C169" s="131">
        <v>3</v>
      </c>
      <c r="D169" s="132" t="s">
        <v>599</v>
      </c>
      <c r="E169" s="132" t="str">
        <f t="shared" si="2"/>
        <v>3-3-601</v>
      </c>
      <c r="F169" s="132">
        <v>87.66</v>
      </c>
      <c r="G169" s="131" t="s">
        <v>588</v>
      </c>
      <c r="H169" s="131" t="s">
        <v>252</v>
      </c>
      <c r="I169" s="131" t="s">
        <v>589</v>
      </c>
      <c r="J169" s="128">
        <v>1</v>
      </c>
      <c r="M169" s="127"/>
      <c r="N169" s="127"/>
      <c r="O169" s="127"/>
    </row>
    <row r="170" spans="1:15">
      <c r="A170" s="131">
        <v>168</v>
      </c>
      <c r="B170" s="131">
        <v>3</v>
      </c>
      <c r="C170" s="131">
        <v>3</v>
      </c>
      <c r="D170" s="132" t="s">
        <v>600</v>
      </c>
      <c r="E170" s="132" t="str">
        <f t="shared" si="2"/>
        <v>3-3-602</v>
      </c>
      <c r="F170" s="132">
        <v>87.66</v>
      </c>
      <c r="G170" s="131" t="s">
        <v>588</v>
      </c>
      <c r="H170" s="131" t="s">
        <v>252</v>
      </c>
      <c r="I170" s="131" t="s">
        <v>589</v>
      </c>
      <c r="J170" s="128">
        <v>1</v>
      </c>
      <c r="M170" s="127"/>
      <c r="N170" s="127"/>
      <c r="O170" s="127"/>
    </row>
    <row r="171" spans="1:15">
      <c r="A171" s="131">
        <v>169</v>
      </c>
      <c r="B171" s="131">
        <v>3</v>
      </c>
      <c r="C171" s="131">
        <v>3</v>
      </c>
      <c r="D171" s="132" t="s">
        <v>601</v>
      </c>
      <c r="E171" s="132" t="str">
        <f t="shared" si="2"/>
        <v>3-3-701</v>
      </c>
      <c r="F171" s="132">
        <v>87.66</v>
      </c>
      <c r="G171" s="131" t="s">
        <v>588</v>
      </c>
      <c r="H171" s="131" t="s">
        <v>252</v>
      </c>
      <c r="I171" s="131" t="s">
        <v>589</v>
      </c>
      <c r="J171" s="128">
        <v>1</v>
      </c>
      <c r="M171" s="127"/>
      <c r="N171" s="127"/>
      <c r="O171" s="127"/>
    </row>
    <row r="172" spans="1:15">
      <c r="A172" s="131">
        <v>170</v>
      </c>
      <c r="B172" s="131">
        <v>3</v>
      </c>
      <c r="C172" s="131">
        <v>3</v>
      </c>
      <c r="D172" s="132" t="s">
        <v>602</v>
      </c>
      <c r="E172" s="132" t="str">
        <f t="shared" si="2"/>
        <v>3-3-702</v>
      </c>
      <c r="F172" s="132">
        <v>87.66</v>
      </c>
      <c r="G172" s="131" t="s">
        <v>588</v>
      </c>
      <c r="H172" s="131" t="s">
        <v>252</v>
      </c>
      <c r="I172" s="131" t="s">
        <v>589</v>
      </c>
      <c r="J172" s="128">
        <v>1</v>
      </c>
      <c r="M172" s="127"/>
      <c r="N172" s="127"/>
      <c r="O172" s="127"/>
    </row>
    <row r="173" spans="1:15">
      <c r="A173" s="131">
        <v>171</v>
      </c>
      <c r="B173" s="131">
        <v>3</v>
      </c>
      <c r="C173" s="131">
        <v>3</v>
      </c>
      <c r="D173" s="132" t="s">
        <v>603</v>
      </c>
      <c r="E173" s="132" t="str">
        <f t="shared" si="2"/>
        <v>3-3-801</v>
      </c>
      <c r="F173" s="132">
        <v>87.66</v>
      </c>
      <c r="G173" s="131" t="s">
        <v>588</v>
      </c>
      <c r="H173" s="131" t="s">
        <v>252</v>
      </c>
      <c r="I173" s="131" t="s">
        <v>589</v>
      </c>
      <c r="J173" s="128">
        <v>1</v>
      </c>
      <c r="M173" s="127"/>
      <c r="N173" s="127"/>
      <c r="O173" s="127"/>
    </row>
    <row r="174" spans="1:15">
      <c r="A174" s="131">
        <v>172</v>
      </c>
      <c r="B174" s="131">
        <v>3</v>
      </c>
      <c r="C174" s="131">
        <v>3</v>
      </c>
      <c r="D174" s="132" t="s">
        <v>604</v>
      </c>
      <c r="E174" s="132" t="str">
        <f t="shared" si="2"/>
        <v>3-3-802</v>
      </c>
      <c r="F174" s="132">
        <v>87.66</v>
      </c>
      <c r="G174" s="131" t="s">
        <v>588</v>
      </c>
      <c r="H174" s="131" t="s">
        <v>252</v>
      </c>
      <c r="I174" s="131" t="s">
        <v>589</v>
      </c>
      <c r="J174" s="128">
        <v>1</v>
      </c>
      <c r="M174" s="127"/>
      <c r="N174" s="127"/>
      <c r="O174" s="127"/>
    </row>
    <row r="175" spans="1:15">
      <c r="A175" s="131">
        <v>173</v>
      </c>
      <c r="B175" s="131">
        <v>3</v>
      </c>
      <c r="C175" s="131">
        <v>3</v>
      </c>
      <c r="D175" s="132" t="s">
        <v>605</v>
      </c>
      <c r="E175" s="132" t="str">
        <f t="shared" si="2"/>
        <v>3-3-901</v>
      </c>
      <c r="F175" s="132">
        <v>87.66</v>
      </c>
      <c r="G175" s="131" t="s">
        <v>588</v>
      </c>
      <c r="H175" s="131" t="s">
        <v>252</v>
      </c>
      <c r="I175" s="131" t="s">
        <v>589</v>
      </c>
      <c r="J175" s="128">
        <v>1</v>
      </c>
      <c r="M175" s="127"/>
      <c r="N175" s="127"/>
      <c r="O175" s="127"/>
    </row>
    <row r="176" spans="1:15">
      <c r="A176" s="131">
        <v>174</v>
      </c>
      <c r="B176" s="131">
        <v>3</v>
      </c>
      <c r="C176" s="131">
        <v>3</v>
      </c>
      <c r="D176" s="132" t="s">
        <v>606</v>
      </c>
      <c r="E176" s="132" t="str">
        <f t="shared" si="2"/>
        <v>3-3-902</v>
      </c>
      <c r="F176" s="132">
        <v>87.66</v>
      </c>
      <c r="G176" s="131" t="s">
        <v>588</v>
      </c>
      <c r="H176" s="131" t="s">
        <v>252</v>
      </c>
      <c r="I176" s="131" t="s">
        <v>589</v>
      </c>
      <c r="J176" s="128">
        <v>1</v>
      </c>
      <c r="M176" s="127"/>
      <c r="N176" s="127"/>
      <c r="O176" s="127"/>
    </row>
    <row r="177" spans="1:15">
      <c r="A177" s="131">
        <v>175</v>
      </c>
      <c r="B177" s="131">
        <v>3</v>
      </c>
      <c r="C177" s="131">
        <v>3</v>
      </c>
      <c r="D177" s="132" t="s">
        <v>607</v>
      </c>
      <c r="E177" s="132" t="str">
        <f t="shared" si="2"/>
        <v>3-3-1001</v>
      </c>
      <c r="F177" s="132">
        <v>87.66</v>
      </c>
      <c r="G177" s="131" t="s">
        <v>588</v>
      </c>
      <c r="H177" s="131" t="s">
        <v>252</v>
      </c>
      <c r="I177" s="131" t="s">
        <v>589</v>
      </c>
      <c r="J177" s="128">
        <v>1</v>
      </c>
      <c r="M177" s="127"/>
      <c r="N177" s="127"/>
      <c r="O177" s="127"/>
    </row>
    <row r="178" spans="1:15">
      <c r="A178" s="131">
        <v>176</v>
      </c>
      <c r="B178" s="131">
        <v>3</v>
      </c>
      <c r="C178" s="131">
        <v>3</v>
      </c>
      <c r="D178" s="132" t="s">
        <v>608</v>
      </c>
      <c r="E178" s="132" t="str">
        <f t="shared" si="2"/>
        <v>3-3-1002</v>
      </c>
      <c r="F178" s="132">
        <v>87.66</v>
      </c>
      <c r="G178" s="131" t="s">
        <v>588</v>
      </c>
      <c r="H178" s="131" t="s">
        <v>252</v>
      </c>
      <c r="I178" s="131" t="s">
        <v>589</v>
      </c>
      <c r="J178" s="128">
        <v>1</v>
      </c>
      <c r="M178" s="127"/>
      <c r="N178" s="127"/>
      <c r="O178" s="127"/>
    </row>
    <row r="179" spans="1:15">
      <c r="A179" s="131">
        <v>177</v>
      </c>
      <c r="B179" s="131">
        <v>3</v>
      </c>
      <c r="C179" s="131">
        <v>4</v>
      </c>
      <c r="D179" s="132" t="s">
        <v>587</v>
      </c>
      <c r="E179" s="132" t="str">
        <f t="shared" si="2"/>
        <v>3-4-101</v>
      </c>
      <c r="F179" s="132">
        <v>87.66</v>
      </c>
      <c r="G179" s="131" t="s">
        <v>588</v>
      </c>
      <c r="H179" s="131" t="s">
        <v>252</v>
      </c>
      <c r="I179" s="131" t="s">
        <v>589</v>
      </c>
      <c r="J179" s="128">
        <v>1</v>
      </c>
      <c r="M179" s="127"/>
      <c r="N179" s="127"/>
      <c r="O179" s="127"/>
    </row>
    <row r="180" spans="1:15">
      <c r="A180" s="131">
        <v>178</v>
      </c>
      <c r="B180" s="131">
        <v>3</v>
      </c>
      <c r="C180" s="131">
        <v>4</v>
      </c>
      <c r="D180" s="132" t="s">
        <v>590</v>
      </c>
      <c r="E180" s="132" t="str">
        <f t="shared" si="2"/>
        <v>3-4-102</v>
      </c>
      <c r="F180" s="132">
        <v>88.21</v>
      </c>
      <c r="G180" s="131" t="s">
        <v>588</v>
      </c>
      <c r="H180" s="131" t="s">
        <v>252</v>
      </c>
      <c r="I180" s="131" t="s">
        <v>589</v>
      </c>
      <c r="J180" s="128">
        <v>1</v>
      </c>
      <c r="M180" s="127"/>
      <c r="N180" s="127"/>
      <c r="O180" s="127"/>
    </row>
    <row r="181" spans="1:15">
      <c r="A181" s="131">
        <v>179</v>
      </c>
      <c r="B181" s="131">
        <v>3</v>
      </c>
      <c r="C181" s="131">
        <v>4</v>
      </c>
      <c r="D181" s="132" t="s">
        <v>591</v>
      </c>
      <c r="E181" s="132" t="str">
        <f t="shared" si="2"/>
        <v>3-4-201</v>
      </c>
      <c r="F181" s="132">
        <v>87.66</v>
      </c>
      <c r="G181" s="131" t="s">
        <v>588</v>
      </c>
      <c r="H181" s="131" t="s">
        <v>252</v>
      </c>
      <c r="I181" s="131" t="s">
        <v>589</v>
      </c>
      <c r="J181" s="128">
        <v>1</v>
      </c>
      <c r="M181" s="127"/>
      <c r="N181" s="127"/>
      <c r="O181" s="127"/>
    </row>
    <row r="182" spans="1:15">
      <c r="A182" s="131">
        <v>180</v>
      </c>
      <c r="B182" s="131">
        <v>3</v>
      </c>
      <c r="C182" s="131">
        <v>4</v>
      </c>
      <c r="D182" s="132" t="s">
        <v>592</v>
      </c>
      <c r="E182" s="132" t="str">
        <f t="shared" si="2"/>
        <v>3-4-202</v>
      </c>
      <c r="F182" s="132">
        <v>88.21</v>
      </c>
      <c r="G182" s="131" t="s">
        <v>588</v>
      </c>
      <c r="H182" s="131" t="s">
        <v>252</v>
      </c>
      <c r="I182" s="131" t="s">
        <v>589</v>
      </c>
      <c r="J182" s="128">
        <v>1</v>
      </c>
      <c r="M182" s="127"/>
      <c r="N182" s="127"/>
      <c r="O182" s="127"/>
    </row>
    <row r="183" spans="1:15">
      <c r="A183" s="131">
        <v>181</v>
      </c>
      <c r="B183" s="131">
        <v>3</v>
      </c>
      <c r="C183" s="131">
        <v>4</v>
      </c>
      <c r="D183" s="132" t="s">
        <v>593</v>
      </c>
      <c r="E183" s="132" t="str">
        <f t="shared" si="2"/>
        <v>3-4-301</v>
      </c>
      <c r="F183" s="132">
        <v>87.66</v>
      </c>
      <c r="G183" s="131" t="s">
        <v>588</v>
      </c>
      <c r="H183" s="131" t="s">
        <v>252</v>
      </c>
      <c r="I183" s="131" t="s">
        <v>589</v>
      </c>
      <c r="J183" s="128">
        <v>1</v>
      </c>
      <c r="M183" s="127"/>
      <c r="N183" s="127"/>
      <c r="O183" s="127"/>
    </row>
    <row r="184" spans="1:15">
      <c r="A184" s="131">
        <v>182</v>
      </c>
      <c r="B184" s="131">
        <v>3</v>
      </c>
      <c r="C184" s="131">
        <v>4</v>
      </c>
      <c r="D184" s="132" t="s">
        <v>594</v>
      </c>
      <c r="E184" s="132" t="str">
        <f t="shared" si="2"/>
        <v>3-4-302</v>
      </c>
      <c r="F184" s="132">
        <v>88.21</v>
      </c>
      <c r="G184" s="131" t="s">
        <v>588</v>
      </c>
      <c r="H184" s="131" t="s">
        <v>252</v>
      </c>
      <c r="I184" s="131" t="s">
        <v>589</v>
      </c>
      <c r="J184" s="128">
        <v>1</v>
      </c>
      <c r="M184" s="127"/>
      <c r="N184" s="127"/>
      <c r="O184" s="127"/>
    </row>
    <row r="185" spans="1:15">
      <c r="A185" s="131">
        <v>183</v>
      </c>
      <c r="B185" s="131">
        <v>3</v>
      </c>
      <c r="C185" s="131">
        <v>4</v>
      </c>
      <c r="D185" s="132" t="s">
        <v>595</v>
      </c>
      <c r="E185" s="132" t="str">
        <f t="shared" si="2"/>
        <v>3-4-401</v>
      </c>
      <c r="F185" s="132">
        <v>87.66</v>
      </c>
      <c r="G185" s="131" t="s">
        <v>588</v>
      </c>
      <c r="H185" s="131" t="s">
        <v>252</v>
      </c>
      <c r="I185" s="131" t="s">
        <v>589</v>
      </c>
      <c r="J185" s="128">
        <v>1</v>
      </c>
      <c r="M185" s="127"/>
      <c r="N185" s="127"/>
      <c r="O185" s="127"/>
    </row>
    <row r="186" spans="1:15">
      <c r="A186" s="131">
        <v>184</v>
      </c>
      <c r="B186" s="131">
        <v>3</v>
      </c>
      <c r="C186" s="131">
        <v>4</v>
      </c>
      <c r="D186" s="132" t="s">
        <v>596</v>
      </c>
      <c r="E186" s="132" t="str">
        <f t="shared" si="2"/>
        <v>3-4-402</v>
      </c>
      <c r="F186" s="132">
        <v>88.21</v>
      </c>
      <c r="G186" s="131" t="s">
        <v>588</v>
      </c>
      <c r="H186" s="131" t="s">
        <v>252</v>
      </c>
      <c r="I186" s="131" t="s">
        <v>589</v>
      </c>
      <c r="J186" s="128">
        <v>1</v>
      </c>
      <c r="M186" s="127"/>
      <c r="N186" s="127"/>
      <c r="O186" s="127"/>
    </row>
    <row r="187" spans="1:15">
      <c r="A187" s="131">
        <v>185</v>
      </c>
      <c r="B187" s="131">
        <v>3</v>
      </c>
      <c r="C187" s="131">
        <v>4</v>
      </c>
      <c r="D187" s="132" t="s">
        <v>597</v>
      </c>
      <c r="E187" s="132" t="str">
        <f t="shared" si="2"/>
        <v>3-4-501</v>
      </c>
      <c r="F187" s="132">
        <v>87.66</v>
      </c>
      <c r="G187" s="131" t="s">
        <v>588</v>
      </c>
      <c r="H187" s="131" t="s">
        <v>252</v>
      </c>
      <c r="I187" s="131" t="s">
        <v>589</v>
      </c>
      <c r="J187" s="128">
        <v>1</v>
      </c>
      <c r="M187" s="127"/>
      <c r="N187" s="127"/>
      <c r="O187" s="127"/>
    </row>
    <row r="188" spans="1:15">
      <c r="A188" s="131">
        <v>186</v>
      </c>
      <c r="B188" s="131">
        <v>3</v>
      </c>
      <c r="C188" s="131">
        <v>4</v>
      </c>
      <c r="D188" s="132" t="s">
        <v>598</v>
      </c>
      <c r="E188" s="132" t="str">
        <f t="shared" si="2"/>
        <v>3-4-502</v>
      </c>
      <c r="F188" s="132">
        <v>88.21</v>
      </c>
      <c r="G188" s="131" t="s">
        <v>588</v>
      </c>
      <c r="H188" s="131" t="s">
        <v>252</v>
      </c>
      <c r="I188" s="131" t="s">
        <v>589</v>
      </c>
      <c r="J188" s="128">
        <v>1</v>
      </c>
      <c r="M188" s="127"/>
      <c r="N188" s="127"/>
      <c r="O188" s="127"/>
    </row>
    <row r="189" spans="1:15">
      <c r="A189" s="131">
        <v>187</v>
      </c>
      <c r="B189" s="131">
        <v>3</v>
      </c>
      <c r="C189" s="131">
        <v>4</v>
      </c>
      <c r="D189" s="132" t="s">
        <v>599</v>
      </c>
      <c r="E189" s="132" t="str">
        <f t="shared" si="2"/>
        <v>3-4-601</v>
      </c>
      <c r="F189" s="132">
        <v>87.66</v>
      </c>
      <c r="G189" s="131" t="s">
        <v>588</v>
      </c>
      <c r="H189" s="131" t="s">
        <v>252</v>
      </c>
      <c r="I189" s="131" t="s">
        <v>589</v>
      </c>
      <c r="J189" s="128">
        <v>1</v>
      </c>
      <c r="M189" s="127"/>
      <c r="N189" s="127"/>
      <c r="O189" s="127"/>
    </row>
    <row r="190" spans="1:15">
      <c r="A190" s="131">
        <v>188</v>
      </c>
      <c r="B190" s="131">
        <v>3</v>
      </c>
      <c r="C190" s="131">
        <v>4</v>
      </c>
      <c r="D190" s="132" t="s">
        <v>600</v>
      </c>
      <c r="E190" s="132" t="str">
        <f t="shared" si="2"/>
        <v>3-4-602</v>
      </c>
      <c r="F190" s="132">
        <v>88.21</v>
      </c>
      <c r="G190" s="131" t="s">
        <v>588</v>
      </c>
      <c r="H190" s="131" t="s">
        <v>252</v>
      </c>
      <c r="I190" s="131" t="s">
        <v>589</v>
      </c>
      <c r="J190" s="128">
        <v>1</v>
      </c>
      <c r="M190" s="127"/>
      <c r="N190" s="127"/>
      <c r="O190" s="127"/>
    </row>
    <row r="191" spans="1:15">
      <c r="A191" s="131">
        <v>189</v>
      </c>
      <c r="B191" s="131">
        <v>3</v>
      </c>
      <c r="C191" s="131">
        <v>4</v>
      </c>
      <c r="D191" s="132" t="s">
        <v>601</v>
      </c>
      <c r="E191" s="132" t="str">
        <f t="shared" si="2"/>
        <v>3-4-701</v>
      </c>
      <c r="F191" s="132">
        <v>87.66</v>
      </c>
      <c r="G191" s="131" t="s">
        <v>588</v>
      </c>
      <c r="H191" s="131" t="s">
        <v>252</v>
      </c>
      <c r="I191" s="131" t="s">
        <v>589</v>
      </c>
      <c r="J191" s="128">
        <v>1</v>
      </c>
      <c r="M191" s="127"/>
      <c r="N191" s="127"/>
      <c r="O191" s="127"/>
    </row>
    <row r="192" spans="1:15">
      <c r="A192" s="131">
        <v>190</v>
      </c>
      <c r="B192" s="131">
        <v>3</v>
      </c>
      <c r="C192" s="131">
        <v>4</v>
      </c>
      <c r="D192" s="132" t="s">
        <v>602</v>
      </c>
      <c r="E192" s="132" t="str">
        <f t="shared" si="2"/>
        <v>3-4-702</v>
      </c>
      <c r="F192" s="132">
        <v>88.21</v>
      </c>
      <c r="G192" s="131" t="s">
        <v>588</v>
      </c>
      <c r="H192" s="131" t="s">
        <v>252</v>
      </c>
      <c r="I192" s="131" t="s">
        <v>589</v>
      </c>
      <c r="J192" s="128">
        <v>1</v>
      </c>
      <c r="M192" s="127"/>
      <c r="N192" s="127"/>
      <c r="O192" s="127"/>
    </row>
    <row r="193" spans="1:15">
      <c r="A193" s="131">
        <v>191</v>
      </c>
      <c r="B193" s="131">
        <v>3</v>
      </c>
      <c r="C193" s="131">
        <v>4</v>
      </c>
      <c r="D193" s="132" t="s">
        <v>603</v>
      </c>
      <c r="E193" s="132" t="str">
        <f t="shared" si="2"/>
        <v>3-4-801</v>
      </c>
      <c r="F193" s="132">
        <v>87.66</v>
      </c>
      <c r="G193" s="131" t="s">
        <v>588</v>
      </c>
      <c r="H193" s="131" t="s">
        <v>252</v>
      </c>
      <c r="I193" s="131" t="s">
        <v>589</v>
      </c>
      <c r="J193" s="128">
        <v>1</v>
      </c>
      <c r="M193" s="127"/>
      <c r="N193" s="127"/>
      <c r="O193" s="127"/>
    </row>
    <row r="194" spans="1:15">
      <c r="A194" s="131">
        <v>192</v>
      </c>
      <c r="B194" s="131">
        <v>3</v>
      </c>
      <c r="C194" s="131">
        <v>4</v>
      </c>
      <c r="D194" s="132" t="s">
        <v>604</v>
      </c>
      <c r="E194" s="132" t="str">
        <f t="shared" si="2"/>
        <v>3-4-802</v>
      </c>
      <c r="F194" s="132">
        <v>88.21</v>
      </c>
      <c r="G194" s="131" t="s">
        <v>588</v>
      </c>
      <c r="H194" s="131" t="s">
        <v>252</v>
      </c>
      <c r="I194" s="131" t="s">
        <v>589</v>
      </c>
      <c r="J194" s="128">
        <v>1</v>
      </c>
      <c r="M194" s="127"/>
      <c r="N194" s="127"/>
      <c r="O194" s="127"/>
    </row>
    <row r="195" spans="1:15">
      <c r="A195" s="131">
        <v>193</v>
      </c>
      <c r="B195" s="131">
        <v>3</v>
      </c>
      <c r="C195" s="131">
        <v>4</v>
      </c>
      <c r="D195" s="132" t="s">
        <v>605</v>
      </c>
      <c r="E195" s="132" t="str">
        <f t="shared" si="2"/>
        <v>3-4-901</v>
      </c>
      <c r="F195" s="132">
        <v>87.66</v>
      </c>
      <c r="G195" s="131" t="s">
        <v>588</v>
      </c>
      <c r="H195" s="131" t="s">
        <v>252</v>
      </c>
      <c r="I195" s="131" t="s">
        <v>589</v>
      </c>
      <c r="J195" s="128">
        <v>1</v>
      </c>
      <c r="M195" s="127"/>
      <c r="N195" s="127"/>
      <c r="O195" s="127"/>
    </row>
    <row r="196" spans="1:15">
      <c r="A196" s="131">
        <v>194</v>
      </c>
      <c r="B196" s="131">
        <v>3</v>
      </c>
      <c r="C196" s="131">
        <v>4</v>
      </c>
      <c r="D196" s="132" t="s">
        <v>606</v>
      </c>
      <c r="E196" s="132" t="str">
        <f t="shared" ref="E196:E259" si="3">B196&amp;-C196&amp;-D196</f>
        <v>3-4-902</v>
      </c>
      <c r="F196" s="132">
        <v>88.21</v>
      </c>
      <c r="G196" s="131" t="s">
        <v>588</v>
      </c>
      <c r="H196" s="131" t="s">
        <v>252</v>
      </c>
      <c r="I196" s="131" t="s">
        <v>589</v>
      </c>
      <c r="J196" s="128">
        <v>1</v>
      </c>
      <c r="M196" s="127"/>
      <c r="N196" s="127"/>
      <c r="O196" s="127"/>
    </row>
    <row r="197" spans="1:15">
      <c r="A197" s="131">
        <v>195</v>
      </c>
      <c r="B197" s="131">
        <v>3</v>
      </c>
      <c r="C197" s="131">
        <v>4</v>
      </c>
      <c r="D197" s="132" t="s">
        <v>607</v>
      </c>
      <c r="E197" s="132" t="str">
        <f t="shared" si="3"/>
        <v>3-4-1001</v>
      </c>
      <c r="F197" s="132">
        <v>87.66</v>
      </c>
      <c r="G197" s="131" t="s">
        <v>588</v>
      </c>
      <c r="H197" s="131" t="s">
        <v>252</v>
      </c>
      <c r="I197" s="131" t="s">
        <v>589</v>
      </c>
      <c r="J197" s="128">
        <v>1</v>
      </c>
      <c r="M197" s="127"/>
      <c r="N197" s="127"/>
      <c r="O197" s="127"/>
    </row>
    <row r="198" spans="1:15">
      <c r="A198" s="131">
        <v>196</v>
      </c>
      <c r="B198" s="131">
        <v>3</v>
      </c>
      <c r="C198" s="131">
        <v>4</v>
      </c>
      <c r="D198" s="132" t="s">
        <v>608</v>
      </c>
      <c r="E198" s="132" t="str">
        <f t="shared" si="3"/>
        <v>3-4-1002</v>
      </c>
      <c r="F198" s="132">
        <v>88.21</v>
      </c>
      <c r="G198" s="131" t="s">
        <v>588</v>
      </c>
      <c r="H198" s="131" t="s">
        <v>252</v>
      </c>
      <c r="I198" s="131" t="s">
        <v>589</v>
      </c>
      <c r="J198" s="128">
        <v>1</v>
      </c>
      <c r="M198" s="127"/>
      <c r="N198" s="127"/>
      <c r="O198" s="127"/>
    </row>
    <row r="199" spans="1:15">
      <c r="A199" s="131">
        <v>197</v>
      </c>
      <c r="B199" s="131">
        <v>4</v>
      </c>
      <c r="C199" s="131">
        <v>1</v>
      </c>
      <c r="D199" s="132" t="s">
        <v>587</v>
      </c>
      <c r="E199" s="132" t="str">
        <f t="shared" si="3"/>
        <v>4-1-101</v>
      </c>
      <c r="F199" s="132">
        <v>88.19</v>
      </c>
      <c r="G199" s="131" t="s">
        <v>588</v>
      </c>
      <c r="H199" s="131" t="s">
        <v>252</v>
      </c>
      <c r="I199" s="131" t="s">
        <v>589</v>
      </c>
      <c r="J199" s="128">
        <v>1</v>
      </c>
      <c r="M199" s="127"/>
      <c r="N199" s="127"/>
      <c r="O199" s="127"/>
    </row>
    <row r="200" spans="1:15">
      <c r="A200" s="131">
        <v>198</v>
      </c>
      <c r="B200" s="131">
        <v>4</v>
      </c>
      <c r="C200" s="131">
        <v>1</v>
      </c>
      <c r="D200" s="132" t="s">
        <v>590</v>
      </c>
      <c r="E200" s="132" t="str">
        <f t="shared" si="3"/>
        <v>4-1-102</v>
      </c>
      <c r="F200" s="132">
        <v>87.64</v>
      </c>
      <c r="G200" s="131" t="s">
        <v>588</v>
      </c>
      <c r="H200" s="131" t="s">
        <v>252</v>
      </c>
      <c r="I200" s="131" t="s">
        <v>589</v>
      </c>
      <c r="J200" s="128">
        <v>1</v>
      </c>
      <c r="M200" s="127"/>
      <c r="N200" s="127"/>
      <c r="O200" s="127"/>
    </row>
    <row r="201" spans="1:15">
      <c r="A201" s="131">
        <v>199</v>
      </c>
      <c r="B201" s="131">
        <v>4</v>
      </c>
      <c r="C201" s="131">
        <v>1</v>
      </c>
      <c r="D201" s="132" t="s">
        <v>591</v>
      </c>
      <c r="E201" s="132" t="str">
        <f t="shared" si="3"/>
        <v>4-1-201</v>
      </c>
      <c r="F201" s="132">
        <v>88.19</v>
      </c>
      <c r="G201" s="131" t="s">
        <v>588</v>
      </c>
      <c r="H201" s="131" t="s">
        <v>252</v>
      </c>
      <c r="I201" s="131" t="s">
        <v>589</v>
      </c>
      <c r="J201" s="128">
        <v>1</v>
      </c>
      <c r="M201" s="127"/>
      <c r="N201" s="127"/>
      <c r="O201" s="127"/>
    </row>
    <row r="202" spans="1:15">
      <c r="A202" s="131">
        <v>200</v>
      </c>
      <c r="B202" s="131">
        <v>4</v>
      </c>
      <c r="C202" s="131">
        <v>1</v>
      </c>
      <c r="D202" s="132" t="s">
        <v>592</v>
      </c>
      <c r="E202" s="132" t="str">
        <f t="shared" si="3"/>
        <v>4-1-202</v>
      </c>
      <c r="F202" s="132">
        <v>87.64</v>
      </c>
      <c r="G202" s="131" t="s">
        <v>588</v>
      </c>
      <c r="H202" s="131" t="s">
        <v>252</v>
      </c>
      <c r="I202" s="131" t="s">
        <v>589</v>
      </c>
      <c r="J202" s="128">
        <v>1</v>
      </c>
      <c r="M202" s="127"/>
      <c r="N202" s="127"/>
      <c r="O202" s="127"/>
    </row>
    <row r="203" spans="1:15">
      <c r="A203" s="131">
        <v>201</v>
      </c>
      <c r="B203" s="131">
        <v>4</v>
      </c>
      <c r="C203" s="131">
        <v>1</v>
      </c>
      <c r="D203" s="132" t="s">
        <v>593</v>
      </c>
      <c r="E203" s="132" t="str">
        <f t="shared" si="3"/>
        <v>4-1-301</v>
      </c>
      <c r="F203" s="132">
        <v>88.19</v>
      </c>
      <c r="G203" s="131" t="s">
        <v>588</v>
      </c>
      <c r="H203" s="131" t="s">
        <v>252</v>
      </c>
      <c r="I203" s="131" t="s">
        <v>589</v>
      </c>
      <c r="J203" s="128">
        <v>1</v>
      </c>
      <c r="M203" s="127"/>
      <c r="N203" s="127"/>
      <c r="O203" s="127"/>
    </row>
    <row r="204" spans="1:15">
      <c r="A204" s="131">
        <v>202</v>
      </c>
      <c r="B204" s="131">
        <v>4</v>
      </c>
      <c r="C204" s="131">
        <v>1</v>
      </c>
      <c r="D204" s="132" t="s">
        <v>594</v>
      </c>
      <c r="E204" s="132" t="str">
        <f t="shared" si="3"/>
        <v>4-1-302</v>
      </c>
      <c r="F204" s="132">
        <v>87.64</v>
      </c>
      <c r="G204" s="131" t="s">
        <v>588</v>
      </c>
      <c r="H204" s="131" t="s">
        <v>252</v>
      </c>
      <c r="I204" s="131" t="s">
        <v>589</v>
      </c>
      <c r="J204" s="128">
        <v>1</v>
      </c>
      <c r="M204" s="127"/>
      <c r="N204" s="127"/>
      <c r="O204" s="127"/>
    </row>
    <row r="205" spans="1:15">
      <c r="A205" s="131">
        <v>203</v>
      </c>
      <c r="B205" s="131">
        <v>4</v>
      </c>
      <c r="C205" s="131">
        <v>1</v>
      </c>
      <c r="D205" s="132" t="s">
        <v>595</v>
      </c>
      <c r="E205" s="132" t="str">
        <f t="shared" si="3"/>
        <v>4-1-401</v>
      </c>
      <c r="F205" s="132">
        <v>88.19</v>
      </c>
      <c r="G205" s="131" t="s">
        <v>588</v>
      </c>
      <c r="H205" s="131" t="s">
        <v>252</v>
      </c>
      <c r="I205" s="131" t="s">
        <v>589</v>
      </c>
      <c r="J205" s="128">
        <v>1</v>
      </c>
      <c r="M205" s="127"/>
      <c r="N205" s="127"/>
      <c r="O205" s="127"/>
    </row>
    <row r="206" spans="1:15">
      <c r="A206" s="131">
        <v>204</v>
      </c>
      <c r="B206" s="131">
        <v>4</v>
      </c>
      <c r="C206" s="131">
        <v>1</v>
      </c>
      <c r="D206" s="132" t="s">
        <v>596</v>
      </c>
      <c r="E206" s="132" t="str">
        <f t="shared" si="3"/>
        <v>4-1-402</v>
      </c>
      <c r="F206" s="132">
        <v>87.64</v>
      </c>
      <c r="G206" s="131" t="s">
        <v>588</v>
      </c>
      <c r="H206" s="131" t="s">
        <v>252</v>
      </c>
      <c r="I206" s="131" t="s">
        <v>589</v>
      </c>
      <c r="J206" s="128">
        <v>1</v>
      </c>
      <c r="M206" s="127"/>
      <c r="N206" s="127"/>
      <c r="O206" s="127"/>
    </row>
    <row r="207" spans="1:15">
      <c r="A207" s="131">
        <v>205</v>
      </c>
      <c r="B207" s="131">
        <v>4</v>
      </c>
      <c r="C207" s="131">
        <v>1</v>
      </c>
      <c r="D207" s="132" t="s">
        <v>597</v>
      </c>
      <c r="E207" s="132" t="str">
        <f t="shared" si="3"/>
        <v>4-1-501</v>
      </c>
      <c r="F207" s="132">
        <v>88.19</v>
      </c>
      <c r="G207" s="131" t="s">
        <v>588</v>
      </c>
      <c r="H207" s="131" t="s">
        <v>252</v>
      </c>
      <c r="I207" s="131" t="s">
        <v>589</v>
      </c>
      <c r="J207" s="128">
        <v>1</v>
      </c>
      <c r="M207" s="127"/>
      <c r="N207" s="127"/>
      <c r="O207" s="127"/>
    </row>
    <row r="208" spans="1:15">
      <c r="A208" s="131">
        <v>206</v>
      </c>
      <c r="B208" s="131">
        <v>4</v>
      </c>
      <c r="C208" s="131">
        <v>1</v>
      </c>
      <c r="D208" s="132" t="s">
        <v>598</v>
      </c>
      <c r="E208" s="132" t="str">
        <f t="shared" si="3"/>
        <v>4-1-502</v>
      </c>
      <c r="F208" s="132">
        <v>87.64</v>
      </c>
      <c r="G208" s="131" t="s">
        <v>588</v>
      </c>
      <c r="H208" s="131" t="s">
        <v>252</v>
      </c>
      <c r="I208" s="131" t="s">
        <v>589</v>
      </c>
      <c r="J208" s="128">
        <v>1</v>
      </c>
      <c r="M208" s="127"/>
      <c r="N208" s="127"/>
      <c r="O208" s="127"/>
    </row>
    <row r="209" spans="1:15">
      <c r="A209" s="131">
        <v>207</v>
      </c>
      <c r="B209" s="131">
        <v>4</v>
      </c>
      <c r="C209" s="131">
        <v>1</v>
      </c>
      <c r="D209" s="132" t="s">
        <v>599</v>
      </c>
      <c r="E209" s="132" t="str">
        <f t="shared" si="3"/>
        <v>4-1-601</v>
      </c>
      <c r="F209" s="132">
        <v>88.19</v>
      </c>
      <c r="G209" s="131" t="s">
        <v>588</v>
      </c>
      <c r="H209" s="131" t="s">
        <v>252</v>
      </c>
      <c r="I209" s="131" t="s">
        <v>589</v>
      </c>
      <c r="J209" s="128">
        <v>1</v>
      </c>
      <c r="M209" s="127"/>
      <c r="N209" s="127"/>
      <c r="O209" s="127"/>
    </row>
    <row r="210" spans="1:15">
      <c r="A210" s="131">
        <v>208</v>
      </c>
      <c r="B210" s="131">
        <v>4</v>
      </c>
      <c r="C210" s="131">
        <v>1</v>
      </c>
      <c r="D210" s="132" t="s">
        <v>600</v>
      </c>
      <c r="E210" s="132" t="str">
        <f t="shared" si="3"/>
        <v>4-1-602</v>
      </c>
      <c r="F210" s="132">
        <v>87.64</v>
      </c>
      <c r="G210" s="131" t="s">
        <v>588</v>
      </c>
      <c r="H210" s="131" t="s">
        <v>252</v>
      </c>
      <c r="I210" s="131" t="s">
        <v>589</v>
      </c>
      <c r="J210" s="128">
        <v>1</v>
      </c>
      <c r="M210" s="127"/>
      <c r="N210" s="127"/>
      <c r="O210" s="127"/>
    </row>
    <row r="211" spans="1:15">
      <c r="A211" s="131">
        <v>209</v>
      </c>
      <c r="B211" s="131">
        <v>4</v>
      </c>
      <c r="C211" s="131">
        <v>1</v>
      </c>
      <c r="D211" s="132" t="s">
        <v>601</v>
      </c>
      <c r="E211" s="132" t="str">
        <f t="shared" si="3"/>
        <v>4-1-701</v>
      </c>
      <c r="F211" s="132">
        <v>88.19</v>
      </c>
      <c r="G211" s="131" t="s">
        <v>588</v>
      </c>
      <c r="H211" s="131" t="s">
        <v>252</v>
      </c>
      <c r="I211" s="131" t="s">
        <v>589</v>
      </c>
      <c r="J211" s="128">
        <v>1</v>
      </c>
      <c r="M211" s="127"/>
      <c r="N211" s="127"/>
      <c r="O211" s="127"/>
    </row>
    <row r="212" spans="1:15">
      <c r="A212" s="131">
        <v>210</v>
      </c>
      <c r="B212" s="131">
        <v>4</v>
      </c>
      <c r="C212" s="131">
        <v>1</v>
      </c>
      <c r="D212" s="132" t="s">
        <v>602</v>
      </c>
      <c r="E212" s="132" t="str">
        <f t="shared" si="3"/>
        <v>4-1-702</v>
      </c>
      <c r="F212" s="132">
        <v>87.64</v>
      </c>
      <c r="G212" s="131" t="s">
        <v>588</v>
      </c>
      <c r="H212" s="131" t="s">
        <v>252</v>
      </c>
      <c r="I212" s="131" t="s">
        <v>589</v>
      </c>
      <c r="J212" s="128">
        <v>1</v>
      </c>
      <c r="M212" s="127"/>
      <c r="N212" s="127"/>
      <c r="O212" s="127"/>
    </row>
    <row r="213" spans="1:15">
      <c r="A213" s="131">
        <v>211</v>
      </c>
      <c r="B213" s="131">
        <v>4</v>
      </c>
      <c r="C213" s="131">
        <v>1</v>
      </c>
      <c r="D213" s="132" t="s">
        <v>603</v>
      </c>
      <c r="E213" s="132" t="str">
        <f t="shared" si="3"/>
        <v>4-1-801</v>
      </c>
      <c r="F213" s="132">
        <v>88.19</v>
      </c>
      <c r="G213" s="131" t="s">
        <v>588</v>
      </c>
      <c r="H213" s="131" t="s">
        <v>252</v>
      </c>
      <c r="I213" s="131" t="s">
        <v>589</v>
      </c>
      <c r="J213" s="128">
        <v>1</v>
      </c>
      <c r="M213" s="127"/>
      <c r="N213" s="127"/>
      <c r="O213" s="127"/>
    </row>
    <row r="214" spans="1:15">
      <c r="A214" s="131">
        <v>212</v>
      </c>
      <c r="B214" s="131">
        <v>4</v>
      </c>
      <c r="C214" s="131">
        <v>1</v>
      </c>
      <c r="D214" s="132" t="s">
        <v>604</v>
      </c>
      <c r="E214" s="132" t="str">
        <f t="shared" si="3"/>
        <v>4-1-802</v>
      </c>
      <c r="F214" s="132">
        <v>87.64</v>
      </c>
      <c r="G214" s="131" t="s">
        <v>588</v>
      </c>
      <c r="H214" s="131" t="s">
        <v>252</v>
      </c>
      <c r="I214" s="131" t="s">
        <v>589</v>
      </c>
      <c r="J214" s="128">
        <v>1</v>
      </c>
      <c r="M214" s="127"/>
      <c r="N214" s="127"/>
      <c r="O214" s="127"/>
    </row>
    <row r="215" spans="1:15">
      <c r="A215" s="131">
        <v>213</v>
      </c>
      <c r="B215" s="131">
        <v>4</v>
      </c>
      <c r="C215" s="131">
        <v>1</v>
      </c>
      <c r="D215" s="132" t="s">
        <v>605</v>
      </c>
      <c r="E215" s="132" t="str">
        <f t="shared" si="3"/>
        <v>4-1-901</v>
      </c>
      <c r="F215" s="132">
        <v>88.19</v>
      </c>
      <c r="G215" s="131" t="s">
        <v>588</v>
      </c>
      <c r="H215" s="131" t="s">
        <v>252</v>
      </c>
      <c r="I215" s="131" t="s">
        <v>589</v>
      </c>
      <c r="J215" s="128">
        <v>1</v>
      </c>
      <c r="M215" s="127"/>
      <c r="N215" s="127"/>
      <c r="O215" s="127"/>
    </row>
    <row r="216" spans="1:15">
      <c r="A216" s="131">
        <v>214</v>
      </c>
      <c r="B216" s="131">
        <v>4</v>
      </c>
      <c r="C216" s="131">
        <v>1</v>
      </c>
      <c r="D216" s="132" t="s">
        <v>606</v>
      </c>
      <c r="E216" s="132" t="str">
        <f t="shared" si="3"/>
        <v>4-1-902</v>
      </c>
      <c r="F216" s="132">
        <v>87.64</v>
      </c>
      <c r="G216" s="131" t="s">
        <v>588</v>
      </c>
      <c r="H216" s="131" t="s">
        <v>252</v>
      </c>
      <c r="I216" s="131" t="s">
        <v>589</v>
      </c>
      <c r="J216" s="128">
        <v>1</v>
      </c>
      <c r="M216" s="127"/>
      <c r="N216" s="127"/>
      <c r="O216" s="127"/>
    </row>
    <row r="217" spans="1:15">
      <c r="A217" s="131">
        <v>215</v>
      </c>
      <c r="B217" s="131">
        <v>4</v>
      </c>
      <c r="C217" s="131">
        <v>1</v>
      </c>
      <c r="D217" s="132" t="s">
        <v>607</v>
      </c>
      <c r="E217" s="132" t="str">
        <f t="shared" si="3"/>
        <v>4-1-1001</v>
      </c>
      <c r="F217" s="132">
        <v>88.19</v>
      </c>
      <c r="G217" s="131" t="s">
        <v>588</v>
      </c>
      <c r="H217" s="131" t="s">
        <v>252</v>
      </c>
      <c r="I217" s="131" t="s">
        <v>589</v>
      </c>
      <c r="J217" s="128">
        <v>1</v>
      </c>
      <c r="M217" s="127"/>
      <c r="N217" s="127"/>
      <c r="O217" s="127"/>
    </row>
    <row r="218" spans="1:15">
      <c r="A218" s="131">
        <v>216</v>
      </c>
      <c r="B218" s="131">
        <v>4</v>
      </c>
      <c r="C218" s="131">
        <v>1</v>
      </c>
      <c r="D218" s="132" t="s">
        <v>608</v>
      </c>
      <c r="E218" s="132" t="str">
        <f t="shared" si="3"/>
        <v>4-1-1002</v>
      </c>
      <c r="F218" s="132">
        <v>87.64</v>
      </c>
      <c r="G218" s="131" t="s">
        <v>588</v>
      </c>
      <c r="H218" s="131" t="s">
        <v>252</v>
      </c>
      <c r="I218" s="131" t="s">
        <v>589</v>
      </c>
      <c r="J218" s="128">
        <v>1</v>
      </c>
      <c r="M218" s="127"/>
      <c r="N218" s="127"/>
      <c r="O218" s="127"/>
    </row>
    <row r="219" spans="1:15">
      <c r="A219" s="131">
        <v>217</v>
      </c>
      <c r="B219" s="131">
        <v>4</v>
      </c>
      <c r="C219" s="131">
        <v>2</v>
      </c>
      <c r="D219" s="132" t="s">
        <v>587</v>
      </c>
      <c r="E219" s="132" t="str">
        <f t="shared" si="3"/>
        <v>4-2-101</v>
      </c>
      <c r="F219" s="132">
        <v>87.64</v>
      </c>
      <c r="G219" s="131" t="s">
        <v>588</v>
      </c>
      <c r="H219" s="131" t="s">
        <v>252</v>
      </c>
      <c r="I219" s="131" t="s">
        <v>589</v>
      </c>
      <c r="J219" s="128">
        <v>1</v>
      </c>
      <c r="M219" s="127"/>
      <c r="N219" s="127"/>
      <c r="O219" s="127"/>
    </row>
    <row r="220" spans="1:15">
      <c r="A220" s="131">
        <v>218</v>
      </c>
      <c r="B220" s="131">
        <v>4</v>
      </c>
      <c r="C220" s="131">
        <v>2</v>
      </c>
      <c r="D220" s="132" t="s">
        <v>590</v>
      </c>
      <c r="E220" s="132" t="str">
        <f t="shared" si="3"/>
        <v>4-2-102</v>
      </c>
      <c r="F220" s="132">
        <v>87.64</v>
      </c>
      <c r="G220" s="131" t="s">
        <v>588</v>
      </c>
      <c r="H220" s="131" t="s">
        <v>252</v>
      </c>
      <c r="I220" s="131" t="s">
        <v>589</v>
      </c>
      <c r="J220" s="128">
        <v>1</v>
      </c>
      <c r="M220" s="127"/>
      <c r="N220" s="127"/>
      <c r="O220" s="127"/>
    </row>
    <row r="221" spans="1:15">
      <c r="A221" s="131">
        <v>219</v>
      </c>
      <c r="B221" s="131">
        <v>4</v>
      </c>
      <c r="C221" s="131">
        <v>2</v>
      </c>
      <c r="D221" s="132" t="s">
        <v>591</v>
      </c>
      <c r="E221" s="132" t="str">
        <f t="shared" si="3"/>
        <v>4-2-201</v>
      </c>
      <c r="F221" s="132">
        <v>87.64</v>
      </c>
      <c r="G221" s="131" t="s">
        <v>588</v>
      </c>
      <c r="H221" s="131" t="s">
        <v>252</v>
      </c>
      <c r="I221" s="131" t="s">
        <v>589</v>
      </c>
      <c r="J221" s="128">
        <v>1</v>
      </c>
      <c r="M221" s="127"/>
      <c r="N221" s="127"/>
      <c r="O221" s="127"/>
    </row>
    <row r="222" spans="1:15">
      <c r="A222" s="131">
        <v>220</v>
      </c>
      <c r="B222" s="131">
        <v>4</v>
      </c>
      <c r="C222" s="131">
        <v>2</v>
      </c>
      <c r="D222" s="132" t="s">
        <v>592</v>
      </c>
      <c r="E222" s="132" t="str">
        <f t="shared" si="3"/>
        <v>4-2-202</v>
      </c>
      <c r="F222" s="132">
        <v>87.64</v>
      </c>
      <c r="G222" s="131" t="s">
        <v>588</v>
      </c>
      <c r="H222" s="131" t="s">
        <v>252</v>
      </c>
      <c r="I222" s="131" t="s">
        <v>589</v>
      </c>
      <c r="J222" s="128">
        <v>1</v>
      </c>
      <c r="M222" s="127"/>
      <c r="N222" s="127"/>
      <c r="O222" s="127"/>
    </row>
    <row r="223" spans="1:15">
      <c r="A223" s="131">
        <v>221</v>
      </c>
      <c r="B223" s="131">
        <v>4</v>
      </c>
      <c r="C223" s="131">
        <v>2</v>
      </c>
      <c r="D223" s="132" t="s">
        <v>593</v>
      </c>
      <c r="E223" s="132" t="str">
        <f t="shared" si="3"/>
        <v>4-2-301</v>
      </c>
      <c r="F223" s="132">
        <v>87.64</v>
      </c>
      <c r="G223" s="131" t="s">
        <v>588</v>
      </c>
      <c r="H223" s="131" t="s">
        <v>252</v>
      </c>
      <c r="I223" s="131" t="s">
        <v>589</v>
      </c>
      <c r="J223" s="128">
        <v>1</v>
      </c>
      <c r="M223" s="127"/>
      <c r="N223" s="127"/>
      <c r="O223" s="127"/>
    </row>
    <row r="224" spans="1:15">
      <c r="A224" s="131">
        <v>222</v>
      </c>
      <c r="B224" s="131">
        <v>4</v>
      </c>
      <c r="C224" s="131">
        <v>2</v>
      </c>
      <c r="D224" s="132" t="s">
        <v>594</v>
      </c>
      <c r="E224" s="132" t="str">
        <f t="shared" si="3"/>
        <v>4-2-302</v>
      </c>
      <c r="F224" s="132">
        <v>87.64</v>
      </c>
      <c r="G224" s="131" t="s">
        <v>588</v>
      </c>
      <c r="H224" s="131" t="s">
        <v>252</v>
      </c>
      <c r="I224" s="131" t="s">
        <v>589</v>
      </c>
      <c r="J224" s="128">
        <v>1</v>
      </c>
      <c r="M224" s="127"/>
      <c r="N224" s="127"/>
      <c r="O224" s="127"/>
    </row>
    <row r="225" spans="1:15">
      <c r="A225" s="131">
        <v>223</v>
      </c>
      <c r="B225" s="131">
        <v>4</v>
      </c>
      <c r="C225" s="131">
        <v>2</v>
      </c>
      <c r="D225" s="132" t="s">
        <v>595</v>
      </c>
      <c r="E225" s="132" t="str">
        <f t="shared" si="3"/>
        <v>4-2-401</v>
      </c>
      <c r="F225" s="132">
        <v>87.64</v>
      </c>
      <c r="G225" s="131" t="s">
        <v>588</v>
      </c>
      <c r="H225" s="131" t="s">
        <v>252</v>
      </c>
      <c r="I225" s="131" t="s">
        <v>589</v>
      </c>
      <c r="J225" s="128">
        <v>1</v>
      </c>
      <c r="M225" s="127"/>
      <c r="N225" s="127"/>
      <c r="O225" s="127"/>
    </row>
    <row r="226" spans="1:15">
      <c r="A226" s="131">
        <v>224</v>
      </c>
      <c r="B226" s="131">
        <v>4</v>
      </c>
      <c r="C226" s="131">
        <v>2</v>
      </c>
      <c r="D226" s="132" t="s">
        <v>596</v>
      </c>
      <c r="E226" s="132" t="str">
        <f t="shared" si="3"/>
        <v>4-2-402</v>
      </c>
      <c r="F226" s="132">
        <v>87.64</v>
      </c>
      <c r="G226" s="131" t="s">
        <v>588</v>
      </c>
      <c r="H226" s="131" t="s">
        <v>252</v>
      </c>
      <c r="I226" s="131" t="s">
        <v>589</v>
      </c>
      <c r="J226" s="128">
        <v>1</v>
      </c>
      <c r="M226" s="127"/>
      <c r="N226" s="127"/>
      <c r="O226" s="127"/>
    </row>
    <row r="227" spans="1:15">
      <c r="A227" s="131">
        <v>225</v>
      </c>
      <c r="B227" s="131">
        <v>4</v>
      </c>
      <c r="C227" s="131">
        <v>2</v>
      </c>
      <c r="D227" s="132" t="s">
        <v>597</v>
      </c>
      <c r="E227" s="132" t="str">
        <f t="shared" si="3"/>
        <v>4-2-501</v>
      </c>
      <c r="F227" s="132">
        <v>87.64</v>
      </c>
      <c r="G227" s="131" t="s">
        <v>588</v>
      </c>
      <c r="H227" s="131" t="s">
        <v>252</v>
      </c>
      <c r="I227" s="131" t="s">
        <v>589</v>
      </c>
      <c r="J227" s="128">
        <v>1</v>
      </c>
      <c r="M227" s="127"/>
      <c r="N227" s="127"/>
      <c r="O227" s="127"/>
    </row>
    <row r="228" spans="1:15">
      <c r="A228" s="131">
        <v>226</v>
      </c>
      <c r="B228" s="131">
        <v>4</v>
      </c>
      <c r="C228" s="131">
        <v>2</v>
      </c>
      <c r="D228" s="132" t="s">
        <v>598</v>
      </c>
      <c r="E228" s="132" t="str">
        <f t="shared" si="3"/>
        <v>4-2-502</v>
      </c>
      <c r="F228" s="132">
        <v>87.64</v>
      </c>
      <c r="G228" s="131" t="s">
        <v>588</v>
      </c>
      <c r="H228" s="131" t="s">
        <v>252</v>
      </c>
      <c r="I228" s="131" t="s">
        <v>589</v>
      </c>
      <c r="J228" s="128">
        <v>1</v>
      </c>
      <c r="M228" s="127"/>
      <c r="N228" s="127"/>
      <c r="O228" s="127"/>
    </row>
    <row r="229" spans="1:15">
      <c r="A229" s="131">
        <v>227</v>
      </c>
      <c r="B229" s="131">
        <v>4</v>
      </c>
      <c r="C229" s="131">
        <v>2</v>
      </c>
      <c r="D229" s="132" t="s">
        <v>599</v>
      </c>
      <c r="E229" s="132" t="str">
        <f t="shared" si="3"/>
        <v>4-2-601</v>
      </c>
      <c r="F229" s="132">
        <v>87.64</v>
      </c>
      <c r="G229" s="131" t="s">
        <v>588</v>
      </c>
      <c r="H229" s="131" t="s">
        <v>252</v>
      </c>
      <c r="I229" s="131" t="s">
        <v>589</v>
      </c>
      <c r="J229" s="128">
        <v>1</v>
      </c>
      <c r="M229" s="127"/>
      <c r="N229" s="127"/>
      <c r="O229" s="127"/>
    </row>
    <row r="230" spans="1:15">
      <c r="A230" s="131">
        <v>228</v>
      </c>
      <c r="B230" s="131">
        <v>4</v>
      </c>
      <c r="C230" s="131">
        <v>2</v>
      </c>
      <c r="D230" s="132" t="s">
        <v>600</v>
      </c>
      <c r="E230" s="132" t="str">
        <f t="shared" si="3"/>
        <v>4-2-602</v>
      </c>
      <c r="F230" s="132">
        <v>87.64</v>
      </c>
      <c r="G230" s="131" t="s">
        <v>588</v>
      </c>
      <c r="H230" s="131" t="s">
        <v>252</v>
      </c>
      <c r="I230" s="131" t="s">
        <v>589</v>
      </c>
      <c r="J230" s="128">
        <v>1</v>
      </c>
      <c r="M230" s="127"/>
      <c r="N230" s="127"/>
      <c r="O230" s="127"/>
    </row>
    <row r="231" spans="1:15">
      <c r="A231" s="131">
        <v>229</v>
      </c>
      <c r="B231" s="131">
        <v>4</v>
      </c>
      <c r="C231" s="131">
        <v>2</v>
      </c>
      <c r="D231" s="132" t="s">
        <v>601</v>
      </c>
      <c r="E231" s="132" t="str">
        <f t="shared" si="3"/>
        <v>4-2-701</v>
      </c>
      <c r="F231" s="132">
        <v>87.64</v>
      </c>
      <c r="G231" s="131" t="s">
        <v>588</v>
      </c>
      <c r="H231" s="131" t="s">
        <v>252</v>
      </c>
      <c r="I231" s="131" t="s">
        <v>589</v>
      </c>
      <c r="J231" s="128">
        <v>1</v>
      </c>
      <c r="M231" s="127"/>
      <c r="N231" s="127"/>
      <c r="O231" s="127"/>
    </row>
    <row r="232" spans="1:15">
      <c r="A232" s="131">
        <v>230</v>
      </c>
      <c r="B232" s="131">
        <v>4</v>
      </c>
      <c r="C232" s="131">
        <v>2</v>
      </c>
      <c r="D232" s="132" t="s">
        <v>602</v>
      </c>
      <c r="E232" s="132" t="str">
        <f t="shared" si="3"/>
        <v>4-2-702</v>
      </c>
      <c r="F232" s="132">
        <v>87.64</v>
      </c>
      <c r="G232" s="131" t="s">
        <v>588</v>
      </c>
      <c r="H232" s="131" t="s">
        <v>252</v>
      </c>
      <c r="I232" s="131" t="s">
        <v>589</v>
      </c>
      <c r="J232" s="128">
        <v>1</v>
      </c>
      <c r="M232" s="127"/>
      <c r="N232" s="127"/>
      <c r="O232" s="127"/>
    </row>
    <row r="233" spans="1:15">
      <c r="A233" s="131">
        <v>231</v>
      </c>
      <c r="B233" s="131">
        <v>4</v>
      </c>
      <c r="C233" s="131">
        <v>2</v>
      </c>
      <c r="D233" s="132" t="s">
        <v>603</v>
      </c>
      <c r="E233" s="132" t="str">
        <f t="shared" si="3"/>
        <v>4-2-801</v>
      </c>
      <c r="F233" s="132">
        <v>87.64</v>
      </c>
      <c r="G233" s="131" t="s">
        <v>588</v>
      </c>
      <c r="H233" s="131" t="s">
        <v>252</v>
      </c>
      <c r="I233" s="131" t="s">
        <v>589</v>
      </c>
      <c r="J233" s="128">
        <v>1</v>
      </c>
      <c r="M233" s="127"/>
      <c r="N233" s="127"/>
      <c r="O233" s="127"/>
    </row>
    <row r="234" spans="1:15">
      <c r="A234" s="131">
        <v>232</v>
      </c>
      <c r="B234" s="131">
        <v>4</v>
      </c>
      <c r="C234" s="131">
        <v>2</v>
      </c>
      <c r="D234" s="132" t="s">
        <v>604</v>
      </c>
      <c r="E234" s="132" t="str">
        <f t="shared" si="3"/>
        <v>4-2-802</v>
      </c>
      <c r="F234" s="132">
        <v>87.64</v>
      </c>
      <c r="G234" s="131" t="s">
        <v>588</v>
      </c>
      <c r="H234" s="131" t="s">
        <v>252</v>
      </c>
      <c r="I234" s="131" t="s">
        <v>589</v>
      </c>
      <c r="J234" s="128">
        <v>1</v>
      </c>
      <c r="M234" s="127"/>
      <c r="N234" s="127"/>
      <c r="O234" s="127"/>
    </row>
    <row r="235" spans="1:15">
      <c r="A235" s="131">
        <v>233</v>
      </c>
      <c r="B235" s="131">
        <v>4</v>
      </c>
      <c r="C235" s="131">
        <v>2</v>
      </c>
      <c r="D235" s="132" t="s">
        <v>605</v>
      </c>
      <c r="E235" s="132" t="str">
        <f t="shared" si="3"/>
        <v>4-2-901</v>
      </c>
      <c r="F235" s="132">
        <v>87.64</v>
      </c>
      <c r="G235" s="131" t="s">
        <v>588</v>
      </c>
      <c r="H235" s="131" t="s">
        <v>252</v>
      </c>
      <c r="I235" s="131" t="s">
        <v>589</v>
      </c>
      <c r="J235" s="128">
        <v>1</v>
      </c>
      <c r="M235" s="127"/>
      <c r="N235" s="127"/>
      <c r="O235" s="127"/>
    </row>
    <row r="236" spans="1:15">
      <c r="A236" s="131">
        <v>234</v>
      </c>
      <c r="B236" s="131">
        <v>4</v>
      </c>
      <c r="C236" s="131">
        <v>2</v>
      </c>
      <c r="D236" s="132" t="s">
        <v>606</v>
      </c>
      <c r="E236" s="132" t="str">
        <f t="shared" si="3"/>
        <v>4-2-902</v>
      </c>
      <c r="F236" s="132">
        <v>87.64</v>
      </c>
      <c r="G236" s="131" t="s">
        <v>588</v>
      </c>
      <c r="H236" s="131" t="s">
        <v>252</v>
      </c>
      <c r="I236" s="131" t="s">
        <v>589</v>
      </c>
      <c r="J236" s="128">
        <v>1</v>
      </c>
      <c r="M236" s="127"/>
      <c r="N236" s="127"/>
      <c r="O236" s="127"/>
    </row>
    <row r="237" spans="1:15">
      <c r="A237" s="131">
        <v>235</v>
      </c>
      <c r="B237" s="131">
        <v>4</v>
      </c>
      <c r="C237" s="131">
        <v>2</v>
      </c>
      <c r="D237" s="132" t="s">
        <v>607</v>
      </c>
      <c r="E237" s="132" t="str">
        <f t="shared" si="3"/>
        <v>4-2-1001</v>
      </c>
      <c r="F237" s="132">
        <v>87.64</v>
      </c>
      <c r="G237" s="131" t="s">
        <v>588</v>
      </c>
      <c r="H237" s="131" t="s">
        <v>252</v>
      </c>
      <c r="I237" s="131" t="s">
        <v>589</v>
      </c>
      <c r="J237" s="128">
        <v>1</v>
      </c>
      <c r="M237" s="127"/>
      <c r="N237" s="127"/>
      <c r="O237" s="127"/>
    </row>
    <row r="238" spans="1:15">
      <c r="A238" s="131">
        <v>236</v>
      </c>
      <c r="B238" s="131">
        <v>4</v>
      </c>
      <c r="C238" s="131">
        <v>2</v>
      </c>
      <c r="D238" s="132" t="s">
        <v>608</v>
      </c>
      <c r="E238" s="132" t="str">
        <f t="shared" si="3"/>
        <v>4-2-1002</v>
      </c>
      <c r="F238" s="132">
        <v>87.64</v>
      </c>
      <c r="G238" s="131" t="s">
        <v>588</v>
      </c>
      <c r="H238" s="131" t="s">
        <v>252</v>
      </c>
      <c r="I238" s="131" t="s">
        <v>589</v>
      </c>
      <c r="J238" s="128">
        <v>1</v>
      </c>
      <c r="M238" s="127"/>
      <c r="N238" s="127"/>
      <c r="O238" s="127"/>
    </row>
    <row r="239" spans="1:15">
      <c r="A239" s="131">
        <v>237</v>
      </c>
      <c r="B239" s="131">
        <v>4</v>
      </c>
      <c r="C239" s="131">
        <v>3</v>
      </c>
      <c r="D239" s="132" t="s">
        <v>587</v>
      </c>
      <c r="E239" s="132" t="str">
        <f t="shared" si="3"/>
        <v>4-3-101</v>
      </c>
      <c r="F239" s="132">
        <v>87.64</v>
      </c>
      <c r="G239" s="131" t="s">
        <v>588</v>
      </c>
      <c r="H239" s="131" t="s">
        <v>252</v>
      </c>
      <c r="I239" s="131" t="s">
        <v>589</v>
      </c>
      <c r="J239" s="128">
        <v>1</v>
      </c>
      <c r="M239" s="127"/>
      <c r="N239" s="127"/>
      <c r="O239" s="127"/>
    </row>
    <row r="240" spans="1:15">
      <c r="A240" s="131">
        <v>238</v>
      </c>
      <c r="B240" s="131">
        <v>4</v>
      </c>
      <c r="C240" s="131">
        <v>3</v>
      </c>
      <c r="D240" s="132" t="s">
        <v>590</v>
      </c>
      <c r="E240" s="132" t="str">
        <f t="shared" si="3"/>
        <v>4-3-102</v>
      </c>
      <c r="F240" s="132">
        <v>87.64</v>
      </c>
      <c r="G240" s="131" t="s">
        <v>588</v>
      </c>
      <c r="H240" s="131" t="s">
        <v>252</v>
      </c>
      <c r="I240" s="131" t="s">
        <v>589</v>
      </c>
      <c r="J240" s="128">
        <v>1</v>
      </c>
      <c r="M240" s="127"/>
      <c r="N240" s="127"/>
      <c r="O240" s="127"/>
    </row>
    <row r="241" spans="1:15">
      <c r="A241" s="131">
        <v>239</v>
      </c>
      <c r="B241" s="131">
        <v>4</v>
      </c>
      <c r="C241" s="131">
        <v>3</v>
      </c>
      <c r="D241" s="132" t="s">
        <v>591</v>
      </c>
      <c r="E241" s="132" t="str">
        <f t="shared" si="3"/>
        <v>4-3-201</v>
      </c>
      <c r="F241" s="132">
        <v>87.64</v>
      </c>
      <c r="G241" s="131" t="s">
        <v>588</v>
      </c>
      <c r="H241" s="131" t="s">
        <v>252</v>
      </c>
      <c r="I241" s="131" t="s">
        <v>589</v>
      </c>
      <c r="J241" s="128">
        <v>1</v>
      </c>
      <c r="M241" s="127"/>
      <c r="N241" s="127"/>
      <c r="O241" s="127"/>
    </row>
    <row r="242" spans="1:15">
      <c r="A242" s="131">
        <v>240</v>
      </c>
      <c r="B242" s="131">
        <v>4</v>
      </c>
      <c r="C242" s="131">
        <v>3</v>
      </c>
      <c r="D242" s="132" t="s">
        <v>592</v>
      </c>
      <c r="E242" s="132" t="str">
        <f t="shared" si="3"/>
        <v>4-3-202</v>
      </c>
      <c r="F242" s="132">
        <v>87.64</v>
      </c>
      <c r="G242" s="131" t="s">
        <v>588</v>
      </c>
      <c r="H242" s="131" t="s">
        <v>252</v>
      </c>
      <c r="I242" s="131" t="s">
        <v>589</v>
      </c>
      <c r="J242" s="128">
        <v>1</v>
      </c>
      <c r="M242" s="127"/>
      <c r="N242" s="127"/>
      <c r="O242" s="127"/>
    </row>
    <row r="243" spans="1:15">
      <c r="A243" s="131">
        <v>241</v>
      </c>
      <c r="B243" s="131">
        <v>4</v>
      </c>
      <c r="C243" s="131">
        <v>3</v>
      </c>
      <c r="D243" s="132" t="s">
        <v>593</v>
      </c>
      <c r="E243" s="132" t="str">
        <f t="shared" si="3"/>
        <v>4-3-301</v>
      </c>
      <c r="F243" s="132">
        <v>87.64</v>
      </c>
      <c r="G243" s="131" t="s">
        <v>588</v>
      </c>
      <c r="H243" s="131" t="s">
        <v>252</v>
      </c>
      <c r="I243" s="131" t="s">
        <v>589</v>
      </c>
      <c r="J243" s="128">
        <v>1</v>
      </c>
      <c r="M243" s="127"/>
      <c r="N243" s="127"/>
      <c r="O243" s="127"/>
    </row>
    <row r="244" spans="1:15">
      <c r="A244" s="131">
        <v>242</v>
      </c>
      <c r="B244" s="131">
        <v>4</v>
      </c>
      <c r="C244" s="131">
        <v>3</v>
      </c>
      <c r="D244" s="132" t="s">
        <v>594</v>
      </c>
      <c r="E244" s="132" t="str">
        <f t="shared" si="3"/>
        <v>4-3-302</v>
      </c>
      <c r="F244" s="132">
        <v>87.64</v>
      </c>
      <c r="G244" s="131" t="s">
        <v>588</v>
      </c>
      <c r="H244" s="131" t="s">
        <v>252</v>
      </c>
      <c r="I244" s="131" t="s">
        <v>589</v>
      </c>
      <c r="J244" s="128">
        <v>1</v>
      </c>
      <c r="M244" s="127"/>
      <c r="N244" s="127"/>
      <c r="O244" s="127"/>
    </row>
    <row r="245" spans="1:15">
      <c r="A245" s="131">
        <v>243</v>
      </c>
      <c r="B245" s="131">
        <v>4</v>
      </c>
      <c r="C245" s="131">
        <v>3</v>
      </c>
      <c r="D245" s="132" t="s">
        <v>595</v>
      </c>
      <c r="E245" s="132" t="str">
        <f t="shared" si="3"/>
        <v>4-3-401</v>
      </c>
      <c r="F245" s="132">
        <v>87.64</v>
      </c>
      <c r="G245" s="131" t="s">
        <v>588</v>
      </c>
      <c r="H245" s="131" t="s">
        <v>252</v>
      </c>
      <c r="I245" s="131" t="s">
        <v>589</v>
      </c>
      <c r="J245" s="128">
        <v>1</v>
      </c>
      <c r="M245" s="127"/>
      <c r="N245" s="127"/>
      <c r="O245" s="127"/>
    </row>
    <row r="246" spans="1:15">
      <c r="A246" s="131">
        <v>244</v>
      </c>
      <c r="B246" s="131">
        <v>4</v>
      </c>
      <c r="C246" s="131">
        <v>3</v>
      </c>
      <c r="D246" s="132" t="s">
        <v>596</v>
      </c>
      <c r="E246" s="132" t="str">
        <f t="shared" si="3"/>
        <v>4-3-402</v>
      </c>
      <c r="F246" s="132">
        <v>87.64</v>
      </c>
      <c r="G246" s="131" t="s">
        <v>588</v>
      </c>
      <c r="H246" s="131" t="s">
        <v>252</v>
      </c>
      <c r="I246" s="131" t="s">
        <v>589</v>
      </c>
      <c r="J246" s="128">
        <v>1</v>
      </c>
      <c r="M246" s="127"/>
      <c r="N246" s="127"/>
      <c r="O246" s="127"/>
    </row>
    <row r="247" spans="1:15">
      <c r="A247" s="131">
        <v>245</v>
      </c>
      <c r="B247" s="131">
        <v>4</v>
      </c>
      <c r="C247" s="131">
        <v>3</v>
      </c>
      <c r="D247" s="132" t="s">
        <v>597</v>
      </c>
      <c r="E247" s="132" t="str">
        <f t="shared" si="3"/>
        <v>4-3-501</v>
      </c>
      <c r="F247" s="132">
        <v>87.64</v>
      </c>
      <c r="G247" s="131" t="s">
        <v>588</v>
      </c>
      <c r="H247" s="131" t="s">
        <v>252</v>
      </c>
      <c r="I247" s="131" t="s">
        <v>589</v>
      </c>
      <c r="J247" s="128">
        <v>1</v>
      </c>
      <c r="M247" s="127"/>
      <c r="N247" s="127"/>
      <c r="O247" s="127"/>
    </row>
    <row r="248" spans="1:15">
      <c r="A248" s="131">
        <v>246</v>
      </c>
      <c r="B248" s="131">
        <v>4</v>
      </c>
      <c r="C248" s="131">
        <v>3</v>
      </c>
      <c r="D248" s="132" t="s">
        <v>598</v>
      </c>
      <c r="E248" s="132" t="str">
        <f t="shared" si="3"/>
        <v>4-3-502</v>
      </c>
      <c r="F248" s="132">
        <v>87.64</v>
      </c>
      <c r="G248" s="131" t="s">
        <v>588</v>
      </c>
      <c r="H248" s="131" t="s">
        <v>252</v>
      </c>
      <c r="I248" s="131" t="s">
        <v>589</v>
      </c>
      <c r="J248" s="128">
        <v>1</v>
      </c>
      <c r="M248" s="127"/>
      <c r="N248" s="127"/>
      <c r="O248" s="127"/>
    </row>
    <row r="249" spans="1:15">
      <c r="A249" s="131">
        <v>247</v>
      </c>
      <c r="B249" s="131">
        <v>4</v>
      </c>
      <c r="C249" s="131">
        <v>3</v>
      </c>
      <c r="D249" s="132" t="s">
        <v>599</v>
      </c>
      <c r="E249" s="132" t="str">
        <f t="shared" si="3"/>
        <v>4-3-601</v>
      </c>
      <c r="F249" s="132">
        <v>87.64</v>
      </c>
      <c r="G249" s="131" t="s">
        <v>588</v>
      </c>
      <c r="H249" s="131" t="s">
        <v>252</v>
      </c>
      <c r="I249" s="131" t="s">
        <v>589</v>
      </c>
      <c r="J249" s="128">
        <v>1</v>
      </c>
      <c r="M249" s="127"/>
      <c r="N249" s="127"/>
      <c r="O249" s="127"/>
    </row>
    <row r="250" spans="1:15">
      <c r="A250" s="131">
        <v>248</v>
      </c>
      <c r="B250" s="131">
        <v>4</v>
      </c>
      <c r="C250" s="131">
        <v>3</v>
      </c>
      <c r="D250" s="132" t="s">
        <v>600</v>
      </c>
      <c r="E250" s="132" t="str">
        <f t="shared" si="3"/>
        <v>4-3-602</v>
      </c>
      <c r="F250" s="132">
        <v>87.64</v>
      </c>
      <c r="G250" s="131" t="s">
        <v>588</v>
      </c>
      <c r="H250" s="131" t="s">
        <v>252</v>
      </c>
      <c r="I250" s="131" t="s">
        <v>589</v>
      </c>
      <c r="J250" s="128">
        <v>1</v>
      </c>
      <c r="M250" s="127"/>
      <c r="N250" s="127"/>
      <c r="O250" s="127"/>
    </row>
    <row r="251" spans="1:15">
      <c r="A251" s="131">
        <v>249</v>
      </c>
      <c r="B251" s="131">
        <v>4</v>
      </c>
      <c r="C251" s="131">
        <v>3</v>
      </c>
      <c r="D251" s="132" t="s">
        <v>601</v>
      </c>
      <c r="E251" s="132" t="str">
        <f t="shared" si="3"/>
        <v>4-3-701</v>
      </c>
      <c r="F251" s="132">
        <v>87.64</v>
      </c>
      <c r="G251" s="131" t="s">
        <v>588</v>
      </c>
      <c r="H251" s="131" t="s">
        <v>252</v>
      </c>
      <c r="I251" s="131" t="s">
        <v>589</v>
      </c>
      <c r="J251" s="128">
        <v>1</v>
      </c>
      <c r="M251" s="127"/>
      <c r="N251" s="127"/>
      <c r="O251" s="127"/>
    </row>
    <row r="252" spans="1:15">
      <c r="A252" s="131">
        <v>250</v>
      </c>
      <c r="B252" s="131">
        <v>4</v>
      </c>
      <c r="C252" s="131">
        <v>3</v>
      </c>
      <c r="D252" s="132" t="s">
        <v>602</v>
      </c>
      <c r="E252" s="132" t="str">
        <f t="shared" si="3"/>
        <v>4-3-702</v>
      </c>
      <c r="F252" s="132">
        <v>87.64</v>
      </c>
      <c r="G252" s="131" t="s">
        <v>588</v>
      </c>
      <c r="H252" s="131" t="s">
        <v>252</v>
      </c>
      <c r="I252" s="131" t="s">
        <v>589</v>
      </c>
      <c r="J252" s="128">
        <v>1</v>
      </c>
      <c r="M252" s="127"/>
      <c r="N252" s="127"/>
      <c r="O252" s="127"/>
    </row>
    <row r="253" spans="1:15">
      <c r="A253" s="131">
        <v>251</v>
      </c>
      <c r="B253" s="131">
        <v>4</v>
      </c>
      <c r="C253" s="131">
        <v>3</v>
      </c>
      <c r="D253" s="132" t="s">
        <v>603</v>
      </c>
      <c r="E253" s="132" t="str">
        <f t="shared" si="3"/>
        <v>4-3-801</v>
      </c>
      <c r="F253" s="132">
        <v>87.64</v>
      </c>
      <c r="G253" s="131" t="s">
        <v>588</v>
      </c>
      <c r="H253" s="131" t="s">
        <v>252</v>
      </c>
      <c r="I253" s="131" t="s">
        <v>589</v>
      </c>
      <c r="J253" s="128">
        <v>1</v>
      </c>
      <c r="M253" s="127"/>
      <c r="N253" s="127"/>
      <c r="O253" s="127"/>
    </row>
    <row r="254" spans="1:15">
      <c r="A254" s="131">
        <v>252</v>
      </c>
      <c r="B254" s="131">
        <v>4</v>
      </c>
      <c r="C254" s="131">
        <v>3</v>
      </c>
      <c r="D254" s="132" t="s">
        <v>604</v>
      </c>
      <c r="E254" s="132" t="str">
        <f t="shared" si="3"/>
        <v>4-3-802</v>
      </c>
      <c r="F254" s="132">
        <v>87.64</v>
      </c>
      <c r="G254" s="131" t="s">
        <v>588</v>
      </c>
      <c r="H254" s="131" t="s">
        <v>252</v>
      </c>
      <c r="I254" s="131" t="s">
        <v>589</v>
      </c>
      <c r="J254" s="128">
        <v>1</v>
      </c>
      <c r="M254" s="127"/>
      <c r="N254" s="127"/>
      <c r="O254" s="127"/>
    </row>
    <row r="255" spans="1:15">
      <c r="A255" s="131">
        <v>253</v>
      </c>
      <c r="B255" s="131">
        <v>4</v>
      </c>
      <c r="C255" s="131">
        <v>3</v>
      </c>
      <c r="D255" s="132" t="s">
        <v>605</v>
      </c>
      <c r="E255" s="132" t="str">
        <f t="shared" si="3"/>
        <v>4-3-901</v>
      </c>
      <c r="F255" s="132">
        <v>87.64</v>
      </c>
      <c r="G255" s="131" t="s">
        <v>588</v>
      </c>
      <c r="H255" s="131" t="s">
        <v>252</v>
      </c>
      <c r="I255" s="131" t="s">
        <v>589</v>
      </c>
      <c r="J255" s="128">
        <v>1</v>
      </c>
      <c r="M255" s="127"/>
      <c r="N255" s="127"/>
      <c r="O255" s="127"/>
    </row>
    <row r="256" spans="1:15">
      <c r="A256" s="131">
        <v>254</v>
      </c>
      <c r="B256" s="131">
        <v>4</v>
      </c>
      <c r="C256" s="131">
        <v>3</v>
      </c>
      <c r="D256" s="132" t="s">
        <v>606</v>
      </c>
      <c r="E256" s="132" t="str">
        <f t="shared" si="3"/>
        <v>4-3-902</v>
      </c>
      <c r="F256" s="132">
        <v>87.64</v>
      </c>
      <c r="G256" s="131" t="s">
        <v>588</v>
      </c>
      <c r="H256" s="131" t="s">
        <v>252</v>
      </c>
      <c r="I256" s="131" t="s">
        <v>589</v>
      </c>
      <c r="J256" s="128">
        <v>1</v>
      </c>
      <c r="M256" s="127"/>
      <c r="N256" s="127"/>
      <c r="O256" s="127"/>
    </row>
    <row r="257" spans="1:15">
      <c r="A257" s="131">
        <v>255</v>
      </c>
      <c r="B257" s="131">
        <v>4</v>
      </c>
      <c r="C257" s="131">
        <v>3</v>
      </c>
      <c r="D257" s="132" t="s">
        <v>607</v>
      </c>
      <c r="E257" s="132" t="str">
        <f t="shared" si="3"/>
        <v>4-3-1001</v>
      </c>
      <c r="F257" s="132">
        <v>87.64</v>
      </c>
      <c r="G257" s="131" t="s">
        <v>588</v>
      </c>
      <c r="H257" s="131" t="s">
        <v>252</v>
      </c>
      <c r="I257" s="131" t="s">
        <v>589</v>
      </c>
      <c r="J257" s="128">
        <v>1</v>
      </c>
      <c r="M257" s="127"/>
      <c r="N257" s="127"/>
      <c r="O257" s="127"/>
    </row>
    <row r="258" spans="1:15">
      <c r="A258" s="131">
        <v>256</v>
      </c>
      <c r="B258" s="131">
        <v>4</v>
      </c>
      <c r="C258" s="131">
        <v>3</v>
      </c>
      <c r="D258" s="132" t="s">
        <v>608</v>
      </c>
      <c r="E258" s="132" t="str">
        <f t="shared" si="3"/>
        <v>4-3-1002</v>
      </c>
      <c r="F258" s="132">
        <v>87.64</v>
      </c>
      <c r="G258" s="131" t="s">
        <v>588</v>
      </c>
      <c r="H258" s="131" t="s">
        <v>252</v>
      </c>
      <c r="I258" s="131" t="s">
        <v>589</v>
      </c>
      <c r="J258" s="128">
        <v>1</v>
      </c>
      <c r="M258" s="127"/>
      <c r="N258" s="127"/>
      <c r="O258" s="127"/>
    </row>
    <row r="259" spans="1:15">
      <c r="A259" s="131">
        <v>257</v>
      </c>
      <c r="B259" s="131">
        <v>4</v>
      </c>
      <c r="C259" s="131">
        <v>4</v>
      </c>
      <c r="D259" s="132" t="s">
        <v>587</v>
      </c>
      <c r="E259" s="132" t="str">
        <f t="shared" si="3"/>
        <v>4-4-101</v>
      </c>
      <c r="F259" s="132">
        <v>87.64</v>
      </c>
      <c r="G259" s="131" t="s">
        <v>588</v>
      </c>
      <c r="H259" s="131" t="s">
        <v>252</v>
      </c>
      <c r="I259" s="131" t="s">
        <v>589</v>
      </c>
      <c r="J259" s="128">
        <v>1</v>
      </c>
      <c r="M259" s="127"/>
      <c r="N259" s="127"/>
      <c r="O259" s="127"/>
    </row>
    <row r="260" spans="1:15">
      <c r="A260" s="131">
        <v>258</v>
      </c>
      <c r="B260" s="131">
        <v>4</v>
      </c>
      <c r="C260" s="131">
        <v>4</v>
      </c>
      <c r="D260" s="132" t="s">
        <v>590</v>
      </c>
      <c r="E260" s="132" t="str">
        <f t="shared" ref="E260:E323" si="4">B260&amp;-C260&amp;-D260</f>
        <v>4-4-102</v>
      </c>
      <c r="F260" s="132">
        <v>88.19</v>
      </c>
      <c r="G260" s="131" t="s">
        <v>588</v>
      </c>
      <c r="H260" s="131" t="s">
        <v>252</v>
      </c>
      <c r="I260" s="131" t="s">
        <v>589</v>
      </c>
      <c r="J260" s="128">
        <v>1</v>
      </c>
      <c r="M260" s="127"/>
      <c r="N260" s="127"/>
      <c r="O260" s="127"/>
    </row>
    <row r="261" spans="1:15">
      <c r="A261" s="131">
        <v>259</v>
      </c>
      <c r="B261" s="131">
        <v>4</v>
      </c>
      <c r="C261" s="131">
        <v>4</v>
      </c>
      <c r="D261" s="132" t="s">
        <v>591</v>
      </c>
      <c r="E261" s="132" t="str">
        <f t="shared" si="4"/>
        <v>4-4-201</v>
      </c>
      <c r="F261" s="132">
        <v>87.64</v>
      </c>
      <c r="G261" s="131" t="s">
        <v>588</v>
      </c>
      <c r="H261" s="131" t="s">
        <v>252</v>
      </c>
      <c r="I261" s="131" t="s">
        <v>589</v>
      </c>
      <c r="J261" s="128">
        <v>1</v>
      </c>
      <c r="M261" s="127"/>
      <c r="N261" s="127"/>
      <c r="O261" s="127"/>
    </row>
    <row r="262" spans="1:15">
      <c r="A262" s="131">
        <v>260</v>
      </c>
      <c r="B262" s="131">
        <v>4</v>
      </c>
      <c r="C262" s="131">
        <v>4</v>
      </c>
      <c r="D262" s="132" t="s">
        <v>592</v>
      </c>
      <c r="E262" s="132" t="str">
        <f t="shared" si="4"/>
        <v>4-4-202</v>
      </c>
      <c r="F262" s="132">
        <v>88.19</v>
      </c>
      <c r="G262" s="131" t="s">
        <v>588</v>
      </c>
      <c r="H262" s="131" t="s">
        <v>252</v>
      </c>
      <c r="I262" s="131" t="s">
        <v>589</v>
      </c>
      <c r="J262" s="128">
        <v>1</v>
      </c>
      <c r="M262" s="127"/>
      <c r="N262" s="127"/>
      <c r="O262" s="127"/>
    </row>
    <row r="263" spans="1:15">
      <c r="A263" s="131">
        <v>261</v>
      </c>
      <c r="B263" s="131">
        <v>4</v>
      </c>
      <c r="C263" s="131">
        <v>4</v>
      </c>
      <c r="D263" s="132" t="s">
        <v>593</v>
      </c>
      <c r="E263" s="132" t="str">
        <f t="shared" si="4"/>
        <v>4-4-301</v>
      </c>
      <c r="F263" s="132">
        <v>87.64</v>
      </c>
      <c r="G263" s="131" t="s">
        <v>588</v>
      </c>
      <c r="H263" s="131" t="s">
        <v>252</v>
      </c>
      <c r="I263" s="131" t="s">
        <v>589</v>
      </c>
      <c r="J263" s="128">
        <v>1</v>
      </c>
      <c r="M263" s="127"/>
      <c r="N263" s="127"/>
      <c r="O263" s="127"/>
    </row>
    <row r="264" spans="1:15">
      <c r="A264" s="131">
        <v>262</v>
      </c>
      <c r="B264" s="131">
        <v>4</v>
      </c>
      <c r="C264" s="131">
        <v>4</v>
      </c>
      <c r="D264" s="132" t="s">
        <v>594</v>
      </c>
      <c r="E264" s="132" t="str">
        <f t="shared" si="4"/>
        <v>4-4-302</v>
      </c>
      <c r="F264" s="132">
        <v>88.19</v>
      </c>
      <c r="G264" s="131" t="s">
        <v>588</v>
      </c>
      <c r="H264" s="131" t="s">
        <v>252</v>
      </c>
      <c r="I264" s="131" t="s">
        <v>589</v>
      </c>
      <c r="J264" s="128">
        <v>1</v>
      </c>
      <c r="M264" s="127"/>
      <c r="N264" s="127"/>
      <c r="O264" s="127"/>
    </row>
    <row r="265" spans="1:15">
      <c r="A265" s="131">
        <v>263</v>
      </c>
      <c r="B265" s="131">
        <v>4</v>
      </c>
      <c r="C265" s="131">
        <v>4</v>
      </c>
      <c r="D265" s="132" t="s">
        <v>595</v>
      </c>
      <c r="E265" s="132" t="str">
        <f t="shared" si="4"/>
        <v>4-4-401</v>
      </c>
      <c r="F265" s="132">
        <v>87.64</v>
      </c>
      <c r="G265" s="131" t="s">
        <v>588</v>
      </c>
      <c r="H265" s="131" t="s">
        <v>252</v>
      </c>
      <c r="I265" s="131" t="s">
        <v>589</v>
      </c>
      <c r="J265" s="128">
        <v>1</v>
      </c>
      <c r="M265" s="127"/>
      <c r="N265" s="127"/>
      <c r="O265" s="127"/>
    </row>
    <row r="266" spans="1:15">
      <c r="A266" s="131">
        <v>264</v>
      </c>
      <c r="B266" s="131">
        <v>4</v>
      </c>
      <c r="C266" s="131">
        <v>4</v>
      </c>
      <c r="D266" s="132" t="s">
        <v>596</v>
      </c>
      <c r="E266" s="132" t="str">
        <f t="shared" si="4"/>
        <v>4-4-402</v>
      </c>
      <c r="F266" s="132">
        <v>88.19</v>
      </c>
      <c r="G266" s="131" t="s">
        <v>588</v>
      </c>
      <c r="H266" s="131" t="s">
        <v>252</v>
      </c>
      <c r="I266" s="131" t="s">
        <v>589</v>
      </c>
      <c r="J266" s="128">
        <v>1</v>
      </c>
      <c r="M266" s="127"/>
      <c r="N266" s="127"/>
      <c r="O266" s="127"/>
    </row>
    <row r="267" spans="1:15">
      <c r="A267" s="131">
        <v>265</v>
      </c>
      <c r="B267" s="131">
        <v>4</v>
      </c>
      <c r="C267" s="131">
        <v>4</v>
      </c>
      <c r="D267" s="132" t="s">
        <v>597</v>
      </c>
      <c r="E267" s="132" t="str">
        <f t="shared" si="4"/>
        <v>4-4-501</v>
      </c>
      <c r="F267" s="132">
        <v>87.64</v>
      </c>
      <c r="G267" s="131" t="s">
        <v>588</v>
      </c>
      <c r="H267" s="131" t="s">
        <v>252</v>
      </c>
      <c r="I267" s="131" t="s">
        <v>589</v>
      </c>
      <c r="J267" s="128">
        <v>1</v>
      </c>
      <c r="M267" s="127"/>
      <c r="N267" s="127"/>
      <c r="O267" s="127"/>
    </row>
    <row r="268" spans="1:15">
      <c r="A268" s="131">
        <v>266</v>
      </c>
      <c r="B268" s="131">
        <v>4</v>
      </c>
      <c r="C268" s="131">
        <v>4</v>
      </c>
      <c r="D268" s="132" t="s">
        <v>598</v>
      </c>
      <c r="E268" s="132" t="str">
        <f t="shared" si="4"/>
        <v>4-4-502</v>
      </c>
      <c r="F268" s="132">
        <v>88.19</v>
      </c>
      <c r="G268" s="131" t="s">
        <v>588</v>
      </c>
      <c r="H268" s="131" t="s">
        <v>252</v>
      </c>
      <c r="I268" s="131" t="s">
        <v>589</v>
      </c>
      <c r="J268" s="128">
        <v>1</v>
      </c>
      <c r="M268" s="127"/>
      <c r="N268" s="127"/>
      <c r="O268" s="127"/>
    </row>
    <row r="269" spans="1:15">
      <c r="A269" s="131">
        <v>267</v>
      </c>
      <c r="B269" s="131">
        <v>4</v>
      </c>
      <c r="C269" s="131">
        <v>4</v>
      </c>
      <c r="D269" s="132" t="s">
        <v>599</v>
      </c>
      <c r="E269" s="132" t="str">
        <f t="shared" si="4"/>
        <v>4-4-601</v>
      </c>
      <c r="F269" s="132">
        <v>87.64</v>
      </c>
      <c r="G269" s="131" t="s">
        <v>588</v>
      </c>
      <c r="H269" s="131" t="s">
        <v>252</v>
      </c>
      <c r="I269" s="131" t="s">
        <v>589</v>
      </c>
      <c r="J269" s="128">
        <v>1</v>
      </c>
      <c r="M269" s="127"/>
      <c r="N269" s="127"/>
      <c r="O269" s="127"/>
    </row>
    <row r="270" spans="1:15">
      <c r="A270" s="131">
        <v>268</v>
      </c>
      <c r="B270" s="131">
        <v>4</v>
      </c>
      <c r="C270" s="131">
        <v>4</v>
      </c>
      <c r="D270" s="132" t="s">
        <v>600</v>
      </c>
      <c r="E270" s="132" t="str">
        <f t="shared" si="4"/>
        <v>4-4-602</v>
      </c>
      <c r="F270" s="132">
        <v>88.19</v>
      </c>
      <c r="G270" s="131" t="s">
        <v>588</v>
      </c>
      <c r="H270" s="131" t="s">
        <v>252</v>
      </c>
      <c r="I270" s="131" t="s">
        <v>589</v>
      </c>
      <c r="J270" s="128">
        <v>1</v>
      </c>
      <c r="M270" s="127"/>
      <c r="N270" s="127"/>
      <c r="O270" s="127"/>
    </row>
    <row r="271" spans="1:15">
      <c r="A271" s="131">
        <v>269</v>
      </c>
      <c r="B271" s="131">
        <v>4</v>
      </c>
      <c r="C271" s="131">
        <v>4</v>
      </c>
      <c r="D271" s="132" t="s">
        <v>601</v>
      </c>
      <c r="E271" s="132" t="str">
        <f t="shared" si="4"/>
        <v>4-4-701</v>
      </c>
      <c r="F271" s="132">
        <v>87.64</v>
      </c>
      <c r="G271" s="131" t="s">
        <v>588</v>
      </c>
      <c r="H271" s="131" t="s">
        <v>252</v>
      </c>
      <c r="I271" s="131" t="s">
        <v>589</v>
      </c>
      <c r="J271" s="128">
        <v>1</v>
      </c>
      <c r="M271" s="127"/>
      <c r="N271" s="127"/>
      <c r="O271" s="127"/>
    </row>
    <row r="272" spans="1:15">
      <c r="A272" s="131">
        <v>270</v>
      </c>
      <c r="B272" s="131">
        <v>4</v>
      </c>
      <c r="C272" s="131">
        <v>4</v>
      </c>
      <c r="D272" s="132" t="s">
        <v>602</v>
      </c>
      <c r="E272" s="132" t="str">
        <f t="shared" si="4"/>
        <v>4-4-702</v>
      </c>
      <c r="F272" s="132">
        <v>88.19</v>
      </c>
      <c r="G272" s="131" t="s">
        <v>588</v>
      </c>
      <c r="H272" s="131" t="s">
        <v>252</v>
      </c>
      <c r="I272" s="131" t="s">
        <v>589</v>
      </c>
      <c r="J272" s="128">
        <v>1</v>
      </c>
      <c r="M272" s="127"/>
      <c r="N272" s="127"/>
      <c r="O272" s="127"/>
    </row>
    <row r="273" spans="1:15">
      <c r="A273" s="131">
        <v>271</v>
      </c>
      <c r="B273" s="131">
        <v>4</v>
      </c>
      <c r="C273" s="131">
        <v>4</v>
      </c>
      <c r="D273" s="132" t="s">
        <v>603</v>
      </c>
      <c r="E273" s="132" t="str">
        <f t="shared" si="4"/>
        <v>4-4-801</v>
      </c>
      <c r="F273" s="132">
        <v>87.64</v>
      </c>
      <c r="G273" s="131" t="s">
        <v>588</v>
      </c>
      <c r="H273" s="131" t="s">
        <v>252</v>
      </c>
      <c r="I273" s="131" t="s">
        <v>589</v>
      </c>
      <c r="J273" s="128">
        <v>1</v>
      </c>
      <c r="M273" s="127"/>
      <c r="N273" s="127"/>
      <c r="O273" s="127"/>
    </row>
    <row r="274" spans="1:15">
      <c r="A274" s="131">
        <v>272</v>
      </c>
      <c r="B274" s="131">
        <v>4</v>
      </c>
      <c r="C274" s="131">
        <v>4</v>
      </c>
      <c r="D274" s="132" t="s">
        <v>604</v>
      </c>
      <c r="E274" s="132" t="str">
        <f t="shared" si="4"/>
        <v>4-4-802</v>
      </c>
      <c r="F274" s="132">
        <v>88.19</v>
      </c>
      <c r="G274" s="131" t="s">
        <v>588</v>
      </c>
      <c r="H274" s="131" t="s">
        <v>252</v>
      </c>
      <c r="I274" s="131" t="s">
        <v>589</v>
      </c>
      <c r="J274" s="128">
        <v>1</v>
      </c>
      <c r="M274" s="127"/>
      <c r="N274" s="127"/>
      <c r="O274" s="127"/>
    </row>
    <row r="275" spans="1:15">
      <c r="A275" s="131">
        <v>273</v>
      </c>
      <c r="B275" s="131">
        <v>4</v>
      </c>
      <c r="C275" s="131">
        <v>4</v>
      </c>
      <c r="D275" s="132" t="s">
        <v>605</v>
      </c>
      <c r="E275" s="132" t="str">
        <f t="shared" si="4"/>
        <v>4-4-901</v>
      </c>
      <c r="F275" s="132">
        <v>87.64</v>
      </c>
      <c r="G275" s="131" t="s">
        <v>588</v>
      </c>
      <c r="H275" s="131" t="s">
        <v>252</v>
      </c>
      <c r="I275" s="131" t="s">
        <v>589</v>
      </c>
      <c r="J275" s="128">
        <v>1</v>
      </c>
      <c r="M275" s="127"/>
      <c r="N275" s="127"/>
      <c r="O275" s="127"/>
    </row>
    <row r="276" spans="1:15">
      <c r="A276" s="131">
        <v>274</v>
      </c>
      <c r="B276" s="131">
        <v>4</v>
      </c>
      <c r="C276" s="131">
        <v>4</v>
      </c>
      <c r="D276" s="132" t="s">
        <v>606</v>
      </c>
      <c r="E276" s="132" t="str">
        <f t="shared" si="4"/>
        <v>4-4-902</v>
      </c>
      <c r="F276" s="132">
        <v>88.19</v>
      </c>
      <c r="G276" s="131" t="s">
        <v>588</v>
      </c>
      <c r="H276" s="131" t="s">
        <v>252</v>
      </c>
      <c r="I276" s="131" t="s">
        <v>589</v>
      </c>
      <c r="J276" s="128">
        <v>1</v>
      </c>
      <c r="M276" s="127"/>
      <c r="N276" s="127"/>
      <c r="O276" s="127"/>
    </row>
    <row r="277" spans="1:15">
      <c r="A277" s="131">
        <v>275</v>
      </c>
      <c r="B277" s="131">
        <v>4</v>
      </c>
      <c r="C277" s="131">
        <v>4</v>
      </c>
      <c r="D277" s="132" t="s">
        <v>607</v>
      </c>
      <c r="E277" s="132" t="str">
        <f t="shared" si="4"/>
        <v>4-4-1001</v>
      </c>
      <c r="F277" s="132">
        <v>87.64</v>
      </c>
      <c r="G277" s="131" t="s">
        <v>588</v>
      </c>
      <c r="H277" s="131" t="s">
        <v>252</v>
      </c>
      <c r="I277" s="131" t="s">
        <v>589</v>
      </c>
      <c r="J277" s="128">
        <v>1</v>
      </c>
      <c r="M277" s="127"/>
      <c r="N277" s="127"/>
      <c r="O277" s="127"/>
    </row>
    <row r="278" spans="1:15">
      <c r="A278" s="131">
        <v>276</v>
      </c>
      <c r="B278" s="131">
        <v>4</v>
      </c>
      <c r="C278" s="131">
        <v>4</v>
      </c>
      <c r="D278" s="132" t="s">
        <v>608</v>
      </c>
      <c r="E278" s="132" t="str">
        <f t="shared" si="4"/>
        <v>4-4-1002</v>
      </c>
      <c r="F278" s="132">
        <v>88.19</v>
      </c>
      <c r="G278" s="131" t="s">
        <v>588</v>
      </c>
      <c r="H278" s="131" t="s">
        <v>252</v>
      </c>
      <c r="I278" s="131" t="s">
        <v>589</v>
      </c>
      <c r="J278" s="128">
        <v>1</v>
      </c>
      <c r="M278" s="127"/>
      <c r="N278" s="127"/>
      <c r="O278" s="127"/>
    </row>
    <row r="279" spans="1:15">
      <c r="A279" s="131">
        <v>277</v>
      </c>
      <c r="B279" s="131">
        <v>5</v>
      </c>
      <c r="C279" s="131">
        <v>1</v>
      </c>
      <c r="D279" s="132" t="s">
        <v>587</v>
      </c>
      <c r="E279" s="132" t="str">
        <f t="shared" si="4"/>
        <v>5-1-101</v>
      </c>
      <c r="F279" s="132">
        <v>88.75</v>
      </c>
      <c r="G279" s="131" t="s">
        <v>588</v>
      </c>
      <c r="H279" s="131" t="s">
        <v>252</v>
      </c>
      <c r="I279" s="131" t="s">
        <v>589</v>
      </c>
      <c r="J279" s="128">
        <v>1</v>
      </c>
      <c r="M279" s="127"/>
      <c r="N279" s="127"/>
      <c r="O279" s="127"/>
    </row>
    <row r="280" spans="1:15">
      <c r="A280" s="131">
        <v>278</v>
      </c>
      <c r="B280" s="131">
        <v>5</v>
      </c>
      <c r="C280" s="131">
        <v>1</v>
      </c>
      <c r="D280" s="132" t="s">
        <v>590</v>
      </c>
      <c r="E280" s="132" t="str">
        <f t="shared" si="4"/>
        <v>5-1-102</v>
      </c>
      <c r="F280" s="132">
        <v>88.2</v>
      </c>
      <c r="G280" s="131" t="s">
        <v>588</v>
      </c>
      <c r="H280" s="131" t="s">
        <v>252</v>
      </c>
      <c r="I280" s="131" t="s">
        <v>589</v>
      </c>
      <c r="J280" s="128">
        <v>1</v>
      </c>
      <c r="M280" s="127"/>
      <c r="N280" s="127"/>
      <c r="O280" s="127"/>
    </row>
    <row r="281" spans="1:15">
      <c r="A281" s="131">
        <v>279</v>
      </c>
      <c r="B281" s="131">
        <v>5</v>
      </c>
      <c r="C281" s="131">
        <v>1</v>
      </c>
      <c r="D281" s="132" t="s">
        <v>591</v>
      </c>
      <c r="E281" s="132" t="str">
        <f t="shared" si="4"/>
        <v>5-1-201</v>
      </c>
      <c r="F281" s="132">
        <v>88.75</v>
      </c>
      <c r="G281" s="131" t="s">
        <v>588</v>
      </c>
      <c r="H281" s="131" t="s">
        <v>252</v>
      </c>
      <c r="I281" s="131" t="s">
        <v>589</v>
      </c>
      <c r="J281" s="128">
        <v>1</v>
      </c>
      <c r="M281" s="127"/>
      <c r="N281" s="127"/>
      <c r="O281" s="127"/>
    </row>
    <row r="282" spans="1:15">
      <c r="A282" s="131">
        <v>280</v>
      </c>
      <c r="B282" s="131">
        <v>5</v>
      </c>
      <c r="C282" s="131">
        <v>1</v>
      </c>
      <c r="D282" s="132" t="s">
        <v>592</v>
      </c>
      <c r="E282" s="132" t="str">
        <f t="shared" si="4"/>
        <v>5-1-202</v>
      </c>
      <c r="F282" s="132">
        <v>88.2</v>
      </c>
      <c r="G282" s="131" t="s">
        <v>588</v>
      </c>
      <c r="H282" s="131" t="s">
        <v>252</v>
      </c>
      <c r="I282" s="131" t="s">
        <v>589</v>
      </c>
      <c r="J282" s="128">
        <v>1</v>
      </c>
      <c r="M282" s="127"/>
      <c r="N282" s="127"/>
      <c r="O282" s="127"/>
    </row>
    <row r="283" spans="1:15">
      <c r="A283" s="131">
        <v>281</v>
      </c>
      <c r="B283" s="131">
        <v>5</v>
      </c>
      <c r="C283" s="131">
        <v>1</v>
      </c>
      <c r="D283" s="132" t="s">
        <v>593</v>
      </c>
      <c r="E283" s="132" t="str">
        <f t="shared" si="4"/>
        <v>5-1-301</v>
      </c>
      <c r="F283" s="132">
        <v>88.75</v>
      </c>
      <c r="G283" s="131" t="s">
        <v>588</v>
      </c>
      <c r="H283" s="131" t="s">
        <v>252</v>
      </c>
      <c r="I283" s="131" t="s">
        <v>589</v>
      </c>
      <c r="J283" s="128">
        <v>1</v>
      </c>
      <c r="M283" s="127"/>
      <c r="N283" s="127"/>
      <c r="O283" s="127"/>
    </row>
    <row r="284" spans="1:15">
      <c r="A284" s="131">
        <v>282</v>
      </c>
      <c r="B284" s="131">
        <v>5</v>
      </c>
      <c r="C284" s="131">
        <v>1</v>
      </c>
      <c r="D284" s="132" t="s">
        <v>594</v>
      </c>
      <c r="E284" s="132" t="str">
        <f t="shared" si="4"/>
        <v>5-1-302</v>
      </c>
      <c r="F284" s="132">
        <v>88.2</v>
      </c>
      <c r="G284" s="131" t="s">
        <v>588</v>
      </c>
      <c r="H284" s="131" t="s">
        <v>252</v>
      </c>
      <c r="I284" s="131" t="s">
        <v>589</v>
      </c>
      <c r="J284" s="128">
        <v>1</v>
      </c>
      <c r="M284" s="127"/>
      <c r="N284" s="127"/>
      <c r="O284" s="127"/>
    </row>
    <row r="285" spans="1:15">
      <c r="A285" s="131">
        <v>283</v>
      </c>
      <c r="B285" s="131">
        <v>5</v>
      </c>
      <c r="C285" s="131">
        <v>1</v>
      </c>
      <c r="D285" s="132" t="s">
        <v>595</v>
      </c>
      <c r="E285" s="132" t="str">
        <f t="shared" si="4"/>
        <v>5-1-401</v>
      </c>
      <c r="F285" s="132">
        <v>88.75</v>
      </c>
      <c r="G285" s="131" t="s">
        <v>588</v>
      </c>
      <c r="H285" s="131" t="s">
        <v>252</v>
      </c>
      <c r="I285" s="131" t="s">
        <v>589</v>
      </c>
      <c r="J285" s="128">
        <v>1</v>
      </c>
      <c r="M285" s="127"/>
      <c r="N285" s="127"/>
      <c r="O285" s="127"/>
    </row>
    <row r="286" spans="1:15">
      <c r="A286" s="131">
        <v>284</v>
      </c>
      <c r="B286" s="131">
        <v>5</v>
      </c>
      <c r="C286" s="131">
        <v>1</v>
      </c>
      <c r="D286" s="132" t="s">
        <v>596</v>
      </c>
      <c r="E286" s="132" t="str">
        <f t="shared" si="4"/>
        <v>5-1-402</v>
      </c>
      <c r="F286" s="132">
        <v>88.2</v>
      </c>
      <c r="G286" s="131" t="s">
        <v>588</v>
      </c>
      <c r="H286" s="131" t="s">
        <v>252</v>
      </c>
      <c r="I286" s="131" t="s">
        <v>589</v>
      </c>
      <c r="J286" s="128">
        <v>1</v>
      </c>
      <c r="M286" s="127"/>
      <c r="N286" s="127"/>
      <c r="O286" s="127"/>
    </row>
    <row r="287" spans="1:15">
      <c r="A287" s="131">
        <v>285</v>
      </c>
      <c r="B287" s="131">
        <v>5</v>
      </c>
      <c r="C287" s="131">
        <v>1</v>
      </c>
      <c r="D287" s="132" t="s">
        <v>597</v>
      </c>
      <c r="E287" s="132" t="str">
        <f t="shared" si="4"/>
        <v>5-1-501</v>
      </c>
      <c r="F287" s="132">
        <v>88.75</v>
      </c>
      <c r="G287" s="131" t="s">
        <v>588</v>
      </c>
      <c r="H287" s="131" t="s">
        <v>252</v>
      </c>
      <c r="I287" s="131" t="s">
        <v>589</v>
      </c>
      <c r="J287" s="128">
        <v>1</v>
      </c>
      <c r="M287" s="127"/>
      <c r="N287" s="127"/>
      <c r="O287" s="127"/>
    </row>
    <row r="288" spans="1:15">
      <c r="A288" s="131">
        <v>286</v>
      </c>
      <c r="B288" s="131">
        <v>5</v>
      </c>
      <c r="C288" s="131">
        <v>1</v>
      </c>
      <c r="D288" s="132" t="s">
        <v>598</v>
      </c>
      <c r="E288" s="132" t="str">
        <f t="shared" si="4"/>
        <v>5-1-502</v>
      </c>
      <c r="F288" s="132">
        <v>88.2</v>
      </c>
      <c r="G288" s="131" t="s">
        <v>588</v>
      </c>
      <c r="H288" s="131" t="s">
        <v>252</v>
      </c>
      <c r="I288" s="131" t="s">
        <v>589</v>
      </c>
      <c r="J288" s="128">
        <v>1</v>
      </c>
      <c r="M288" s="127"/>
      <c r="N288" s="127"/>
      <c r="O288" s="127"/>
    </row>
    <row r="289" spans="1:15">
      <c r="A289" s="131">
        <v>287</v>
      </c>
      <c r="B289" s="131">
        <v>5</v>
      </c>
      <c r="C289" s="131">
        <v>1</v>
      </c>
      <c r="D289" s="132" t="s">
        <v>599</v>
      </c>
      <c r="E289" s="132" t="str">
        <f t="shared" si="4"/>
        <v>5-1-601</v>
      </c>
      <c r="F289" s="132">
        <v>88.75</v>
      </c>
      <c r="G289" s="131" t="s">
        <v>588</v>
      </c>
      <c r="H289" s="131" t="s">
        <v>252</v>
      </c>
      <c r="I289" s="131" t="s">
        <v>589</v>
      </c>
      <c r="J289" s="128">
        <v>1</v>
      </c>
      <c r="M289" s="127"/>
      <c r="N289" s="127"/>
      <c r="O289" s="127"/>
    </row>
    <row r="290" spans="1:15">
      <c r="A290" s="131">
        <v>288</v>
      </c>
      <c r="B290" s="131">
        <v>5</v>
      </c>
      <c r="C290" s="131">
        <v>1</v>
      </c>
      <c r="D290" s="132" t="s">
        <v>600</v>
      </c>
      <c r="E290" s="132" t="str">
        <f t="shared" si="4"/>
        <v>5-1-602</v>
      </c>
      <c r="F290" s="132">
        <v>88.2</v>
      </c>
      <c r="G290" s="131" t="s">
        <v>588</v>
      </c>
      <c r="H290" s="131" t="s">
        <v>252</v>
      </c>
      <c r="I290" s="131" t="s">
        <v>589</v>
      </c>
      <c r="J290" s="128">
        <v>1</v>
      </c>
      <c r="M290" s="127"/>
      <c r="N290" s="127"/>
      <c r="O290" s="127"/>
    </row>
    <row r="291" spans="1:15">
      <c r="A291" s="131">
        <v>289</v>
      </c>
      <c r="B291" s="131">
        <v>5</v>
      </c>
      <c r="C291" s="131">
        <v>1</v>
      </c>
      <c r="D291" s="132" t="s">
        <v>601</v>
      </c>
      <c r="E291" s="132" t="str">
        <f t="shared" si="4"/>
        <v>5-1-701</v>
      </c>
      <c r="F291" s="132">
        <v>88.75</v>
      </c>
      <c r="G291" s="131" t="s">
        <v>588</v>
      </c>
      <c r="H291" s="131" t="s">
        <v>252</v>
      </c>
      <c r="I291" s="131" t="s">
        <v>589</v>
      </c>
      <c r="J291" s="128">
        <v>1</v>
      </c>
      <c r="M291" s="127"/>
      <c r="N291" s="127"/>
      <c r="O291" s="127"/>
    </row>
    <row r="292" spans="1:15">
      <c r="A292" s="131">
        <v>290</v>
      </c>
      <c r="B292" s="131">
        <v>5</v>
      </c>
      <c r="C292" s="131">
        <v>1</v>
      </c>
      <c r="D292" s="132" t="s">
        <v>602</v>
      </c>
      <c r="E292" s="132" t="str">
        <f t="shared" si="4"/>
        <v>5-1-702</v>
      </c>
      <c r="F292" s="132">
        <v>88.2</v>
      </c>
      <c r="G292" s="131" t="s">
        <v>588</v>
      </c>
      <c r="H292" s="131" t="s">
        <v>252</v>
      </c>
      <c r="I292" s="131" t="s">
        <v>589</v>
      </c>
      <c r="J292" s="128">
        <v>1</v>
      </c>
      <c r="M292" s="127"/>
      <c r="N292" s="127"/>
      <c r="O292" s="127"/>
    </row>
    <row r="293" spans="1:15">
      <c r="A293" s="131">
        <v>291</v>
      </c>
      <c r="B293" s="131">
        <v>5</v>
      </c>
      <c r="C293" s="131">
        <v>1</v>
      </c>
      <c r="D293" s="132" t="s">
        <v>603</v>
      </c>
      <c r="E293" s="132" t="str">
        <f t="shared" si="4"/>
        <v>5-1-801</v>
      </c>
      <c r="F293" s="132">
        <v>88.75</v>
      </c>
      <c r="G293" s="131" t="s">
        <v>588</v>
      </c>
      <c r="H293" s="131" t="s">
        <v>252</v>
      </c>
      <c r="I293" s="131" t="s">
        <v>589</v>
      </c>
      <c r="J293" s="128">
        <v>1</v>
      </c>
      <c r="M293" s="127"/>
      <c r="N293" s="127"/>
      <c r="O293" s="127"/>
    </row>
    <row r="294" spans="1:15">
      <c r="A294" s="131">
        <v>292</v>
      </c>
      <c r="B294" s="131">
        <v>5</v>
      </c>
      <c r="C294" s="131">
        <v>1</v>
      </c>
      <c r="D294" s="132" t="s">
        <v>604</v>
      </c>
      <c r="E294" s="132" t="str">
        <f t="shared" si="4"/>
        <v>5-1-802</v>
      </c>
      <c r="F294" s="132">
        <v>88.2</v>
      </c>
      <c r="G294" s="131" t="s">
        <v>588</v>
      </c>
      <c r="H294" s="131" t="s">
        <v>252</v>
      </c>
      <c r="I294" s="131" t="s">
        <v>589</v>
      </c>
      <c r="J294" s="128">
        <v>1</v>
      </c>
      <c r="M294" s="127"/>
      <c r="N294" s="127"/>
      <c r="O294" s="127"/>
    </row>
    <row r="295" spans="1:15">
      <c r="A295" s="131">
        <v>293</v>
      </c>
      <c r="B295" s="131">
        <v>5</v>
      </c>
      <c r="C295" s="131">
        <v>1</v>
      </c>
      <c r="D295" s="132" t="s">
        <v>605</v>
      </c>
      <c r="E295" s="132" t="str">
        <f t="shared" si="4"/>
        <v>5-1-901</v>
      </c>
      <c r="F295" s="132">
        <v>88.75</v>
      </c>
      <c r="G295" s="131" t="s">
        <v>588</v>
      </c>
      <c r="H295" s="131" t="s">
        <v>252</v>
      </c>
      <c r="I295" s="131" t="s">
        <v>589</v>
      </c>
      <c r="J295" s="128">
        <v>1</v>
      </c>
      <c r="M295" s="127"/>
      <c r="N295" s="127"/>
      <c r="O295" s="127"/>
    </row>
    <row r="296" spans="1:15">
      <c r="A296" s="131">
        <v>294</v>
      </c>
      <c r="B296" s="131">
        <v>5</v>
      </c>
      <c r="C296" s="131">
        <v>1</v>
      </c>
      <c r="D296" s="132" t="s">
        <v>606</v>
      </c>
      <c r="E296" s="132" t="str">
        <f t="shared" si="4"/>
        <v>5-1-902</v>
      </c>
      <c r="F296" s="132">
        <v>88.2</v>
      </c>
      <c r="G296" s="131" t="s">
        <v>588</v>
      </c>
      <c r="H296" s="131" t="s">
        <v>252</v>
      </c>
      <c r="I296" s="131" t="s">
        <v>589</v>
      </c>
      <c r="J296" s="128">
        <v>1</v>
      </c>
      <c r="M296" s="127"/>
      <c r="N296" s="127"/>
      <c r="O296" s="127"/>
    </row>
    <row r="297" spans="1:15">
      <c r="A297" s="131">
        <v>295</v>
      </c>
      <c r="B297" s="131">
        <v>5</v>
      </c>
      <c r="C297" s="131">
        <v>1</v>
      </c>
      <c r="D297" s="132" t="s">
        <v>607</v>
      </c>
      <c r="E297" s="132" t="str">
        <f t="shared" si="4"/>
        <v>5-1-1001</v>
      </c>
      <c r="F297" s="132">
        <v>88.75</v>
      </c>
      <c r="G297" s="131" t="s">
        <v>588</v>
      </c>
      <c r="H297" s="131" t="s">
        <v>252</v>
      </c>
      <c r="I297" s="131" t="s">
        <v>589</v>
      </c>
      <c r="J297" s="128">
        <v>1</v>
      </c>
      <c r="M297" s="127"/>
      <c r="N297" s="127"/>
      <c r="O297" s="127"/>
    </row>
    <row r="298" spans="1:15">
      <c r="A298" s="131">
        <v>296</v>
      </c>
      <c r="B298" s="131">
        <v>5</v>
      </c>
      <c r="C298" s="131">
        <v>1</v>
      </c>
      <c r="D298" s="132" t="s">
        <v>608</v>
      </c>
      <c r="E298" s="132" t="str">
        <f t="shared" si="4"/>
        <v>5-1-1002</v>
      </c>
      <c r="F298" s="132">
        <v>88.2</v>
      </c>
      <c r="G298" s="131" t="s">
        <v>588</v>
      </c>
      <c r="H298" s="131" t="s">
        <v>252</v>
      </c>
      <c r="I298" s="131" t="s">
        <v>589</v>
      </c>
      <c r="J298" s="128">
        <v>1</v>
      </c>
      <c r="M298" s="127"/>
      <c r="N298" s="127"/>
      <c r="O298" s="127"/>
    </row>
    <row r="299" spans="1:15">
      <c r="A299" s="131">
        <v>297</v>
      </c>
      <c r="B299" s="131">
        <v>5</v>
      </c>
      <c r="C299" s="131">
        <v>2</v>
      </c>
      <c r="D299" s="132" t="s">
        <v>587</v>
      </c>
      <c r="E299" s="132" t="str">
        <f t="shared" si="4"/>
        <v>5-2-101</v>
      </c>
      <c r="F299" s="132">
        <v>88.2</v>
      </c>
      <c r="G299" s="131" t="s">
        <v>588</v>
      </c>
      <c r="H299" s="131" t="s">
        <v>252</v>
      </c>
      <c r="I299" s="131" t="s">
        <v>589</v>
      </c>
      <c r="J299" s="128">
        <v>1</v>
      </c>
      <c r="M299" s="127"/>
      <c r="N299" s="127"/>
      <c r="O299" s="127"/>
    </row>
    <row r="300" spans="1:15">
      <c r="A300" s="131">
        <v>298</v>
      </c>
      <c r="B300" s="131">
        <v>5</v>
      </c>
      <c r="C300" s="131">
        <v>2</v>
      </c>
      <c r="D300" s="132" t="s">
        <v>590</v>
      </c>
      <c r="E300" s="132" t="str">
        <f t="shared" si="4"/>
        <v>5-2-102</v>
      </c>
      <c r="F300" s="132">
        <v>88.2</v>
      </c>
      <c r="G300" s="131" t="s">
        <v>588</v>
      </c>
      <c r="H300" s="131" t="s">
        <v>252</v>
      </c>
      <c r="I300" s="131" t="s">
        <v>589</v>
      </c>
      <c r="J300" s="128">
        <v>1</v>
      </c>
      <c r="M300" s="127"/>
      <c r="N300" s="127"/>
      <c r="O300" s="127"/>
    </row>
    <row r="301" spans="1:15">
      <c r="A301" s="131">
        <v>299</v>
      </c>
      <c r="B301" s="131">
        <v>5</v>
      </c>
      <c r="C301" s="131">
        <v>2</v>
      </c>
      <c r="D301" s="132" t="s">
        <v>591</v>
      </c>
      <c r="E301" s="132" t="str">
        <f t="shared" si="4"/>
        <v>5-2-201</v>
      </c>
      <c r="F301" s="132">
        <v>88.2</v>
      </c>
      <c r="G301" s="131" t="s">
        <v>588</v>
      </c>
      <c r="H301" s="131" t="s">
        <v>252</v>
      </c>
      <c r="I301" s="131" t="s">
        <v>589</v>
      </c>
      <c r="J301" s="128">
        <v>1</v>
      </c>
      <c r="M301" s="127"/>
      <c r="N301" s="127"/>
      <c r="O301" s="127"/>
    </row>
    <row r="302" spans="1:15">
      <c r="A302" s="131">
        <v>300</v>
      </c>
      <c r="B302" s="131">
        <v>5</v>
      </c>
      <c r="C302" s="131">
        <v>2</v>
      </c>
      <c r="D302" s="132" t="s">
        <v>592</v>
      </c>
      <c r="E302" s="132" t="str">
        <f t="shared" si="4"/>
        <v>5-2-202</v>
      </c>
      <c r="F302" s="132">
        <v>88.2</v>
      </c>
      <c r="G302" s="131" t="s">
        <v>588</v>
      </c>
      <c r="H302" s="131" t="s">
        <v>252</v>
      </c>
      <c r="I302" s="131" t="s">
        <v>589</v>
      </c>
      <c r="J302" s="128">
        <v>1</v>
      </c>
      <c r="M302" s="127"/>
      <c r="N302" s="127"/>
      <c r="O302" s="127"/>
    </row>
    <row r="303" spans="1:15">
      <c r="A303" s="131">
        <v>301</v>
      </c>
      <c r="B303" s="131">
        <v>5</v>
      </c>
      <c r="C303" s="131">
        <v>2</v>
      </c>
      <c r="D303" s="132" t="s">
        <v>593</v>
      </c>
      <c r="E303" s="132" t="str">
        <f t="shared" si="4"/>
        <v>5-2-301</v>
      </c>
      <c r="F303" s="132">
        <v>88.2</v>
      </c>
      <c r="G303" s="131" t="s">
        <v>588</v>
      </c>
      <c r="H303" s="131" t="s">
        <v>252</v>
      </c>
      <c r="I303" s="131" t="s">
        <v>589</v>
      </c>
      <c r="J303" s="128">
        <v>1</v>
      </c>
      <c r="M303" s="127"/>
      <c r="N303" s="127"/>
      <c r="O303" s="127"/>
    </row>
    <row r="304" spans="1:15">
      <c r="A304" s="131">
        <v>302</v>
      </c>
      <c r="B304" s="131">
        <v>5</v>
      </c>
      <c r="C304" s="131">
        <v>2</v>
      </c>
      <c r="D304" s="132" t="s">
        <v>594</v>
      </c>
      <c r="E304" s="132" t="str">
        <f t="shared" si="4"/>
        <v>5-2-302</v>
      </c>
      <c r="F304" s="132">
        <v>88.2</v>
      </c>
      <c r="G304" s="131" t="s">
        <v>588</v>
      </c>
      <c r="H304" s="131" t="s">
        <v>252</v>
      </c>
      <c r="I304" s="131" t="s">
        <v>589</v>
      </c>
      <c r="J304" s="128">
        <v>1</v>
      </c>
      <c r="M304" s="127"/>
      <c r="N304" s="127"/>
      <c r="O304" s="127"/>
    </row>
    <row r="305" spans="1:15">
      <c r="A305" s="131">
        <v>303</v>
      </c>
      <c r="B305" s="131">
        <v>5</v>
      </c>
      <c r="C305" s="131">
        <v>2</v>
      </c>
      <c r="D305" s="132" t="s">
        <v>595</v>
      </c>
      <c r="E305" s="132" t="str">
        <f t="shared" si="4"/>
        <v>5-2-401</v>
      </c>
      <c r="F305" s="132">
        <v>88.2</v>
      </c>
      <c r="G305" s="131" t="s">
        <v>588</v>
      </c>
      <c r="H305" s="131" t="s">
        <v>252</v>
      </c>
      <c r="I305" s="131" t="s">
        <v>589</v>
      </c>
      <c r="J305" s="128">
        <v>1</v>
      </c>
      <c r="M305" s="127"/>
      <c r="N305" s="127"/>
      <c r="O305" s="127"/>
    </row>
    <row r="306" spans="1:15">
      <c r="A306" s="131">
        <v>304</v>
      </c>
      <c r="B306" s="131">
        <v>5</v>
      </c>
      <c r="C306" s="131">
        <v>2</v>
      </c>
      <c r="D306" s="132" t="s">
        <v>596</v>
      </c>
      <c r="E306" s="132" t="str">
        <f t="shared" si="4"/>
        <v>5-2-402</v>
      </c>
      <c r="F306" s="132">
        <v>88.2</v>
      </c>
      <c r="G306" s="131" t="s">
        <v>588</v>
      </c>
      <c r="H306" s="131" t="s">
        <v>252</v>
      </c>
      <c r="I306" s="131" t="s">
        <v>589</v>
      </c>
      <c r="J306" s="128">
        <v>1</v>
      </c>
      <c r="M306" s="127"/>
      <c r="N306" s="127"/>
      <c r="O306" s="127"/>
    </row>
    <row r="307" spans="1:15">
      <c r="A307" s="131">
        <v>305</v>
      </c>
      <c r="B307" s="131">
        <v>5</v>
      </c>
      <c r="C307" s="131">
        <v>2</v>
      </c>
      <c r="D307" s="132" t="s">
        <v>597</v>
      </c>
      <c r="E307" s="132" t="str">
        <f t="shared" si="4"/>
        <v>5-2-501</v>
      </c>
      <c r="F307" s="132">
        <v>88.2</v>
      </c>
      <c r="G307" s="131" t="s">
        <v>588</v>
      </c>
      <c r="H307" s="131" t="s">
        <v>252</v>
      </c>
      <c r="I307" s="131" t="s">
        <v>589</v>
      </c>
      <c r="J307" s="128">
        <v>1</v>
      </c>
      <c r="M307" s="127"/>
      <c r="N307" s="127"/>
      <c r="O307" s="127"/>
    </row>
    <row r="308" spans="1:15">
      <c r="A308" s="131">
        <v>306</v>
      </c>
      <c r="B308" s="131">
        <v>5</v>
      </c>
      <c r="C308" s="131">
        <v>2</v>
      </c>
      <c r="D308" s="132" t="s">
        <v>598</v>
      </c>
      <c r="E308" s="132" t="str">
        <f t="shared" si="4"/>
        <v>5-2-502</v>
      </c>
      <c r="F308" s="132">
        <v>88.2</v>
      </c>
      <c r="G308" s="131" t="s">
        <v>588</v>
      </c>
      <c r="H308" s="131" t="s">
        <v>252</v>
      </c>
      <c r="I308" s="131" t="s">
        <v>589</v>
      </c>
      <c r="J308" s="128">
        <v>1</v>
      </c>
      <c r="M308" s="127"/>
      <c r="N308" s="127"/>
      <c r="O308" s="127"/>
    </row>
    <row r="309" spans="1:15">
      <c r="A309" s="131">
        <v>307</v>
      </c>
      <c r="B309" s="131">
        <v>5</v>
      </c>
      <c r="C309" s="131">
        <v>2</v>
      </c>
      <c r="D309" s="132" t="s">
        <v>599</v>
      </c>
      <c r="E309" s="132" t="str">
        <f t="shared" si="4"/>
        <v>5-2-601</v>
      </c>
      <c r="F309" s="132">
        <v>88.2</v>
      </c>
      <c r="G309" s="131" t="s">
        <v>588</v>
      </c>
      <c r="H309" s="131" t="s">
        <v>252</v>
      </c>
      <c r="I309" s="131" t="s">
        <v>589</v>
      </c>
      <c r="J309" s="128">
        <v>1</v>
      </c>
      <c r="M309" s="127"/>
      <c r="N309" s="127"/>
      <c r="O309" s="127"/>
    </row>
    <row r="310" spans="1:15">
      <c r="A310" s="131">
        <v>308</v>
      </c>
      <c r="B310" s="131">
        <v>5</v>
      </c>
      <c r="C310" s="131">
        <v>2</v>
      </c>
      <c r="D310" s="132" t="s">
        <v>600</v>
      </c>
      <c r="E310" s="132" t="str">
        <f t="shared" si="4"/>
        <v>5-2-602</v>
      </c>
      <c r="F310" s="132">
        <v>88.2</v>
      </c>
      <c r="G310" s="131" t="s">
        <v>588</v>
      </c>
      <c r="H310" s="131" t="s">
        <v>252</v>
      </c>
      <c r="I310" s="131" t="s">
        <v>589</v>
      </c>
      <c r="J310" s="128">
        <v>1</v>
      </c>
      <c r="M310" s="127"/>
      <c r="N310" s="127"/>
      <c r="O310" s="127"/>
    </row>
    <row r="311" spans="1:15">
      <c r="A311" s="131">
        <v>309</v>
      </c>
      <c r="B311" s="131">
        <v>5</v>
      </c>
      <c r="C311" s="131">
        <v>2</v>
      </c>
      <c r="D311" s="132" t="s">
        <v>601</v>
      </c>
      <c r="E311" s="132" t="str">
        <f t="shared" si="4"/>
        <v>5-2-701</v>
      </c>
      <c r="F311" s="132">
        <v>88.2</v>
      </c>
      <c r="G311" s="131" t="s">
        <v>588</v>
      </c>
      <c r="H311" s="131" t="s">
        <v>252</v>
      </c>
      <c r="I311" s="131" t="s">
        <v>589</v>
      </c>
      <c r="J311" s="128">
        <v>1</v>
      </c>
      <c r="M311" s="127"/>
      <c r="N311" s="127"/>
      <c r="O311" s="127"/>
    </row>
    <row r="312" spans="1:15">
      <c r="A312" s="131">
        <v>310</v>
      </c>
      <c r="B312" s="131">
        <v>5</v>
      </c>
      <c r="C312" s="131">
        <v>2</v>
      </c>
      <c r="D312" s="132" t="s">
        <v>602</v>
      </c>
      <c r="E312" s="132" t="str">
        <f t="shared" si="4"/>
        <v>5-2-702</v>
      </c>
      <c r="F312" s="132">
        <v>88.2</v>
      </c>
      <c r="G312" s="131" t="s">
        <v>588</v>
      </c>
      <c r="H312" s="131" t="s">
        <v>252</v>
      </c>
      <c r="I312" s="131" t="s">
        <v>589</v>
      </c>
      <c r="J312" s="128">
        <v>1</v>
      </c>
      <c r="M312" s="127"/>
      <c r="N312" s="127"/>
      <c r="O312" s="127"/>
    </row>
    <row r="313" spans="1:15">
      <c r="A313" s="131">
        <v>311</v>
      </c>
      <c r="B313" s="131">
        <v>5</v>
      </c>
      <c r="C313" s="131">
        <v>2</v>
      </c>
      <c r="D313" s="132" t="s">
        <v>603</v>
      </c>
      <c r="E313" s="132" t="str">
        <f t="shared" si="4"/>
        <v>5-2-801</v>
      </c>
      <c r="F313" s="132">
        <v>88.2</v>
      </c>
      <c r="G313" s="131" t="s">
        <v>588</v>
      </c>
      <c r="H313" s="131" t="s">
        <v>252</v>
      </c>
      <c r="I313" s="131" t="s">
        <v>589</v>
      </c>
      <c r="J313" s="128">
        <v>1</v>
      </c>
      <c r="M313" s="127"/>
      <c r="N313" s="127"/>
      <c r="O313" s="127"/>
    </row>
    <row r="314" spans="1:15">
      <c r="A314" s="131">
        <v>312</v>
      </c>
      <c r="B314" s="131">
        <v>5</v>
      </c>
      <c r="C314" s="131">
        <v>2</v>
      </c>
      <c r="D314" s="132" t="s">
        <v>604</v>
      </c>
      <c r="E314" s="132" t="str">
        <f t="shared" si="4"/>
        <v>5-2-802</v>
      </c>
      <c r="F314" s="132">
        <v>88.2</v>
      </c>
      <c r="G314" s="131" t="s">
        <v>588</v>
      </c>
      <c r="H314" s="131" t="s">
        <v>252</v>
      </c>
      <c r="I314" s="131" t="s">
        <v>589</v>
      </c>
      <c r="J314" s="128">
        <v>1</v>
      </c>
      <c r="M314" s="127"/>
      <c r="N314" s="127"/>
      <c r="O314" s="127"/>
    </row>
    <row r="315" spans="1:15">
      <c r="A315" s="131">
        <v>313</v>
      </c>
      <c r="B315" s="131">
        <v>5</v>
      </c>
      <c r="C315" s="131">
        <v>2</v>
      </c>
      <c r="D315" s="132" t="s">
        <v>605</v>
      </c>
      <c r="E315" s="132" t="str">
        <f t="shared" si="4"/>
        <v>5-2-901</v>
      </c>
      <c r="F315" s="132">
        <v>88.2</v>
      </c>
      <c r="G315" s="131" t="s">
        <v>588</v>
      </c>
      <c r="H315" s="131" t="s">
        <v>252</v>
      </c>
      <c r="I315" s="131" t="s">
        <v>589</v>
      </c>
      <c r="J315" s="128">
        <v>1</v>
      </c>
      <c r="M315" s="127"/>
      <c r="N315" s="127"/>
      <c r="O315" s="127"/>
    </row>
    <row r="316" spans="1:15">
      <c r="A316" s="131">
        <v>314</v>
      </c>
      <c r="B316" s="131">
        <v>5</v>
      </c>
      <c r="C316" s="131">
        <v>2</v>
      </c>
      <c r="D316" s="132" t="s">
        <v>606</v>
      </c>
      <c r="E316" s="132" t="str">
        <f t="shared" si="4"/>
        <v>5-2-902</v>
      </c>
      <c r="F316" s="132">
        <v>88.2</v>
      </c>
      <c r="G316" s="131" t="s">
        <v>588</v>
      </c>
      <c r="H316" s="131" t="s">
        <v>252</v>
      </c>
      <c r="I316" s="131" t="s">
        <v>589</v>
      </c>
      <c r="J316" s="128">
        <v>1</v>
      </c>
      <c r="M316" s="127"/>
      <c r="N316" s="127"/>
      <c r="O316" s="127"/>
    </row>
    <row r="317" spans="1:15">
      <c r="A317" s="131">
        <v>315</v>
      </c>
      <c r="B317" s="131">
        <v>5</v>
      </c>
      <c r="C317" s="131">
        <v>2</v>
      </c>
      <c r="D317" s="132" t="s">
        <v>607</v>
      </c>
      <c r="E317" s="132" t="str">
        <f t="shared" si="4"/>
        <v>5-2-1001</v>
      </c>
      <c r="F317" s="132">
        <v>88.2</v>
      </c>
      <c r="G317" s="131" t="s">
        <v>588</v>
      </c>
      <c r="H317" s="131" t="s">
        <v>252</v>
      </c>
      <c r="I317" s="131" t="s">
        <v>589</v>
      </c>
      <c r="J317" s="128">
        <v>1</v>
      </c>
      <c r="M317" s="127"/>
      <c r="N317" s="127"/>
      <c r="O317" s="127"/>
    </row>
    <row r="318" spans="1:15">
      <c r="A318" s="131">
        <v>316</v>
      </c>
      <c r="B318" s="131">
        <v>5</v>
      </c>
      <c r="C318" s="131">
        <v>2</v>
      </c>
      <c r="D318" s="132" t="s">
        <v>608</v>
      </c>
      <c r="E318" s="132" t="str">
        <f t="shared" si="4"/>
        <v>5-2-1002</v>
      </c>
      <c r="F318" s="132">
        <v>88.2</v>
      </c>
      <c r="G318" s="131" t="s">
        <v>588</v>
      </c>
      <c r="H318" s="131" t="s">
        <v>252</v>
      </c>
      <c r="I318" s="131" t="s">
        <v>589</v>
      </c>
      <c r="J318" s="128">
        <v>1</v>
      </c>
      <c r="M318" s="127"/>
      <c r="N318" s="127"/>
      <c r="O318" s="127"/>
    </row>
    <row r="319" spans="1:15">
      <c r="A319" s="131">
        <v>317</v>
      </c>
      <c r="B319" s="131">
        <v>5</v>
      </c>
      <c r="C319" s="131">
        <v>3</v>
      </c>
      <c r="D319" s="132" t="s">
        <v>587</v>
      </c>
      <c r="E319" s="132" t="str">
        <f t="shared" si="4"/>
        <v>5-3-101</v>
      </c>
      <c r="F319" s="132">
        <v>88.2</v>
      </c>
      <c r="G319" s="131" t="s">
        <v>588</v>
      </c>
      <c r="H319" s="131" t="s">
        <v>252</v>
      </c>
      <c r="I319" s="131" t="s">
        <v>589</v>
      </c>
      <c r="J319" s="128">
        <v>1</v>
      </c>
      <c r="M319" s="127"/>
      <c r="N319" s="127"/>
      <c r="O319" s="127"/>
    </row>
    <row r="320" spans="1:15">
      <c r="A320" s="131">
        <v>318</v>
      </c>
      <c r="B320" s="131">
        <v>5</v>
      </c>
      <c r="C320" s="131">
        <v>3</v>
      </c>
      <c r="D320" s="132" t="s">
        <v>590</v>
      </c>
      <c r="E320" s="132" t="str">
        <f t="shared" si="4"/>
        <v>5-3-102</v>
      </c>
      <c r="F320" s="132">
        <v>88.75</v>
      </c>
      <c r="G320" s="131" t="s">
        <v>588</v>
      </c>
      <c r="H320" s="131" t="s">
        <v>252</v>
      </c>
      <c r="I320" s="131" t="s">
        <v>589</v>
      </c>
      <c r="J320" s="128">
        <v>1</v>
      </c>
      <c r="M320" s="127"/>
      <c r="N320" s="127"/>
      <c r="O320" s="127"/>
    </row>
    <row r="321" spans="1:15">
      <c r="A321" s="131">
        <v>319</v>
      </c>
      <c r="B321" s="131">
        <v>5</v>
      </c>
      <c r="C321" s="131">
        <v>3</v>
      </c>
      <c r="D321" s="132" t="s">
        <v>591</v>
      </c>
      <c r="E321" s="132" t="str">
        <f t="shared" si="4"/>
        <v>5-3-201</v>
      </c>
      <c r="F321" s="132">
        <v>88.2</v>
      </c>
      <c r="G321" s="131" t="s">
        <v>588</v>
      </c>
      <c r="H321" s="131" t="s">
        <v>252</v>
      </c>
      <c r="I321" s="131" t="s">
        <v>589</v>
      </c>
      <c r="J321" s="128">
        <v>1</v>
      </c>
      <c r="M321" s="127"/>
      <c r="N321" s="127"/>
      <c r="O321" s="127"/>
    </row>
    <row r="322" spans="1:15">
      <c r="A322" s="131">
        <v>320</v>
      </c>
      <c r="B322" s="131">
        <v>5</v>
      </c>
      <c r="C322" s="131">
        <v>3</v>
      </c>
      <c r="D322" s="132" t="s">
        <v>592</v>
      </c>
      <c r="E322" s="132" t="str">
        <f t="shared" si="4"/>
        <v>5-3-202</v>
      </c>
      <c r="F322" s="132">
        <v>88.75</v>
      </c>
      <c r="G322" s="131" t="s">
        <v>588</v>
      </c>
      <c r="H322" s="131" t="s">
        <v>252</v>
      </c>
      <c r="I322" s="131" t="s">
        <v>589</v>
      </c>
      <c r="J322" s="128">
        <v>1</v>
      </c>
      <c r="M322" s="127"/>
      <c r="N322" s="127"/>
      <c r="O322" s="127"/>
    </row>
    <row r="323" spans="1:15">
      <c r="A323" s="131">
        <v>321</v>
      </c>
      <c r="B323" s="131">
        <v>5</v>
      </c>
      <c r="C323" s="131">
        <v>3</v>
      </c>
      <c r="D323" s="132" t="s">
        <v>593</v>
      </c>
      <c r="E323" s="132" t="str">
        <f t="shared" si="4"/>
        <v>5-3-301</v>
      </c>
      <c r="F323" s="132">
        <v>88.2</v>
      </c>
      <c r="G323" s="131" t="s">
        <v>588</v>
      </c>
      <c r="H323" s="131" t="s">
        <v>252</v>
      </c>
      <c r="I323" s="131" t="s">
        <v>589</v>
      </c>
      <c r="J323" s="128">
        <v>1</v>
      </c>
      <c r="M323" s="127"/>
      <c r="N323" s="127"/>
      <c r="O323" s="127"/>
    </row>
    <row r="324" spans="1:15">
      <c r="A324" s="131">
        <v>322</v>
      </c>
      <c r="B324" s="131">
        <v>5</v>
      </c>
      <c r="C324" s="131">
        <v>3</v>
      </c>
      <c r="D324" s="132" t="s">
        <v>594</v>
      </c>
      <c r="E324" s="132" t="str">
        <f t="shared" ref="E324:E387" si="5">B324&amp;-C324&amp;-D324</f>
        <v>5-3-302</v>
      </c>
      <c r="F324" s="132">
        <v>88.75</v>
      </c>
      <c r="G324" s="131" t="s">
        <v>588</v>
      </c>
      <c r="H324" s="131" t="s">
        <v>252</v>
      </c>
      <c r="I324" s="131" t="s">
        <v>589</v>
      </c>
      <c r="J324" s="128">
        <v>1</v>
      </c>
      <c r="M324" s="127"/>
      <c r="N324" s="127"/>
      <c r="O324" s="127"/>
    </row>
    <row r="325" spans="1:15">
      <c r="A325" s="131">
        <v>323</v>
      </c>
      <c r="B325" s="131">
        <v>5</v>
      </c>
      <c r="C325" s="131">
        <v>3</v>
      </c>
      <c r="D325" s="132" t="s">
        <v>595</v>
      </c>
      <c r="E325" s="132" t="str">
        <f t="shared" si="5"/>
        <v>5-3-401</v>
      </c>
      <c r="F325" s="132">
        <v>88.2</v>
      </c>
      <c r="G325" s="131" t="s">
        <v>588</v>
      </c>
      <c r="H325" s="131" t="s">
        <v>252</v>
      </c>
      <c r="I325" s="131" t="s">
        <v>589</v>
      </c>
      <c r="J325" s="128">
        <v>1</v>
      </c>
      <c r="M325" s="127"/>
      <c r="N325" s="127"/>
      <c r="O325" s="127"/>
    </row>
    <row r="326" spans="1:15">
      <c r="A326" s="131">
        <v>324</v>
      </c>
      <c r="B326" s="131">
        <v>5</v>
      </c>
      <c r="C326" s="131">
        <v>3</v>
      </c>
      <c r="D326" s="132" t="s">
        <v>596</v>
      </c>
      <c r="E326" s="132" t="str">
        <f t="shared" si="5"/>
        <v>5-3-402</v>
      </c>
      <c r="F326" s="132">
        <v>88.75</v>
      </c>
      <c r="G326" s="131" t="s">
        <v>588</v>
      </c>
      <c r="H326" s="131" t="s">
        <v>252</v>
      </c>
      <c r="I326" s="131" t="s">
        <v>589</v>
      </c>
      <c r="J326" s="128">
        <v>1</v>
      </c>
      <c r="M326" s="127"/>
      <c r="N326" s="127"/>
      <c r="O326" s="127"/>
    </row>
    <row r="327" spans="1:15">
      <c r="A327" s="131">
        <v>325</v>
      </c>
      <c r="B327" s="131">
        <v>5</v>
      </c>
      <c r="C327" s="131">
        <v>3</v>
      </c>
      <c r="D327" s="132" t="s">
        <v>597</v>
      </c>
      <c r="E327" s="132" t="str">
        <f t="shared" si="5"/>
        <v>5-3-501</v>
      </c>
      <c r="F327" s="132">
        <v>88.2</v>
      </c>
      <c r="G327" s="131" t="s">
        <v>588</v>
      </c>
      <c r="H327" s="131" t="s">
        <v>252</v>
      </c>
      <c r="I327" s="131" t="s">
        <v>589</v>
      </c>
      <c r="J327" s="128">
        <v>1</v>
      </c>
      <c r="M327" s="127"/>
      <c r="N327" s="127"/>
      <c r="O327" s="127"/>
    </row>
    <row r="328" spans="1:15">
      <c r="A328" s="131">
        <v>326</v>
      </c>
      <c r="B328" s="131">
        <v>5</v>
      </c>
      <c r="C328" s="131">
        <v>3</v>
      </c>
      <c r="D328" s="132" t="s">
        <v>598</v>
      </c>
      <c r="E328" s="132" t="str">
        <f t="shared" si="5"/>
        <v>5-3-502</v>
      </c>
      <c r="F328" s="132">
        <v>88.75</v>
      </c>
      <c r="G328" s="131" t="s">
        <v>588</v>
      </c>
      <c r="H328" s="131" t="s">
        <v>252</v>
      </c>
      <c r="I328" s="131" t="s">
        <v>589</v>
      </c>
      <c r="J328" s="128">
        <v>1</v>
      </c>
      <c r="M328" s="127"/>
      <c r="N328" s="127"/>
      <c r="O328" s="127"/>
    </row>
    <row r="329" spans="1:15">
      <c r="A329" s="131">
        <v>327</v>
      </c>
      <c r="B329" s="131">
        <v>5</v>
      </c>
      <c r="C329" s="131">
        <v>3</v>
      </c>
      <c r="D329" s="132" t="s">
        <v>599</v>
      </c>
      <c r="E329" s="132" t="str">
        <f t="shared" si="5"/>
        <v>5-3-601</v>
      </c>
      <c r="F329" s="132">
        <v>88.2</v>
      </c>
      <c r="G329" s="131" t="s">
        <v>588</v>
      </c>
      <c r="H329" s="131" t="s">
        <v>252</v>
      </c>
      <c r="I329" s="131" t="s">
        <v>589</v>
      </c>
      <c r="J329" s="128">
        <v>1</v>
      </c>
      <c r="M329" s="127"/>
      <c r="N329" s="127"/>
      <c r="O329" s="127"/>
    </row>
    <row r="330" spans="1:15">
      <c r="A330" s="131">
        <v>328</v>
      </c>
      <c r="B330" s="131">
        <v>5</v>
      </c>
      <c r="C330" s="131">
        <v>3</v>
      </c>
      <c r="D330" s="132" t="s">
        <v>600</v>
      </c>
      <c r="E330" s="132" t="str">
        <f t="shared" si="5"/>
        <v>5-3-602</v>
      </c>
      <c r="F330" s="132">
        <v>88.75</v>
      </c>
      <c r="G330" s="131" t="s">
        <v>588</v>
      </c>
      <c r="H330" s="131" t="s">
        <v>252</v>
      </c>
      <c r="I330" s="131" t="s">
        <v>589</v>
      </c>
      <c r="J330" s="128">
        <v>1</v>
      </c>
      <c r="M330" s="127"/>
      <c r="N330" s="127"/>
      <c r="O330" s="127"/>
    </row>
    <row r="331" spans="1:15">
      <c r="A331" s="131">
        <v>329</v>
      </c>
      <c r="B331" s="131">
        <v>5</v>
      </c>
      <c r="C331" s="131">
        <v>3</v>
      </c>
      <c r="D331" s="132" t="s">
        <v>601</v>
      </c>
      <c r="E331" s="132" t="str">
        <f t="shared" si="5"/>
        <v>5-3-701</v>
      </c>
      <c r="F331" s="132">
        <v>88.2</v>
      </c>
      <c r="G331" s="131" t="s">
        <v>588</v>
      </c>
      <c r="H331" s="131" t="s">
        <v>252</v>
      </c>
      <c r="I331" s="131" t="s">
        <v>589</v>
      </c>
      <c r="J331" s="128">
        <v>1</v>
      </c>
      <c r="M331" s="127"/>
      <c r="N331" s="127"/>
      <c r="O331" s="127"/>
    </row>
    <row r="332" spans="1:15">
      <c r="A332" s="131">
        <v>330</v>
      </c>
      <c r="B332" s="131">
        <v>5</v>
      </c>
      <c r="C332" s="131">
        <v>3</v>
      </c>
      <c r="D332" s="132" t="s">
        <v>602</v>
      </c>
      <c r="E332" s="132" t="str">
        <f t="shared" si="5"/>
        <v>5-3-702</v>
      </c>
      <c r="F332" s="132">
        <v>88.75</v>
      </c>
      <c r="G332" s="131" t="s">
        <v>588</v>
      </c>
      <c r="H332" s="131" t="s">
        <v>252</v>
      </c>
      <c r="I332" s="131" t="s">
        <v>589</v>
      </c>
      <c r="J332" s="128">
        <v>1</v>
      </c>
      <c r="M332" s="127"/>
      <c r="N332" s="127"/>
      <c r="O332" s="127"/>
    </row>
    <row r="333" spans="1:15">
      <c r="A333" s="131">
        <v>331</v>
      </c>
      <c r="B333" s="131">
        <v>5</v>
      </c>
      <c r="C333" s="131">
        <v>3</v>
      </c>
      <c r="D333" s="132" t="s">
        <v>603</v>
      </c>
      <c r="E333" s="132" t="str">
        <f t="shared" si="5"/>
        <v>5-3-801</v>
      </c>
      <c r="F333" s="132">
        <v>88.2</v>
      </c>
      <c r="G333" s="131" t="s">
        <v>588</v>
      </c>
      <c r="H333" s="131" t="s">
        <v>252</v>
      </c>
      <c r="I333" s="131" t="s">
        <v>589</v>
      </c>
      <c r="J333" s="128">
        <v>1</v>
      </c>
      <c r="M333" s="127"/>
      <c r="N333" s="127"/>
      <c r="O333" s="127"/>
    </row>
    <row r="334" spans="1:15">
      <c r="A334" s="131">
        <v>332</v>
      </c>
      <c r="B334" s="131">
        <v>5</v>
      </c>
      <c r="C334" s="131">
        <v>3</v>
      </c>
      <c r="D334" s="132" t="s">
        <v>604</v>
      </c>
      <c r="E334" s="132" t="str">
        <f t="shared" si="5"/>
        <v>5-3-802</v>
      </c>
      <c r="F334" s="132">
        <v>88.75</v>
      </c>
      <c r="G334" s="131" t="s">
        <v>588</v>
      </c>
      <c r="H334" s="131" t="s">
        <v>252</v>
      </c>
      <c r="I334" s="131" t="s">
        <v>589</v>
      </c>
      <c r="J334" s="128">
        <v>1</v>
      </c>
      <c r="M334" s="127"/>
      <c r="N334" s="127"/>
      <c r="O334" s="127"/>
    </row>
    <row r="335" spans="1:15">
      <c r="A335" s="131">
        <v>333</v>
      </c>
      <c r="B335" s="131">
        <v>5</v>
      </c>
      <c r="C335" s="131">
        <v>3</v>
      </c>
      <c r="D335" s="132" t="s">
        <v>605</v>
      </c>
      <c r="E335" s="132" t="str">
        <f t="shared" si="5"/>
        <v>5-3-901</v>
      </c>
      <c r="F335" s="132">
        <v>88.2</v>
      </c>
      <c r="G335" s="131" t="s">
        <v>588</v>
      </c>
      <c r="H335" s="131" t="s">
        <v>252</v>
      </c>
      <c r="I335" s="131" t="s">
        <v>589</v>
      </c>
      <c r="J335" s="128">
        <v>1</v>
      </c>
      <c r="M335" s="127"/>
      <c r="N335" s="127"/>
      <c r="O335" s="127"/>
    </row>
    <row r="336" spans="1:15">
      <c r="A336" s="131">
        <v>334</v>
      </c>
      <c r="B336" s="131">
        <v>5</v>
      </c>
      <c r="C336" s="131">
        <v>3</v>
      </c>
      <c r="D336" s="132" t="s">
        <v>606</v>
      </c>
      <c r="E336" s="132" t="str">
        <f t="shared" si="5"/>
        <v>5-3-902</v>
      </c>
      <c r="F336" s="132">
        <v>88.75</v>
      </c>
      <c r="G336" s="131" t="s">
        <v>588</v>
      </c>
      <c r="H336" s="131" t="s">
        <v>252</v>
      </c>
      <c r="I336" s="131" t="s">
        <v>589</v>
      </c>
      <c r="J336" s="128">
        <v>1</v>
      </c>
      <c r="M336" s="127"/>
      <c r="N336" s="127"/>
      <c r="O336" s="127"/>
    </row>
    <row r="337" spans="1:15">
      <c r="A337" s="131">
        <v>335</v>
      </c>
      <c r="B337" s="131">
        <v>5</v>
      </c>
      <c r="C337" s="131">
        <v>3</v>
      </c>
      <c r="D337" s="132" t="s">
        <v>607</v>
      </c>
      <c r="E337" s="132" t="str">
        <f t="shared" si="5"/>
        <v>5-3-1001</v>
      </c>
      <c r="F337" s="132">
        <v>88.2</v>
      </c>
      <c r="G337" s="131" t="s">
        <v>588</v>
      </c>
      <c r="H337" s="131" t="s">
        <v>252</v>
      </c>
      <c r="I337" s="131" t="s">
        <v>589</v>
      </c>
      <c r="J337" s="128">
        <v>1</v>
      </c>
      <c r="M337" s="127"/>
      <c r="N337" s="127"/>
      <c r="O337" s="127"/>
    </row>
    <row r="338" spans="1:15">
      <c r="A338" s="131">
        <v>336</v>
      </c>
      <c r="B338" s="131">
        <v>5</v>
      </c>
      <c r="C338" s="131">
        <v>3</v>
      </c>
      <c r="D338" s="132" t="s">
        <v>608</v>
      </c>
      <c r="E338" s="132" t="str">
        <f t="shared" si="5"/>
        <v>5-3-1002</v>
      </c>
      <c r="F338" s="132">
        <v>88.75</v>
      </c>
      <c r="G338" s="131" t="s">
        <v>588</v>
      </c>
      <c r="H338" s="131" t="s">
        <v>252</v>
      </c>
      <c r="I338" s="131" t="s">
        <v>589</v>
      </c>
      <c r="J338" s="128">
        <v>1</v>
      </c>
      <c r="M338" s="127"/>
      <c r="N338" s="127"/>
      <c r="O338" s="127"/>
    </row>
    <row r="339" spans="1:15">
      <c r="A339" s="131">
        <v>337</v>
      </c>
      <c r="B339" s="131">
        <v>6</v>
      </c>
      <c r="C339" s="131">
        <v>1</v>
      </c>
      <c r="D339" s="132" t="s">
        <v>587</v>
      </c>
      <c r="E339" s="132" t="str">
        <f t="shared" si="5"/>
        <v>6-1-101</v>
      </c>
      <c r="F339" s="132">
        <v>88.65</v>
      </c>
      <c r="G339" s="131" t="s">
        <v>588</v>
      </c>
      <c r="H339" s="131" t="s">
        <v>252</v>
      </c>
      <c r="I339" s="131" t="s">
        <v>589</v>
      </c>
      <c r="J339" s="128">
        <v>1</v>
      </c>
      <c r="M339" s="127"/>
      <c r="N339" s="127"/>
      <c r="O339" s="127"/>
    </row>
    <row r="340" spans="1:15">
      <c r="A340" s="131">
        <v>338</v>
      </c>
      <c r="B340" s="131">
        <v>6</v>
      </c>
      <c r="C340" s="131">
        <v>1</v>
      </c>
      <c r="D340" s="132" t="s">
        <v>590</v>
      </c>
      <c r="E340" s="132" t="str">
        <f t="shared" si="5"/>
        <v>6-1-102</v>
      </c>
      <c r="F340" s="132">
        <v>88.1</v>
      </c>
      <c r="G340" s="131" t="s">
        <v>588</v>
      </c>
      <c r="H340" s="131" t="s">
        <v>252</v>
      </c>
      <c r="I340" s="131" t="s">
        <v>589</v>
      </c>
      <c r="J340" s="128">
        <v>1</v>
      </c>
      <c r="M340" s="127"/>
      <c r="N340" s="127"/>
      <c r="O340" s="127"/>
    </row>
    <row r="341" spans="1:15">
      <c r="A341" s="131">
        <v>339</v>
      </c>
      <c r="B341" s="131">
        <v>6</v>
      </c>
      <c r="C341" s="131">
        <v>1</v>
      </c>
      <c r="D341" s="132" t="s">
        <v>591</v>
      </c>
      <c r="E341" s="132" t="str">
        <f t="shared" si="5"/>
        <v>6-1-201</v>
      </c>
      <c r="F341" s="132">
        <v>88.65</v>
      </c>
      <c r="G341" s="131" t="s">
        <v>588</v>
      </c>
      <c r="H341" s="131" t="s">
        <v>252</v>
      </c>
      <c r="I341" s="131" t="s">
        <v>589</v>
      </c>
      <c r="J341" s="128">
        <v>1</v>
      </c>
      <c r="M341" s="127"/>
      <c r="N341" s="127"/>
      <c r="O341" s="127"/>
    </row>
    <row r="342" spans="1:15">
      <c r="A342" s="131">
        <v>340</v>
      </c>
      <c r="B342" s="131">
        <v>6</v>
      </c>
      <c r="C342" s="131">
        <v>1</v>
      </c>
      <c r="D342" s="132" t="s">
        <v>592</v>
      </c>
      <c r="E342" s="132" t="str">
        <f t="shared" si="5"/>
        <v>6-1-202</v>
      </c>
      <c r="F342" s="132">
        <v>88.1</v>
      </c>
      <c r="G342" s="131" t="s">
        <v>588</v>
      </c>
      <c r="H342" s="131" t="s">
        <v>252</v>
      </c>
      <c r="I342" s="131" t="s">
        <v>589</v>
      </c>
      <c r="J342" s="128">
        <v>1</v>
      </c>
      <c r="M342" s="127"/>
      <c r="N342" s="127"/>
      <c r="O342" s="127"/>
    </row>
    <row r="343" spans="1:15">
      <c r="A343" s="131">
        <v>341</v>
      </c>
      <c r="B343" s="131">
        <v>6</v>
      </c>
      <c r="C343" s="131">
        <v>1</v>
      </c>
      <c r="D343" s="132" t="s">
        <v>593</v>
      </c>
      <c r="E343" s="132" t="str">
        <f t="shared" si="5"/>
        <v>6-1-301</v>
      </c>
      <c r="F343" s="132">
        <v>88.65</v>
      </c>
      <c r="G343" s="131" t="s">
        <v>588</v>
      </c>
      <c r="H343" s="131" t="s">
        <v>252</v>
      </c>
      <c r="I343" s="131" t="s">
        <v>589</v>
      </c>
      <c r="J343" s="128">
        <v>1</v>
      </c>
      <c r="M343" s="127"/>
      <c r="N343" s="127"/>
      <c r="O343" s="127"/>
    </row>
    <row r="344" spans="1:15">
      <c r="A344" s="131">
        <v>342</v>
      </c>
      <c r="B344" s="131">
        <v>6</v>
      </c>
      <c r="C344" s="131">
        <v>1</v>
      </c>
      <c r="D344" s="132" t="s">
        <v>594</v>
      </c>
      <c r="E344" s="132" t="str">
        <f t="shared" si="5"/>
        <v>6-1-302</v>
      </c>
      <c r="F344" s="132">
        <v>88.1</v>
      </c>
      <c r="G344" s="131" t="s">
        <v>588</v>
      </c>
      <c r="H344" s="131" t="s">
        <v>252</v>
      </c>
      <c r="I344" s="131" t="s">
        <v>589</v>
      </c>
      <c r="J344" s="128">
        <v>1</v>
      </c>
      <c r="M344" s="127"/>
      <c r="N344" s="127"/>
      <c r="O344" s="127"/>
    </row>
    <row r="345" spans="1:15">
      <c r="A345" s="131">
        <v>343</v>
      </c>
      <c r="B345" s="131">
        <v>6</v>
      </c>
      <c r="C345" s="131">
        <v>1</v>
      </c>
      <c r="D345" s="132" t="s">
        <v>595</v>
      </c>
      <c r="E345" s="132" t="str">
        <f t="shared" si="5"/>
        <v>6-1-401</v>
      </c>
      <c r="F345" s="132">
        <v>88.65</v>
      </c>
      <c r="G345" s="131" t="s">
        <v>588</v>
      </c>
      <c r="H345" s="131" t="s">
        <v>252</v>
      </c>
      <c r="I345" s="131" t="s">
        <v>589</v>
      </c>
      <c r="J345" s="128">
        <v>1</v>
      </c>
      <c r="M345" s="127"/>
      <c r="N345" s="127"/>
      <c r="O345" s="127"/>
    </row>
    <row r="346" spans="1:15">
      <c r="A346" s="131">
        <v>344</v>
      </c>
      <c r="B346" s="131">
        <v>6</v>
      </c>
      <c r="C346" s="131">
        <v>1</v>
      </c>
      <c r="D346" s="132" t="s">
        <v>596</v>
      </c>
      <c r="E346" s="132" t="str">
        <f t="shared" si="5"/>
        <v>6-1-402</v>
      </c>
      <c r="F346" s="132">
        <v>88.1</v>
      </c>
      <c r="G346" s="131" t="s">
        <v>588</v>
      </c>
      <c r="H346" s="131" t="s">
        <v>252</v>
      </c>
      <c r="I346" s="131" t="s">
        <v>589</v>
      </c>
      <c r="J346" s="128">
        <v>1</v>
      </c>
      <c r="M346" s="127"/>
      <c r="N346" s="127"/>
      <c r="O346" s="127"/>
    </row>
    <row r="347" spans="1:15">
      <c r="A347" s="131">
        <v>345</v>
      </c>
      <c r="B347" s="131">
        <v>6</v>
      </c>
      <c r="C347" s="131">
        <v>1</v>
      </c>
      <c r="D347" s="132" t="s">
        <v>597</v>
      </c>
      <c r="E347" s="132" t="str">
        <f t="shared" si="5"/>
        <v>6-1-501</v>
      </c>
      <c r="F347" s="132">
        <v>88.65</v>
      </c>
      <c r="G347" s="131" t="s">
        <v>588</v>
      </c>
      <c r="H347" s="131" t="s">
        <v>252</v>
      </c>
      <c r="I347" s="131" t="s">
        <v>589</v>
      </c>
      <c r="J347" s="128">
        <v>1</v>
      </c>
      <c r="M347" s="127"/>
      <c r="N347" s="127"/>
      <c r="O347" s="127"/>
    </row>
    <row r="348" spans="1:15">
      <c r="A348" s="131">
        <v>346</v>
      </c>
      <c r="B348" s="131">
        <v>6</v>
      </c>
      <c r="C348" s="131">
        <v>1</v>
      </c>
      <c r="D348" s="132" t="s">
        <v>598</v>
      </c>
      <c r="E348" s="132" t="str">
        <f t="shared" si="5"/>
        <v>6-1-502</v>
      </c>
      <c r="F348" s="132">
        <v>88.1</v>
      </c>
      <c r="G348" s="131" t="s">
        <v>588</v>
      </c>
      <c r="H348" s="131" t="s">
        <v>252</v>
      </c>
      <c r="I348" s="131" t="s">
        <v>589</v>
      </c>
      <c r="J348" s="128">
        <v>1</v>
      </c>
      <c r="M348" s="127"/>
      <c r="N348" s="127"/>
      <c r="O348" s="127"/>
    </row>
    <row r="349" spans="1:15">
      <c r="A349" s="131">
        <v>347</v>
      </c>
      <c r="B349" s="131">
        <v>6</v>
      </c>
      <c r="C349" s="131">
        <v>1</v>
      </c>
      <c r="D349" s="132" t="s">
        <v>599</v>
      </c>
      <c r="E349" s="132" t="str">
        <f t="shared" si="5"/>
        <v>6-1-601</v>
      </c>
      <c r="F349" s="132">
        <v>88.65</v>
      </c>
      <c r="G349" s="131" t="s">
        <v>588</v>
      </c>
      <c r="H349" s="131" t="s">
        <v>252</v>
      </c>
      <c r="I349" s="131" t="s">
        <v>589</v>
      </c>
      <c r="J349" s="128">
        <v>1</v>
      </c>
      <c r="M349" s="127"/>
      <c r="N349" s="127"/>
      <c r="O349" s="127"/>
    </row>
    <row r="350" spans="1:15">
      <c r="A350" s="131">
        <v>348</v>
      </c>
      <c r="B350" s="131">
        <v>6</v>
      </c>
      <c r="C350" s="131">
        <v>1</v>
      </c>
      <c r="D350" s="132" t="s">
        <v>600</v>
      </c>
      <c r="E350" s="132" t="str">
        <f t="shared" si="5"/>
        <v>6-1-602</v>
      </c>
      <c r="F350" s="132">
        <v>88.1</v>
      </c>
      <c r="G350" s="131" t="s">
        <v>588</v>
      </c>
      <c r="H350" s="131" t="s">
        <v>252</v>
      </c>
      <c r="I350" s="131" t="s">
        <v>589</v>
      </c>
      <c r="J350" s="128">
        <v>1</v>
      </c>
      <c r="M350" s="127"/>
      <c r="N350" s="127"/>
      <c r="O350" s="127"/>
    </row>
    <row r="351" spans="1:15">
      <c r="A351" s="131">
        <v>349</v>
      </c>
      <c r="B351" s="131">
        <v>6</v>
      </c>
      <c r="C351" s="131">
        <v>1</v>
      </c>
      <c r="D351" s="132" t="s">
        <v>601</v>
      </c>
      <c r="E351" s="132" t="str">
        <f t="shared" si="5"/>
        <v>6-1-701</v>
      </c>
      <c r="F351" s="132">
        <v>88.65</v>
      </c>
      <c r="G351" s="131" t="s">
        <v>588</v>
      </c>
      <c r="H351" s="131" t="s">
        <v>252</v>
      </c>
      <c r="I351" s="131" t="s">
        <v>589</v>
      </c>
      <c r="J351" s="128">
        <v>1</v>
      </c>
      <c r="M351" s="127"/>
      <c r="N351" s="127"/>
      <c r="O351" s="127"/>
    </row>
    <row r="352" spans="1:15">
      <c r="A352" s="131">
        <v>350</v>
      </c>
      <c r="B352" s="131">
        <v>6</v>
      </c>
      <c r="C352" s="131">
        <v>1</v>
      </c>
      <c r="D352" s="132" t="s">
        <v>602</v>
      </c>
      <c r="E352" s="132" t="str">
        <f t="shared" si="5"/>
        <v>6-1-702</v>
      </c>
      <c r="F352" s="132">
        <v>88.1</v>
      </c>
      <c r="G352" s="131" t="s">
        <v>588</v>
      </c>
      <c r="H352" s="131" t="s">
        <v>252</v>
      </c>
      <c r="I352" s="131" t="s">
        <v>589</v>
      </c>
      <c r="J352" s="128">
        <v>1</v>
      </c>
      <c r="M352" s="127"/>
      <c r="N352" s="127"/>
      <c r="O352" s="127"/>
    </row>
    <row r="353" spans="1:15">
      <c r="A353" s="131">
        <v>351</v>
      </c>
      <c r="B353" s="131">
        <v>6</v>
      </c>
      <c r="C353" s="131">
        <v>1</v>
      </c>
      <c r="D353" s="132" t="s">
        <v>603</v>
      </c>
      <c r="E353" s="132" t="str">
        <f t="shared" si="5"/>
        <v>6-1-801</v>
      </c>
      <c r="F353" s="132">
        <v>88.65</v>
      </c>
      <c r="G353" s="131" t="s">
        <v>588</v>
      </c>
      <c r="H353" s="131" t="s">
        <v>252</v>
      </c>
      <c r="I353" s="131" t="s">
        <v>589</v>
      </c>
      <c r="J353" s="128">
        <v>1</v>
      </c>
      <c r="M353" s="127"/>
      <c r="N353" s="127"/>
      <c r="O353" s="127"/>
    </row>
    <row r="354" spans="1:15">
      <c r="A354" s="131">
        <v>352</v>
      </c>
      <c r="B354" s="131">
        <v>6</v>
      </c>
      <c r="C354" s="131">
        <v>1</v>
      </c>
      <c r="D354" s="132" t="s">
        <v>604</v>
      </c>
      <c r="E354" s="132" t="str">
        <f t="shared" si="5"/>
        <v>6-1-802</v>
      </c>
      <c r="F354" s="132">
        <v>88.1</v>
      </c>
      <c r="G354" s="131" t="s">
        <v>588</v>
      </c>
      <c r="H354" s="131" t="s">
        <v>252</v>
      </c>
      <c r="I354" s="131" t="s">
        <v>589</v>
      </c>
      <c r="J354" s="128">
        <v>1</v>
      </c>
      <c r="M354" s="127"/>
      <c r="N354" s="127"/>
      <c r="O354" s="127"/>
    </row>
    <row r="355" spans="1:15">
      <c r="A355" s="131">
        <v>353</v>
      </c>
      <c r="B355" s="131">
        <v>6</v>
      </c>
      <c r="C355" s="131">
        <v>1</v>
      </c>
      <c r="D355" s="132" t="s">
        <v>605</v>
      </c>
      <c r="E355" s="132" t="str">
        <f t="shared" si="5"/>
        <v>6-1-901</v>
      </c>
      <c r="F355" s="132">
        <v>88.65</v>
      </c>
      <c r="G355" s="131" t="s">
        <v>588</v>
      </c>
      <c r="H355" s="131" t="s">
        <v>252</v>
      </c>
      <c r="I355" s="131" t="s">
        <v>589</v>
      </c>
      <c r="J355" s="128">
        <v>1</v>
      </c>
      <c r="M355" s="127"/>
      <c r="N355" s="127"/>
      <c r="O355" s="127"/>
    </row>
    <row r="356" spans="1:15">
      <c r="A356" s="131">
        <v>354</v>
      </c>
      <c r="B356" s="131">
        <v>6</v>
      </c>
      <c r="C356" s="131">
        <v>1</v>
      </c>
      <c r="D356" s="132" t="s">
        <v>606</v>
      </c>
      <c r="E356" s="132" t="str">
        <f t="shared" si="5"/>
        <v>6-1-902</v>
      </c>
      <c r="F356" s="132">
        <v>88.1</v>
      </c>
      <c r="G356" s="131" t="s">
        <v>588</v>
      </c>
      <c r="H356" s="131" t="s">
        <v>252</v>
      </c>
      <c r="I356" s="131" t="s">
        <v>589</v>
      </c>
      <c r="J356" s="128">
        <v>1</v>
      </c>
      <c r="M356" s="127"/>
      <c r="N356" s="127"/>
      <c r="O356" s="127"/>
    </row>
    <row r="357" spans="1:15">
      <c r="A357" s="131">
        <v>355</v>
      </c>
      <c r="B357" s="131">
        <v>6</v>
      </c>
      <c r="C357" s="131">
        <v>1</v>
      </c>
      <c r="D357" s="132" t="s">
        <v>607</v>
      </c>
      <c r="E357" s="132" t="str">
        <f t="shared" si="5"/>
        <v>6-1-1001</v>
      </c>
      <c r="F357" s="132">
        <v>88.65</v>
      </c>
      <c r="G357" s="131" t="s">
        <v>588</v>
      </c>
      <c r="H357" s="131" t="s">
        <v>252</v>
      </c>
      <c r="I357" s="131" t="s">
        <v>589</v>
      </c>
      <c r="J357" s="128">
        <v>1</v>
      </c>
      <c r="M357" s="127"/>
      <c r="N357" s="127"/>
      <c r="O357" s="127"/>
    </row>
    <row r="358" spans="1:15">
      <c r="A358" s="131">
        <v>356</v>
      </c>
      <c r="B358" s="131">
        <v>6</v>
      </c>
      <c r="C358" s="131">
        <v>1</v>
      </c>
      <c r="D358" s="132" t="s">
        <v>608</v>
      </c>
      <c r="E358" s="132" t="str">
        <f t="shared" si="5"/>
        <v>6-1-1002</v>
      </c>
      <c r="F358" s="132">
        <v>88.1</v>
      </c>
      <c r="G358" s="131" t="s">
        <v>588</v>
      </c>
      <c r="H358" s="131" t="s">
        <v>252</v>
      </c>
      <c r="I358" s="131" t="s">
        <v>589</v>
      </c>
      <c r="J358" s="128">
        <v>1</v>
      </c>
      <c r="M358" s="127"/>
      <c r="N358" s="127"/>
      <c r="O358" s="127"/>
    </row>
    <row r="359" spans="1:15">
      <c r="A359" s="131">
        <v>357</v>
      </c>
      <c r="B359" s="131">
        <v>6</v>
      </c>
      <c r="C359" s="131">
        <v>2</v>
      </c>
      <c r="D359" s="132" t="s">
        <v>587</v>
      </c>
      <c r="E359" s="132" t="str">
        <f t="shared" si="5"/>
        <v>6-2-101</v>
      </c>
      <c r="F359" s="132">
        <v>88.1</v>
      </c>
      <c r="G359" s="131" t="s">
        <v>588</v>
      </c>
      <c r="H359" s="131" t="s">
        <v>252</v>
      </c>
      <c r="I359" s="131" t="s">
        <v>589</v>
      </c>
      <c r="J359" s="128">
        <v>1</v>
      </c>
      <c r="M359" s="127"/>
      <c r="N359" s="127"/>
      <c r="O359" s="127"/>
    </row>
    <row r="360" spans="1:15">
      <c r="A360" s="131">
        <v>358</v>
      </c>
      <c r="B360" s="131">
        <v>6</v>
      </c>
      <c r="C360" s="131">
        <v>2</v>
      </c>
      <c r="D360" s="132" t="s">
        <v>590</v>
      </c>
      <c r="E360" s="132" t="str">
        <f t="shared" si="5"/>
        <v>6-2-102</v>
      </c>
      <c r="F360" s="132">
        <v>88.1</v>
      </c>
      <c r="G360" s="131" t="s">
        <v>588</v>
      </c>
      <c r="H360" s="131" t="s">
        <v>252</v>
      </c>
      <c r="I360" s="131" t="s">
        <v>589</v>
      </c>
      <c r="J360" s="128">
        <v>1</v>
      </c>
      <c r="M360" s="127"/>
      <c r="N360" s="127"/>
      <c r="O360" s="127"/>
    </row>
    <row r="361" spans="1:15">
      <c r="A361" s="131">
        <v>359</v>
      </c>
      <c r="B361" s="131">
        <v>6</v>
      </c>
      <c r="C361" s="131">
        <v>2</v>
      </c>
      <c r="D361" s="132" t="s">
        <v>591</v>
      </c>
      <c r="E361" s="132" t="str">
        <f t="shared" si="5"/>
        <v>6-2-201</v>
      </c>
      <c r="F361" s="132">
        <v>88.1</v>
      </c>
      <c r="G361" s="131" t="s">
        <v>588</v>
      </c>
      <c r="H361" s="131" t="s">
        <v>252</v>
      </c>
      <c r="I361" s="131" t="s">
        <v>589</v>
      </c>
      <c r="J361" s="128">
        <v>1</v>
      </c>
      <c r="M361" s="127"/>
      <c r="N361" s="127"/>
      <c r="O361" s="127"/>
    </row>
    <row r="362" spans="1:15">
      <c r="A362" s="131">
        <v>360</v>
      </c>
      <c r="B362" s="131">
        <v>6</v>
      </c>
      <c r="C362" s="131">
        <v>2</v>
      </c>
      <c r="D362" s="132" t="s">
        <v>592</v>
      </c>
      <c r="E362" s="132" t="str">
        <f t="shared" si="5"/>
        <v>6-2-202</v>
      </c>
      <c r="F362" s="132">
        <v>88.1</v>
      </c>
      <c r="G362" s="131" t="s">
        <v>588</v>
      </c>
      <c r="H362" s="131" t="s">
        <v>252</v>
      </c>
      <c r="I362" s="131" t="s">
        <v>589</v>
      </c>
      <c r="J362" s="128">
        <v>1</v>
      </c>
      <c r="M362" s="127"/>
      <c r="N362" s="127"/>
      <c r="O362" s="127"/>
    </row>
    <row r="363" spans="1:15">
      <c r="A363" s="131">
        <v>361</v>
      </c>
      <c r="B363" s="131">
        <v>6</v>
      </c>
      <c r="C363" s="131">
        <v>2</v>
      </c>
      <c r="D363" s="132" t="s">
        <v>593</v>
      </c>
      <c r="E363" s="132" t="str">
        <f t="shared" si="5"/>
        <v>6-2-301</v>
      </c>
      <c r="F363" s="132">
        <v>88.1</v>
      </c>
      <c r="G363" s="131" t="s">
        <v>588</v>
      </c>
      <c r="H363" s="131" t="s">
        <v>252</v>
      </c>
      <c r="I363" s="131" t="s">
        <v>589</v>
      </c>
      <c r="J363" s="128">
        <v>1</v>
      </c>
      <c r="M363" s="127"/>
      <c r="N363" s="127"/>
      <c r="O363" s="127"/>
    </row>
    <row r="364" spans="1:15">
      <c r="A364" s="131">
        <v>362</v>
      </c>
      <c r="B364" s="131">
        <v>6</v>
      </c>
      <c r="C364" s="131">
        <v>2</v>
      </c>
      <c r="D364" s="132" t="s">
        <v>594</v>
      </c>
      <c r="E364" s="132" t="str">
        <f t="shared" si="5"/>
        <v>6-2-302</v>
      </c>
      <c r="F364" s="132">
        <v>88.1</v>
      </c>
      <c r="G364" s="131" t="s">
        <v>588</v>
      </c>
      <c r="H364" s="131" t="s">
        <v>252</v>
      </c>
      <c r="I364" s="131" t="s">
        <v>589</v>
      </c>
      <c r="J364" s="128">
        <v>1</v>
      </c>
      <c r="M364" s="127"/>
      <c r="N364" s="127"/>
      <c r="O364" s="127"/>
    </row>
    <row r="365" spans="1:15">
      <c r="A365" s="131">
        <v>363</v>
      </c>
      <c r="B365" s="131">
        <v>6</v>
      </c>
      <c r="C365" s="131">
        <v>2</v>
      </c>
      <c r="D365" s="132" t="s">
        <v>595</v>
      </c>
      <c r="E365" s="132" t="str">
        <f t="shared" si="5"/>
        <v>6-2-401</v>
      </c>
      <c r="F365" s="132">
        <v>88.1</v>
      </c>
      <c r="G365" s="131" t="s">
        <v>588</v>
      </c>
      <c r="H365" s="131" t="s">
        <v>252</v>
      </c>
      <c r="I365" s="131" t="s">
        <v>589</v>
      </c>
      <c r="J365" s="128">
        <v>1</v>
      </c>
      <c r="M365" s="127"/>
      <c r="N365" s="127"/>
      <c r="O365" s="127"/>
    </row>
    <row r="366" spans="1:15">
      <c r="A366" s="131">
        <v>364</v>
      </c>
      <c r="B366" s="131">
        <v>6</v>
      </c>
      <c r="C366" s="131">
        <v>2</v>
      </c>
      <c r="D366" s="132" t="s">
        <v>596</v>
      </c>
      <c r="E366" s="132" t="str">
        <f t="shared" si="5"/>
        <v>6-2-402</v>
      </c>
      <c r="F366" s="132">
        <v>88.1</v>
      </c>
      <c r="G366" s="131" t="s">
        <v>588</v>
      </c>
      <c r="H366" s="131" t="s">
        <v>252</v>
      </c>
      <c r="I366" s="131" t="s">
        <v>589</v>
      </c>
      <c r="J366" s="128">
        <v>1</v>
      </c>
      <c r="M366" s="127"/>
      <c r="N366" s="127"/>
      <c r="O366" s="127"/>
    </row>
    <row r="367" spans="1:15">
      <c r="A367" s="131">
        <v>365</v>
      </c>
      <c r="B367" s="131">
        <v>6</v>
      </c>
      <c r="C367" s="131">
        <v>2</v>
      </c>
      <c r="D367" s="132" t="s">
        <v>597</v>
      </c>
      <c r="E367" s="132" t="str">
        <f t="shared" si="5"/>
        <v>6-2-501</v>
      </c>
      <c r="F367" s="132">
        <v>88.1</v>
      </c>
      <c r="G367" s="131" t="s">
        <v>588</v>
      </c>
      <c r="H367" s="131" t="s">
        <v>252</v>
      </c>
      <c r="I367" s="131" t="s">
        <v>589</v>
      </c>
      <c r="J367" s="128">
        <v>1</v>
      </c>
      <c r="M367" s="127"/>
      <c r="N367" s="127"/>
      <c r="O367" s="127"/>
    </row>
    <row r="368" spans="1:15">
      <c r="A368" s="131">
        <v>366</v>
      </c>
      <c r="B368" s="131">
        <v>6</v>
      </c>
      <c r="C368" s="131">
        <v>2</v>
      </c>
      <c r="D368" s="132" t="s">
        <v>598</v>
      </c>
      <c r="E368" s="132" t="str">
        <f t="shared" si="5"/>
        <v>6-2-502</v>
      </c>
      <c r="F368" s="132">
        <v>88.1</v>
      </c>
      <c r="G368" s="131" t="s">
        <v>588</v>
      </c>
      <c r="H368" s="131" t="s">
        <v>252</v>
      </c>
      <c r="I368" s="131" t="s">
        <v>589</v>
      </c>
      <c r="J368" s="128">
        <v>1</v>
      </c>
      <c r="M368" s="127"/>
      <c r="N368" s="127"/>
      <c r="O368" s="127"/>
    </row>
    <row r="369" spans="1:15">
      <c r="A369" s="131">
        <v>367</v>
      </c>
      <c r="B369" s="131">
        <v>6</v>
      </c>
      <c r="C369" s="131">
        <v>2</v>
      </c>
      <c r="D369" s="132" t="s">
        <v>599</v>
      </c>
      <c r="E369" s="132" t="str">
        <f t="shared" si="5"/>
        <v>6-2-601</v>
      </c>
      <c r="F369" s="132">
        <v>88.1</v>
      </c>
      <c r="G369" s="131" t="s">
        <v>588</v>
      </c>
      <c r="H369" s="131" t="s">
        <v>252</v>
      </c>
      <c r="I369" s="131" t="s">
        <v>589</v>
      </c>
      <c r="J369" s="128">
        <v>1</v>
      </c>
      <c r="M369" s="127"/>
      <c r="N369" s="127"/>
      <c r="O369" s="127"/>
    </row>
    <row r="370" spans="1:15">
      <c r="A370" s="131">
        <v>368</v>
      </c>
      <c r="B370" s="131">
        <v>6</v>
      </c>
      <c r="C370" s="131">
        <v>2</v>
      </c>
      <c r="D370" s="132" t="s">
        <v>600</v>
      </c>
      <c r="E370" s="132" t="str">
        <f t="shared" si="5"/>
        <v>6-2-602</v>
      </c>
      <c r="F370" s="132">
        <v>88.1</v>
      </c>
      <c r="G370" s="131" t="s">
        <v>588</v>
      </c>
      <c r="H370" s="131" t="s">
        <v>252</v>
      </c>
      <c r="I370" s="131" t="s">
        <v>589</v>
      </c>
      <c r="J370" s="128">
        <v>1</v>
      </c>
      <c r="M370" s="127"/>
      <c r="N370" s="127"/>
      <c r="O370" s="127"/>
    </row>
    <row r="371" spans="1:15">
      <c r="A371" s="131">
        <v>369</v>
      </c>
      <c r="B371" s="131">
        <v>6</v>
      </c>
      <c r="C371" s="131">
        <v>2</v>
      </c>
      <c r="D371" s="132" t="s">
        <v>601</v>
      </c>
      <c r="E371" s="132" t="str">
        <f t="shared" si="5"/>
        <v>6-2-701</v>
      </c>
      <c r="F371" s="132">
        <v>88.1</v>
      </c>
      <c r="G371" s="131" t="s">
        <v>588</v>
      </c>
      <c r="H371" s="131" t="s">
        <v>252</v>
      </c>
      <c r="I371" s="131" t="s">
        <v>589</v>
      </c>
      <c r="J371" s="128">
        <v>1</v>
      </c>
      <c r="M371" s="127"/>
      <c r="N371" s="127"/>
      <c r="O371" s="127"/>
    </row>
    <row r="372" spans="1:15">
      <c r="A372" s="131">
        <v>370</v>
      </c>
      <c r="B372" s="131">
        <v>6</v>
      </c>
      <c r="C372" s="131">
        <v>2</v>
      </c>
      <c r="D372" s="132" t="s">
        <v>602</v>
      </c>
      <c r="E372" s="132" t="str">
        <f t="shared" si="5"/>
        <v>6-2-702</v>
      </c>
      <c r="F372" s="132">
        <v>88.1</v>
      </c>
      <c r="G372" s="131" t="s">
        <v>588</v>
      </c>
      <c r="H372" s="131" t="s">
        <v>252</v>
      </c>
      <c r="I372" s="131" t="s">
        <v>589</v>
      </c>
      <c r="J372" s="128">
        <v>1</v>
      </c>
      <c r="M372" s="127"/>
      <c r="N372" s="127"/>
      <c r="O372" s="127"/>
    </row>
    <row r="373" spans="1:15">
      <c r="A373" s="131">
        <v>371</v>
      </c>
      <c r="B373" s="131">
        <v>6</v>
      </c>
      <c r="C373" s="131">
        <v>2</v>
      </c>
      <c r="D373" s="132" t="s">
        <v>603</v>
      </c>
      <c r="E373" s="132" t="str">
        <f t="shared" si="5"/>
        <v>6-2-801</v>
      </c>
      <c r="F373" s="132">
        <v>88.1</v>
      </c>
      <c r="G373" s="131" t="s">
        <v>588</v>
      </c>
      <c r="H373" s="131" t="s">
        <v>252</v>
      </c>
      <c r="I373" s="131" t="s">
        <v>589</v>
      </c>
      <c r="J373" s="128">
        <v>1</v>
      </c>
      <c r="M373" s="127"/>
      <c r="N373" s="127"/>
      <c r="O373" s="127"/>
    </row>
    <row r="374" spans="1:15">
      <c r="A374" s="131">
        <v>372</v>
      </c>
      <c r="B374" s="131">
        <v>6</v>
      </c>
      <c r="C374" s="131">
        <v>2</v>
      </c>
      <c r="D374" s="132" t="s">
        <v>604</v>
      </c>
      <c r="E374" s="132" t="str">
        <f t="shared" si="5"/>
        <v>6-2-802</v>
      </c>
      <c r="F374" s="132">
        <v>88.1</v>
      </c>
      <c r="G374" s="131" t="s">
        <v>588</v>
      </c>
      <c r="H374" s="131" t="s">
        <v>252</v>
      </c>
      <c r="I374" s="131" t="s">
        <v>589</v>
      </c>
      <c r="J374" s="128">
        <v>1</v>
      </c>
      <c r="M374" s="127"/>
      <c r="N374" s="127"/>
      <c r="O374" s="127"/>
    </row>
    <row r="375" spans="1:15">
      <c r="A375" s="131">
        <v>373</v>
      </c>
      <c r="B375" s="131">
        <v>6</v>
      </c>
      <c r="C375" s="131">
        <v>2</v>
      </c>
      <c r="D375" s="132" t="s">
        <v>605</v>
      </c>
      <c r="E375" s="132" t="str">
        <f t="shared" si="5"/>
        <v>6-2-901</v>
      </c>
      <c r="F375" s="132">
        <v>88.1</v>
      </c>
      <c r="G375" s="131" t="s">
        <v>588</v>
      </c>
      <c r="H375" s="131" t="s">
        <v>252</v>
      </c>
      <c r="I375" s="131" t="s">
        <v>589</v>
      </c>
      <c r="J375" s="128">
        <v>1</v>
      </c>
      <c r="M375" s="127"/>
      <c r="N375" s="127"/>
      <c r="O375" s="127"/>
    </row>
    <row r="376" spans="1:15">
      <c r="A376" s="131">
        <v>374</v>
      </c>
      <c r="B376" s="131">
        <v>6</v>
      </c>
      <c r="C376" s="131">
        <v>2</v>
      </c>
      <c r="D376" s="132" t="s">
        <v>606</v>
      </c>
      <c r="E376" s="132" t="str">
        <f t="shared" si="5"/>
        <v>6-2-902</v>
      </c>
      <c r="F376" s="132">
        <v>88.1</v>
      </c>
      <c r="G376" s="131" t="s">
        <v>588</v>
      </c>
      <c r="H376" s="131" t="s">
        <v>252</v>
      </c>
      <c r="I376" s="131" t="s">
        <v>589</v>
      </c>
      <c r="J376" s="128">
        <v>1</v>
      </c>
      <c r="M376" s="127"/>
      <c r="N376" s="127"/>
      <c r="O376" s="127"/>
    </row>
    <row r="377" spans="1:15">
      <c r="A377" s="131">
        <v>375</v>
      </c>
      <c r="B377" s="131">
        <v>6</v>
      </c>
      <c r="C377" s="131">
        <v>2</v>
      </c>
      <c r="D377" s="132" t="s">
        <v>607</v>
      </c>
      <c r="E377" s="132" t="str">
        <f t="shared" si="5"/>
        <v>6-2-1001</v>
      </c>
      <c r="F377" s="132">
        <v>88.1</v>
      </c>
      <c r="G377" s="131" t="s">
        <v>588</v>
      </c>
      <c r="H377" s="131" t="s">
        <v>252</v>
      </c>
      <c r="I377" s="131" t="s">
        <v>589</v>
      </c>
      <c r="J377" s="128">
        <v>1</v>
      </c>
      <c r="M377" s="127"/>
      <c r="N377" s="127"/>
      <c r="O377" s="127"/>
    </row>
    <row r="378" spans="1:15">
      <c r="A378" s="131">
        <v>376</v>
      </c>
      <c r="B378" s="131">
        <v>6</v>
      </c>
      <c r="C378" s="131">
        <v>2</v>
      </c>
      <c r="D378" s="132" t="s">
        <v>608</v>
      </c>
      <c r="E378" s="132" t="str">
        <f t="shared" si="5"/>
        <v>6-2-1002</v>
      </c>
      <c r="F378" s="132">
        <v>88.1</v>
      </c>
      <c r="G378" s="131" t="s">
        <v>588</v>
      </c>
      <c r="H378" s="131" t="s">
        <v>252</v>
      </c>
      <c r="I378" s="131" t="s">
        <v>589</v>
      </c>
      <c r="J378" s="128">
        <v>1</v>
      </c>
      <c r="M378" s="127"/>
      <c r="N378" s="127"/>
      <c r="O378" s="127"/>
    </row>
    <row r="379" spans="1:15">
      <c r="A379" s="131">
        <v>377</v>
      </c>
      <c r="B379" s="131">
        <v>6</v>
      </c>
      <c r="C379" s="131">
        <v>3</v>
      </c>
      <c r="D379" s="132" t="s">
        <v>587</v>
      </c>
      <c r="E379" s="132" t="str">
        <f t="shared" si="5"/>
        <v>6-3-101</v>
      </c>
      <c r="F379" s="132">
        <v>88.1</v>
      </c>
      <c r="G379" s="131" t="s">
        <v>588</v>
      </c>
      <c r="H379" s="131" t="s">
        <v>252</v>
      </c>
      <c r="I379" s="131" t="s">
        <v>589</v>
      </c>
      <c r="J379" s="128">
        <v>1</v>
      </c>
      <c r="M379" s="127"/>
      <c r="N379" s="127"/>
      <c r="O379" s="127"/>
    </row>
    <row r="380" spans="1:15">
      <c r="A380" s="131">
        <v>378</v>
      </c>
      <c r="B380" s="131">
        <v>6</v>
      </c>
      <c r="C380" s="131">
        <v>3</v>
      </c>
      <c r="D380" s="132" t="s">
        <v>590</v>
      </c>
      <c r="E380" s="132" t="str">
        <f t="shared" si="5"/>
        <v>6-3-102</v>
      </c>
      <c r="F380" s="132">
        <v>88.65</v>
      </c>
      <c r="G380" s="131" t="s">
        <v>588</v>
      </c>
      <c r="H380" s="131" t="s">
        <v>252</v>
      </c>
      <c r="I380" s="131" t="s">
        <v>589</v>
      </c>
      <c r="J380" s="128">
        <v>1</v>
      </c>
      <c r="M380" s="127"/>
      <c r="N380" s="127"/>
      <c r="O380" s="127"/>
    </row>
    <row r="381" spans="1:15">
      <c r="A381" s="131">
        <v>379</v>
      </c>
      <c r="B381" s="131">
        <v>6</v>
      </c>
      <c r="C381" s="131">
        <v>3</v>
      </c>
      <c r="D381" s="132" t="s">
        <v>591</v>
      </c>
      <c r="E381" s="132" t="str">
        <f t="shared" si="5"/>
        <v>6-3-201</v>
      </c>
      <c r="F381" s="132">
        <v>88.1</v>
      </c>
      <c r="G381" s="131" t="s">
        <v>588</v>
      </c>
      <c r="H381" s="131" t="s">
        <v>252</v>
      </c>
      <c r="I381" s="131" t="s">
        <v>589</v>
      </c>
      <c r="J381" s="128">
        <v>1</v>
      </c>
      <c r="M381" s="127"/>
      <c r="N381" s="127"/>
      <c r="O381" s="127"/>
    </row>
    <row r="382" spans="1:15">
      <c r="A382" s="131">
        <v>380</v>
      </c>
      <c r="B382" s="131">
        <v>6</v>
      </c>
      <c r="C382" s="131">
        <v>3</v>
      </c>
      <c r="D382" s="132" t="s">
        <v>592</v>
      </c>
      <c r="E382" s="132" t="str">
        <f t="shared" si="5"/>
        <v>6-3-202</v>
      </c>
      <c r="F382" s="132">
        <v>88.65</v>
      </c>
      <c r="G382" s="131" t="s">
        <v>588</v>
      </c>
      <c r="H382" s="131" t="s">
        <v>252</v>
      </c>
      <c r="I382" s="131" t="s">
        <v>589</v>
      </c>
      <c r="J382" s="128">
        <v>1</v>
      </c>
      <c r="M382" s="127"/>
      <c r="N382" s="127"/>
      <c r="O382" s="127"/>
    </row>
    <row r="383" spans="1:15">
      <c r="A383" s="131">
        <v>381</v>
      </c>
      <c r="B383" s="131">
        <v>6</v>
      </c>
      <c r="C383" s="131">
        <v>3</v>
      </c>
      <c r="D383" s="132" t="s">
        <v>593</v>
      </c>
      <c r="E383" s="132" t="str">
        <f t="shared" si="5"/>
        <v>6-3-301</v>
      </c>
      <c r="F383" s="132">
        <v>88.1</v>
      </c>
      <c r="G383" s="131" t="s">
        <v>588</v>
      </c>
      <c r="H383" s="131" t="s">
        <v>252</v>
      </c>
      <c r="I383" s="131" t="s">
        <v>589</v>
      </c>
      <c r="J383" s="128">
        <v>1</v>
      </c>
      <c r="M383" s="127"/>
      <c r="N383" s="127"/>
      <c r="O383" s="127"/>
    </row>
    <row r="384" spans="1:15">
      <c r="A384" s="131">
        <v>382</v>
      </c>
      <c r="B384" s="131">
        <v>6</v>
      </c>
      <c r="C384" s="131">
        <v>3</v>
      </c>
      <c r="D384" s="132" t="s">
        <v>594</v>
      </c>
      <c r="E384" s="132" t="str">
        <f t="shared" si="5"/>
        <v>6-3-302</v>
      </c>
      <c r="F384" s="132">
        <v>88.65</v>
      </c>
      <c r="G384" s="131" t="s">
        <v>588</v>
      </c>
      <c r="H384" s="131" t="s">
        <v>252</v>
      </c>
      <c r="I384" s="131" t="s">
        <v>589</v>
      </c>
      <c r="J384" s="128">
        <v>1</v>
      </c>
      <c r="M384" s="127"/>
      <c r="N384" s="127"/>
      <c r="O384" s="127"/>
    </row>
    <row r="385" spans="1:15">
      <c r="A385" s="131">
        <v>383</v>
      </c>
      <c r="B385" s="131">
        <v>6</v>
      </c>
      <c r="C385" s="131">
        <v>3</v>
      </c>
      <c r="D385" s="132" t="s">
        <v>595</v>
      </c>
      <c r="E385" s="132" t="str">
        <f t="shared" si="5"/>
        <v>6-3-401</v>
      </c>
      <c r="F385" s="132">
        <v>88.1</v>
      </c>
      <c r="G385" s="131" t="s">
        <v>588</v>
      </c>
      <c r="H385" s="131" t="s">
        <v>252</v>
      </c>
      <c r="I385" s="131" t="s">
        <v>589</v>
      </c>
      <c r="J385" s="128">
        <v>1</v>
      </c>
      <c r="M385" s="127"/>
      <c r="N385" s="127"/>
      <c r="O385" s="127"/>
    </row>
    <row r="386" spans="1:15">
      <c r="A386" s="131">
        <v>384</v>
      </c>
      <c r="B386" s="131">
        <v>6</v>
      </c>
      <c r="C386" s="131">
        <v>3</v>
      </c>
      <c r="D386" s="132" t="s">
        <v>596</v>
      </c>
      <c r="E386" s="132" t="str">
        <f t="shared" si="5"/>
        <v>6-3-402</v>
      </c>
      <c r="F386" s="132">
        <v>88.65</v>
      </c>
      <c r="G386" s="131" t="s">
        <v>588</v>
      </c>
      <c r="H386" s="131" t="s">
        <v>252</v>
      </c>
      <c r="I386" s="131" t="s">
        <v>589</v>
      </c>
      <c r="J386" s="128">
        <v>1</v>
      </c>
      <c r="M386" s="127"/>
      <c r="N386" s="127"/>
      <c r="O386" s="127"/>
    </row>
    <row r="387" spans="1:15">
      <c r="A387" s="131">
        <v>385</v>
      </c>
      <c r="B387" s="131">
        <v>6</v>
      </c>
      <c r="C387" s="131">
        <v>3</v>
      </c>
      <c r="D387" s="132" t="s">
        <v>597</v>
      </c>
      <c r="E387" s="132" t="str">
        <f t="shared" si="5"/>
        <v>6-3-501</v>
      </c>
      <c r="F387" s="132">
        <v>88.1</v>
      </c>
      <c r="G387" s="131" t="s">
        <v>588</v>
      </c>
      <c r="H387" s="131" t="s">
        <v>252</v>
      </c>
      <c r="I387" s="131" t="s">
        <v>589</v>
      </c>
      <c r="J387" s="128">
        <v>1</v>
      </c>
      <c r="M387" s="127"/>
      <c r="N387" s="127"/>
      <c r="O387" s="127"/>
    </row>
    <row r="388" spans="1:15">
      <c r="A388" s="131">
        <v>386</v>
      </c>
      <c r="B388" s="131">
        <v>6</v>
      </c>
      <c r="C388" s="131">
        <v>3</v>
      </c>
      <c r="D388" s="132" t="s">
        <v>598</v>
      </c>
      <c r="E388" s="132" t="str">
        <f t="shared" ref="E388:E451" si="6">B388&amp;-C388&amp;-D388</f>
        <v>6-3-502</v>
      </c>
      <c r="F388" s="132">
        <v>88.65</v>
      </c>
      <c r="G388" s="131" t="s">
        <v>588</v>
      </c>
      <c r="H388" s="131" t="s">
        <v>252</v>
      </c>
      <c r="I388" s="131" t="s">
        <v>589</v>
      </c>
      <c r="J388" s="128">
        <v>1</v>
      </c>
      <c r="M388" s="127"/>
      <c r="N388" s="127"/>
      <c r="O388" s="127"/>
    </row>
    <row r="389" spans="1:15">
      <c r="A389" s="131">
        <v>387</v>
      </c>
      <c r="B389" s="131">
        <v>6</v>
      </c>
      <c r="C389" s="131">
        <v>3</v>
      </c>
      <c r="D389" s="132" t="s">
        <v>599</v>
      </c>
      <c r="E389" s="132" t="str">
        <f t="shared" si="6"/>
        <v>6-3-601</v>
      </c>
      <c r="F389" s="132">
        <v>88.1</v>
      </c>
      <c r="G389" s="131" t="s">
        <v>588</v>
      </c>
      <c r="H389" s="131" t="s">
        <v>252</v>
      </c>
      <c r="I389" s="131" t="s">
        <v>589</v>
      </c>
      <c r="J389" s="128">
        <v>1</v>
      </c>
      <c r="M389" s="127"/>
      <c r="N389" s="127"/>
      <c r="O389" s="127"/>
    </row>
    <row r="390" spans="1:15">
      <c r="A390" s="131">
        <v>388</v>
      </c>
      <c r="B390" s="131">
        <v>6</v>
      </c>
      <c r="C390" s="131">
        <v>3</v>
      </c>
      <c r="D390" s="132" t="s">
        <v>600</v>
      </c>
      <c r="E390" s="132" t="str">
        <f t="shared" si="6"/>
        <v>6-3-602</v>
      </c>
      <c r="F390" s="132">
        <v>88.65</v>
      </c>
      <c r="G390" s="131" t="s">
        <v>588</v>
      </c>
      <c r="H390" s="131" t="s">
        <v>252</v>
      </c>
      <c r="I390" s="131" t="s">
        <v>589</v>
      </c>
      <c r="J390" s="128">
        <v>1</v>
      </c>
      <c r="M390" s="127"/>
      <c r="N390" s="127"/>
      <c r="O390" s="127"/>
    </row>
    <row r="391" spans="1:15">
      <c r="A391" s="131">
        <v>389</v>
      </c>
      <c r="B391" s="131">
        <v>6</v>
      </c>
      <c r="C391" s="131">
        <v>3</v>
      </c>
      <c r="D391" s="132" t="s">
        <v>601</v>
      </c>
      <c r="E391" s="132" t="str">
        <f t="shared" si="6"/>
        <v>6-3-701</v>
      </c>
      <c r="F391" s="132">
        <v>88.1</v>
      </c>
      <c r="G391" s="131" t="s">
        <v>588</v>
      </c>
      <c r="H391" s="131" t="s">
        <v>252</v>
      </c>
      <c r="I391" s="131" t="s">
        <v>589</v>
      </c>
      <c r="J391" s="128">
        <v>1</v>
      </c>
      <c r="M391" s="127"/>
      <c r="N391" s="127"/>
      <c r="O391" s="127"/>
    </row>
    <row r="392" spans="1:15">
      <c r="A392" s="131">
        <v>390</v>
      </c>
      <c r="B392" s="131">
        <v>6</v>
      </c>
      <c r="C392" s="131">
        <v>3</v>
      </c>
      <c r="D392" s="132" t="s">
        <v>602</v>
      </c>
      <c r="E392" s="132" t="str">
        <f t="shared" si="6"/>
        <v>6-3-702</v>
      </c>
      <c r="F392" s="132">
        <v>88.65</v>
      </c>
      <c r="G392" s="131" t="s">
        <v>588</v>
      </c>
      <c r="H392" s="131" t="s">
        <v>252</v>
      </c>
      <c r="I392" s="131" t="s">
        <v>589</v>
      </c>
      <c r="J392" s="128">
        <v>1</v>
      </c>
      <c r="M392" s="127"/>
      <c r="N392" s="127"/>
      <c r="O392" s="127"/>
    </row>
    <row r="393" spans="1:15">
      <c r="A393" s="131">
        <v>391</v>
      </c>
      <c r="B393" s="131">
        <v>6</v>
      </c>
      <c r="C393" s="131">
        <v>3</v>
      </c>
      <c r="D393" s="132" t="s">
        <v>603</v>
      </c>
      <c r="E393" s="132" t="str">
        <f t="shared" si="6"/>
        <v>6-3-801</v>
      </c>
      <c r="F393" s="132">
        <v>88.1</v>
      </c>
      <c r="G393" s="131" t="s">
        <v>588</v>
      </c>
      <c r="H393" s="131" t="s">
        <v>252</v>
      </c>
      <c r="I393" s="131" t="s">
        <v>589</v>
      </c>
      <c r="J393" s="128">
        <v>1</v>
      </c>
      <c r="M393" s="127"/>
      <c r="N393" s="127"/>
      <c r="O393" s="127"/>
    </row>
    <row r="394" spans="1:15">
      <c r="A394" s="131">
        <v>392</v>
      </c>
      <c r="B394" s="131">
        <v>6</v>
      </c>
      <c r="C394" s="131">
        <v>3</v>
      </c>
      <c r="D394" s="132" t="s">
        <v>604</v>
      </c>
      <c r="E394" s="132" t="str">
        <f t="shared" si="6"/>
        <v>6-3-802</v>
      </c>
      <c r="F394" s="132">
        <v>88.65</v>
      </c>
      <c r="G394" s="131" t="s">
        <v>588</v>
      </c>
      <c r="H394" s="131" t="s">
        <v>252</v>
      </c>
      <c r="I394" s="131" t="s">
        <v>589</v>
      </c>
      <c r="J394" s="128">
        <v>1</v>
      </c>
      <c r="M394" s="127"/>
      <c r="N394" s="127"/>
      <c r="O394" s="127"/>
    </row>
    <row r="395" spans="1:15">
      <c r="A395" s="131">
        <v>393</v>
      </c>
      <c r="B395" s="131">
        <v>6</v>
      </c>
      <c r="C395" s="131">
        <v>3</v>
      </c>
      <c r="D395" s="132" t="s">
        <v>605</v>
      </c>
      <c r="E395" s="132" t="str">
        <f t="shared" si="6"/>
        <v>6-3-901</v>
      </c>
      <c r="F395" s="132">
        <v>88.1</v>
      </c>
      <c r="G395" s="131" t="s">
        <v>588</v>
      </c>
      <c r="H395" s="131" t="s">
        <v>252</v>
      </c>
      <c r="I395" s="131" t="s">
        <v>589</v>
      </c>
      <c r="J395" s="128">
        <v>1</v>
      </c>
      <c r="M395" s="127"/>
      <c r="N395" s="127"/>
      <c r="O395" s="127"/>
    </row>
    <row r="396" spans="1:15">
      <c r="A396" s="131">
        <v>394</v>
      </c>
      <c r="B396" s="131">
        <v>6</v>
      </c>
      <c r="C396" s="131">
        <v>3</v>
      </c>
      <c r="D396" s="132" t="s">
        <v>606</v>
      </c>
      <c r="E396" s="132" t="str">
        <f t="shared" si="6"/>
        <v>6-3-902</v>
      </c>
      <c r="F396" s="132">
        <v>88.65</v>
      </c>
      <c r="G396" s="131" t="s">
        <v>588</v>
      </c>
      <c r="H396" s="131" t="s">
        <v>252</v>
      </c>
      <c r="I396" s="131" t="s">
        <v>589</v>
      </c>
      <c r="J396" s="128">
        <v>1</v>
      </c>
      <c r="M396" s="127"/>
      <c r="N396" s="127"/>
      <c r="O396" s="127"/>
    </row>
    <row r="397" spans="1:15">
      <c r="A397" s="131">
        <v>395</v>
      </c>
      <c r="B397" s="131">
        <v>6</v>
      </c>
      <c r="C397" s="131">
        <v>3</v>
      </c>
      <c r="D397" s="132" t="s">
        <v>607</v>
      </c>
      <c r="E397" s="132" t="str">
        <f t="shared" si="6"/>
        <v>6-3-1001</v>
      </c>
      <c r="F397" s="132">
        <v>88.1</v>
      </c>
      <c r="G397" s="131" t="s">
        <v>588</v>
      </c>
      <c r="H397" s="131" t="s">
        <v>252</v>
      </c>
      <c r="I397" s="131" t="s">
        <v>589</v>
      </c>
      <c r="J397" s="128">
        <v>1</v>
      </c>
      <c r="M397" s="127"/>
      <c r="N397" s="127"/>
      <c r="O397" s="127"/>
    </row>
    <row r="398" spans="1:15">
      <c r="A398" s="131">
        <v>396</v>
      </c>
      <c r="B398" s="131">
        <v>6</v>
      </c>
      <c r="C398" s="131">
        <v>3</v>
      </c>
      <c r="D398" s="132" t="s">
        <v>608</v>
      </c>
      <c r="E398" s="132" t="str">
        <f t="shared" si="6"/>
        <v>6-3-1002</v>
      </c>
      <c r="F398" s="132">
        <v>88.65</v>
      </c>
      <c r="G398" s="131" t="s">
        <v>588</v>
      </c>
      <c r="H398" s="131" t="s">
        <v>252</v>
      </c>
      <c r="I398" s="131" t="s">
        <v>589</v>
      </c>
      <c r="J398" s="128">
        <v>1</v>
      </c>
      <c r="M398" s="127"/>
      <c r="N398" s="127"/>
      <c r="O398" s="127"/>
    </row>
    <row r="399" spans="1:15">
      <c r="A399" s="131">
        <v>397</v>
      </c>
      <c r="B399" s="131">
        <v>7</v>
      </c>
      <c r="C399" s="131">
        <v>1</v>
      </c>
      <c r="D399" s="132" t="s">
        <v>587</v>
      </c>
      <c r="E399" s="132" t="str">
        <f t="shared" si="6"/>
        <v>7-1-101</v>
      </c>
      <c r="F399" s="132">
        <v>89.54</v>
      </c>
      <c r="G399" s="131" t="s">
        <v>588</v>
      </c>
      <c r="H399" s="131" t="s">
        <v>252</v>
      </c>
      <c r="I399" s="131" t="s">
        <v>589</v>
      </c>
      <c r="J399" s="128">
        <v>1</v>
      </c>
      <c r="M399" s="127"/>
      <c r="N399" s="127"/>
      <c r="O399" s="127"/>
    </row>
    <row r="400" spans="1:15">
      <c r="A400" s="131">
        <v>398</v>
      </c>
      <c r="B400" s="131">
        <v>7</v>
      </c>
      <c r="C400" s="131">
        <v>1</v>
      </c>
      <c r="D400" s="132" t="s">
        <v>590</v>
      </c>
      <c r="E400" s="132" t="str">
        <f t="shared" si="6"/>
        <v>7-1-102</v>
      </c>
      <c r="F400" s="132">
        <v>88.99</v>
      </c>
      <c r="G400" s="131" t="s">
        <v>588</v>
      </c>
      <c r="H400" s="131" t="s">
        <v>252</v>
      </c>
      <c r="I400" s="131" t="s">
        <v>589</v>
      </c>
      <c r="J400" s="128">
        <v>1</v>
      </c>
      <c r="M400" s="127"/>
      <c r="N400" s="127"/>
      <c r="O400" s="127"/>
    </row>
    <row r="401" spans="1:15">
      <c r="A401" s="131">
        <v>399</v>
      </c>
      <c r="B401" s="131">
        <v>7</v>
      </c>
      <c r="C401" s="131">
        <v>1</v>
      </c>
      <c r="D401" s="132" t="s">
        <v>591</v>
      </c>
      <c r="E401" s="132" t="str">
        <f t="shared" si="6"/>
        <v>7-1-201</v>
      </c>
      <c r="F401" s="132">
        <v>89.54</v>
      </c>
      <c r="G401" s="131" t="s">
        <v>588</v>
      </c>
      <c r="H401" s="131" t="s">
        <v>252</v>
      </c>
      <c r="I401" s="131" t="s">
        <v>589</v>
      </c>
      <c r="J401" s="128">
        <v>1</v>
      </c>
      <c r="M401" s="127"/>
      <c r="N401" s="127"/>
      <c r="O401" s="127"/>
    </row>
    <row r="402" spans="1:15">
      <c r="A402" s="131">
        <v>400</v>
      </c>
      <c r="B402" s="131">
        <v>7</v>
      </c>
      <c r="C402" s="131">
        <v>1</v>
      </c>
      <c r="D402" s="132" t="s">
        <v>592</v>
      </c>
      <c r="E402" s="132" t="str">
        <f t="shared" si="6"/>
        <v>7-1-202</v>
      </c>
      <c r="F402" s="132">
        <v>88.99</v>
      </c>
      <c r="G402" s="131" t="s">
        <v>588</v>
      </c>
      <c r="H402" s="131" t="s">
        <v>252</v>
      </c>
      <c r="I402" s="131" t="s">
        <v>589</v>
      </c>
      <c r="J402" s="128">
        <v>1</v>
      </c>
      <c r="M402" s="127"/>
      <c r="N402" s="127"/>
      <c r="O402" s="127"/>
    </row>
    <row r="403" spans="1:15">
      <c r="A403" s="131">
        <v>401</v>
      </c>
      <c r="B403" s="131">
        <v>7</v>
      </c>
      <c r="C403" s="131">
        <v>1</v>
      </c>
      <c r="D403" s="132" t="s">
        <v>593</v>
      </c>
      <c r="E403" s="132" t="str">
        <f t="shared" si="6"/>
        <v>7-1-301</v>
      </c>
      <c r="F403" s="132">
        <v>89.54</v>
      </c>
      <c r="G403" s="131" t="s">
        <v>588</v>
      </c>
      <c r="H403" s="131" t="s">
        <v>252</v>
      </c>
      <c r="I403" s="131" t="s">
        <v>589</v>
      </c>
      <c r="J403" s="128">
        <v>1</v>
      </c>
      <c r="M403" s="127"/>
      <c r="N403" s="127"/>
      <c r="O403" s="127"/>
    </row>
    <row r="404" spans="1:15">
      <c r="A404" s="131">
        <v>402</v>
      </c>
      <c r="B404" s="131">
        <v>7</v>
      </c>
      <c r="C404" s="131">
        <v>1</v>
      </c>
      <c r="D404" s="132" t="s">
        <v>594</v>
      </c>
      <c r="E404" s="132" t="str">
        <f t="shared" si="6"/>
        <v>7-1-302</v>
      </c>
      <c r="F404" s="132">
        <v>88.99</v>
      </c>
      <c r="G404" s="131" t="s">
        <v>588</v>
      </c>
      <c r="H404" s="131" t="s">
        <v>252</v>
      </c>
      <c r="I404" s="131" t="s">
        <v>589</v>
      </c>
      <c r="J404" s="128">
        <v>1</v>
      </c>
      <c r="M404" s="127"/>
      <c r="N404" s="127"/>
      <c r="O404" s="127"/>
    </row>
    <row r="405" spans="1:15">
      <c r="A405" s="131">
        <v>403</v>
      </c>
      <c r="B405" s="131">
        <v>7</v>
      </c>
      <c r="C405" s="131">
        <v>1</v>
      </c>
      <c r="D405" s="132" t="s">
        <v>595</v>
      </c>
      <c r="E405" s="132" t="str">
        <f t="shared" si="6"/>
        <v>7-1-401</v>
      </c>
      <c r="F405" s="132">
        <v>89.54</v>
      </c>
      <c r="G405" s="131" t="s">
        <v>588</v>
      </c>
      <c r="H405" s="131" t="s">
        <v>252</v>
      </c>
      <c r="I405" s="131" t="s">
        <v>589</v>
      </c>
      <c r="J405" s="128">
        <v>1</v>
      </c>
      <c r="M405" s="127"/>
      <c r="N405" s="127"/>
      <c r="O405" s="127"/>
    </row>
    <row r="406" spans="1:15">
      <c r="A406" s="131">
        <v>404</v>
      </c>
      <c r="B406" s="131">
        <v>7</v>
      </c>
      <c r="C406" s="131">
        <v>1</v>
      </c>
      <c r="D406" s="132" t="s">
        <v>596</v>
      </c>
      <c r="E406" s="132" t="str">
        <f t="shared" si="6"/>
        <v>7-1-402</v>
      </c>
      <c r="F406" s="132">
        <v>88.99</v>
      </c>
      <c r="G406" s="131" t="s">
        <v>588</v>
      </c>
      <c r="H406" s="131" t="s">
        <v>252</v>
      </c>
      <c r="I406" s="131" t="s">
        <v>589</v>
      </c>
      <c r="J406" s="128">
        <v>1</v>
      </c>
      <c r="M406" s="127"/>
      <c r="N406" s="127"/>
      <c r="O406" s="127"/>
    </row>
    <row r="407" spans="1:15">
      <c r="A407" s="131">
        <v>405</v>
      </c>
      <c r="B407" s="131">
        <v>7</v>
      </c>
      <c r="C407" s="131">
        <v>1</v>
      </c>
      <c r="D407" s="132" t="s">
        <v>597</v>
      </c>
      <c r="E407" s="132" t="str">
        <f t="shared" si="6"/>
        <v>7-1-501</v>
      </c>
      <c r="F407" s="132">
        <v>89.54</v>
      </c>
      <c r="G407" s="131" t="s">
        <v>588</v>
      </c>
      <c r="H407" s="131" t="s">
        <v>252</v>
      </c>
      <c r="I407" s="131" t="s">
        <v>589</v>
      </c>
      <c r="J407" s="128">
        <v>1</v>
      </c>
      <c r="M407" s="127"/>
      <c r="N407" s="127"/>
      <c r="O407" s="127"/>
    </row>
    <row r="408" spans="1:15">
      <c r="A408" s="131">
        <v>406</v>
      </c>
      <c r="B408" s="131">
        <v>7</v>
      </c>
      <c r="C408" s="131">
        <v>1</v>
      </c>
      <c r="D408" s="132" t="s">
        <v>598</v>
      </c>
      <c r="E408" s="132" t="str">
        <f t="shared" si="6"/>
        <v>7-1-502</v>
      </c>
      <c r="F408" s="132">
        <v>88.99</v>
      </c>
      <c r="G408" s="131" t="s">
        <v>588</v>
      </c>
      <c r="H408" s="131" t="s">
        <v>252</v>
      </c>
      <c r="I408" s="131" t="s">
        <v>589</v>
      </c>
      <c r="J408" s="128">
        <v>1</v>
      </c>
      <c r="M408" s="127"/>
      <c r="N408" s="127"/>
      <c r="O408" s="127"/>
    </row>
    <row r="409" spans="1:15">
      <c r="A409" s="131">
        <v>407</v>
      </c>
      <c r="B409" s="131">
        <v>7</v>
      </c>
      <c r="C409" s="131">
        <v>1</v>
      </c>
      <c r="D409" s="132" t="s">
        <v>599</v>
      </c>
      <c r="E409" s="132" t="str">
        <f t="shared" si="6"/>
        <v>7-1-601</v>
      </c>
      <c r="F409" s="132">
        <v>89.54</v>
      </c>
      <c r="G409" s="131" t="s">
        <v>588</v>
      </c>
      <c r="H409" s="131" t="s">
        <v>252</v>
      </c>
      <c r="I409" s="131" t="s">
        <v>589</v>
      </c>
      <c r="J409" s="128">
        <v>1</v>
      </c>
      <c r="M409" s="127"/>
      <c r="N409" s="127"/>
      <c r="O409" s="127"/>
    </row>
    <row r="410" spans="1:15">
      <c r="A410" s="131">
        <v>408</v>
      </c>
      <c r="B410" s="131">
        <v>7</v>
      </c>
      <c r="C410" s="131">
        <v>1</v>
      </c>
      <c r="D410" s="132" t="s">
        <v>600</v>
      </c>
      <c r="E410" s="132" t="str">
        <f t="shared" si="6"/>
        <v>7-1-602</v>
      </c>
      <c r="F410" s="132">
        <v>88.99</v>
      </c>
      <c r="G410" s="131" t="s">
        <v>588</v>
      </c>
      <c r="H410" s="131" t="s">
        <v>252</v>
      </c>
      <c r="I410" s="131" t="s">
        <v>589</v>
      </c>
      <c r="J410" s="128">
        <v>1</v>
      </c>
      <c r="M410" s="127"/>
      <c r="N410" s="127"/>
      <c r="O410" s="127"/>
    </row>
    <row r="411" spans="1:15">
      <c r="A411" s="131">
        <v>409</v>
      </c>
      <c r="B411" s="131">
        <v>7</v>
      </c>
      <c r="C411" s="131">
        <v>1</v>
      </c>
      <c r="D411" s="132" t="s">
        <v>601</v>
      </c>
      <c r="E411" s="132" t="str">
        <f t="shared" si="6"/>
        <v>7-1-701</v>
      </c>
      <c r="F411" s="132">
        <v>89.54</v>
      </c>
      <c r="G411" s="131" t="s">
        <v>588</v>
      </c>
      <c r="H411" s="131" t="s">
        <v>252</v>
      </c>
      <c r="I411" s="131" t="s">
        <v>589</v>
      </c>
      <c r="J411" s="128">
        <v>1</v>
      </c>
      <c r="M411" s="127"/>
      <c r="N411" s="127"/>
      <c r="O411" s="127"/>
    </row>
    <row r="412" spans="1:15">
      <c r="A412" s="131">
        <v>410</v>
      </c>
      <c r="B412" s="131">
        <v>7</v>
      </c>
      <c r="C412" s="131">
        <v>1</v>
      </c>
      <c r="D412" s="132" t="s">
        <v>602</v>
      </c>
      <c r="E412" s="132" t="str">
        <f t="shared" si="6"/>
        <v>7-1-702</v>
      </c>
      <c r="F412" s="132">
        <v>88.99</v>
      </c>
      <c r="G412" s="131" t="s">
        <v>588</v>
      </c>
      <c r="H412" s="131" t="s">
        <v>252</v>
      </c>
      <c r="I412" s="131" t="s">
        <v>589</v>
      </c>
      <c r="J412" s="128">
        <v>1</v>
      </c>
      <c r="M412" s="127"/>
      <c r="N412" s="127"/>
      <c r="O412" s="127"/>
    </row>
    <row r="413" spans="1:15">
      <c r="A413" s="131">
        <v>411</v>
      </c>
      <c r="B413" s="131">
        <v>7</v>
      </c>
      <c r="C413" s="131">
        <v>1</v>
      </c>
      <c r="D413" s="132" t="s">
        <v>603</v>
      </c>
      <c r="E413" s="132" t="str">
        <f t="shared" si="6"/>
        <v>7-1-801</v>
      </c>
      <c r="F413" s="132">
        <v>89.54</v>
      </c>
      <c r="G413" s="131" t="s">
        <v>588</v>
      </c>
      <c r="H413" s="131" t="s">
        <v>252</v>
      </c>
      <c r="I413" s="131" t="s">
        <v>589</v>
      </c>
      <c r="J413" s="128">
        <v>1</v>
      </c>
      <c r="M413" s="127"/>
      <c r="N413" s="127"/>
      <c r="O413" s="127"/>
    </row>
    <row r="414" spans="1:15">
      <c r="A414" s="131">
        <v>412</v>
      </c>
      <c r="B414" s="131">
        <v>7</v>
      </c>
      <c r="C414" s="131">
        <v>1</v>
      </c>
      <c r="D414" s="132" t="s">
        <v>604</v>
      </c>
      <c r="E414" s="132" t="str">
        <f t="shared" si="6"/>
        <v>7-1-802</v>
      </c>
      <c r="F414" s="132">
        <v>88.99</v>
      </c>
      <c r="G414" s="131" t="s">
        <v>588</v>
      </c>
      <c r="H414" s="131" t="s">
        <v>252</v>
      </c>
      <c r="I414" s="131" t="s">
        <v>589</v>
      </c>
      <c r="J414" s="128">
        <v>1</v>
      </c>
      <c r="M414" s="127"/>
      <c r="N414" s="127"/>
      <c r="O414" s="127"/>
    </row>
    <row r="415" spans="1:15">
      <c r="A415" s="131">
        <v>413</v>
      </c>
      <c r="B415" s="131">
        <v>7</v>
      </c>
      <c r="C415" s="131">
        <v>2</v>
      </c>
      <c r="D415" s="132" t="s">
        <v>587</v>
      </c>
      <c r="E415" s="132" t="str">
        <f t="shared" si="6"/>
        <v>7-2-101</v>
      </c>
      <c r="F415" s="132">
        <v>88.99</v>
      </c>
      <c r="G415" s="131" t="s">
        <v>588</v>
      </c>
      <c r="H415" s="131" t="s">
        <v>252</v>
      </c>
      <c r="I415" s="131" t="s">
        <v>589</v>
      </c>
      <c r="J415" s="128">
        <v>1</v>
      </c>
      <c r="M415" s="127"/>
      <c r="N415" s="127"/>
      <c r="O415" s="127"/>
    </row>
    <row r="416" spans="1:15">
      <c r="A416" s="131">
        <v>414</v>
      </c>
      <c r="B416" s="131">
        <v>7</v>
      </c>
      <c r="C416" s="131">
        <v>2</v>
      </c>
      <c r="D416" s="132" t="s">
        <v>590</v>
      </c>
      <c r="E416" s="132" t="str">
        <f t="shared" si="6"/>
        <v>7-2-102</v>
      </c>
      <c r="F416" s="132">
        <v>88.99</v>
      </c>
      <c r="G416" s="131" t="s">
        <v>588</v>
      </c>
      <c r="H416" s="131" t="s">
        <v>252</v>
      </c>
      <c r="I416" s="131" t="s">
        <v>589</v>
      </c>
      <c r="J416" s="128">
        <v>1</v>
      </c>
      <c r="M416" s="127"/>
      <c r="N416" s="127"/>
      <c r="O416" s="127"/>
    </row>
    <row r="417" spans="1:15">
      <c r="A417" s="131">
        <v>415</v>
      </c>
      <c r="B417" s="131">
        <v>7</v>
      </c>
      <c r="C417" s="131">
        <v>2</v>
      </c>
      <c r="D417" s="132" t="s">
        <v>591</v>
      </c>
      <c r="E417" s="132" t="str">
        <f t="shared" si="6"/>
        <v>7-2-201</v>
      </c>
      <c r="F417" s="132">
        <v>88.99</v>
      </c>
      <c r="G417" s="131" t="s">
        <v>588</v>
      </c>
      <c r="H417" s="131" t="s">
        <v>252</v>
      </c>
      <c r="I417" s="131" t="s">
        <v>589</v>
      </c>
      <c r="J417" s="128">
        <v>1</v>
      </c>
      <c r="M417" s="127"/>
      <c r="N417" s="127"/>
      <c r="O417" s="127"/>
    </row>
    <row r="418" spans="1:15">
      <c r="A418" s="131">
        <v>416</v>
      </c>
      <c r="B418" s="131">
        <v>7</v>
      </c>
      <c r="C418" s="131">
        <v>2</v>
      </c>
      <c r="D418" s="132" t="s">
        <v>592</v>
      </c>
      <c r="E418" s="132" t="str">
        <f t="shared" si="6"/>
        <v>7-2-202</v>
      </c>
      <c r="F418" s="132">
        <v>88.99</v>
      </c>
      <c r="G418" s="131" t="s">
        <v>588</v>
      </c>
      <c r="H418" s="131" t="s">
        <v>252</v>
      </c>
      <c r="I418" s="131" t="s">
        <v>589</v>
      </c>
      <c r="J418" s="128">
        <v>1</v>
      </c>
      <c r="M418" s="127"/>
      <c r="N418" s="127"/>
      <c r="O418" s="127"/>
    </row>
    <row r="419" spans="1:15">
      <c r="A419" s="131">
        <v>417</v>
      </c>
      <c r="B419" s="131">
        <v>7</v>
      </c>
      <c r="C419" s="131">
        <v>2</v>
      </c>
      <c r="D419" s="132" t="s">
        <v>593</v>
      </c>
      <c r="E419" s="132" t="str">
        <f t="shared" si="6"/>
        <v>7-2-301</v>
      </c>
      <c r="F419" s="132">
        <v>88.99</v>
      </c>
      <c r="G419" s="131" t="s">
        <v>588</v>
      </c>
      <c r="H419" s="131" t="s">
        <v>252</v>
      </c>
      <c r="I419" s="131" t="s">
        <v>589</v>
      </c>
      <c r="J419" s="128">
        <v>1</v>
      </c>
      <c r="M419" s="127"/>
      <c r="N419" s="127"/>
      <c r="O419" s="127"/>
    </row>
    <row r="420" spans="1:15">
      <c r="A420" s="131">
        <v>418</v>
      </c>
      <c r="B420" s="131">
        <v>7</v>
      </c>
      <c r="C420" s="131">
        <v>2</v>
      </c>
      <c r="D420" s="132" t="s">
        <v>594</v>
      </c>
      <c r="E420" s="132" t="str">
        <f t="shared" si="6"/>
        <v>7-2-302</v>
      </c>
      <c r="F420" s="132">
        <v>88.99</v>
      </c>
      <c r="G420" s="131" t="s">
        <v>588</v>
      </c>
      <c r="H420" s="131" t="s">
        <v>252</v>
      </c>
      <c r="I420" s="131" t="s">
        <v>589</v>
      </c>
      <c r="J420" s="128">
        <v>1</v>
      </c>
      <c r="M420" s="127"/>
      <c r="N420" s="127"/>
      <c r="O420" s="127"/>
    </row>
    <row r="421" spans="1:15">
      <c r="A421" s="131">
        <v>419</v>
      </c>
      <c r="B421" s="131">
        <v>7</v>
      </c>
      <c r="C421" s="131">
        <v>2</v>
      </c>
      <c r="D421" s="132" t="s">
        <v>595</v>
      </c>
      <c r="E421" s="132" t="str">
        <f t="shared" si="6"/>
        <v>7-2-401</v>
      </c>
      <c r="F421" s="132">
        <v>88.99</v>
      </c>
      <c r="G421" s="131" t="s">
        <v>588</v>
      </c>
      <c r="H421" s="131" t="s">
        <v>252</v>
      </c>
      <c r="I421" s="131" t="s">
        <v>589</v>
      </c>
      <c r="J421" s="128">
        <v>1</v>
      </c>
      <c r="M421" s="127"/>
      <c r="N421" s="127"/>
      <c r="O421" s="127"/>
    </row>
    <row r="422" spans="1:15">
      <c r="A422" s="131">
        <v>420</v>
      </c>
      <c r="B422" s="131">
        <v>7</v>
      </c>
      <c r="C422" s="131">
        <v>2</v>
      </c>
      <c r="D422" s="132" t="s">
        <v>596</v>
      </c>
      <c r="E422" s="132" t="str">
        <f t="shared" si="6"/>
        <v>7-2-402</v>
      </c>
      <c r="F422" s="132">
        <v>88.99</v>
      </c>
      <c r="G422" s="131" t="s">
        <v>588</v>
      </c>
      <c r="H422" s="131" t="s">
        <v>252</v>
      </c>
      <c r="I422" s="131" t="s">
        <v>589</v>
      </c>
      <c r="J422" s="128">
        <v>1</v>
      </c>
      <c r="M422" s="127"/>
      <c r="N422" s="127"/>
      <c r="O422" s="127"/>
    </row>
    <row r="423" spans="1:15">
      <c r="A423" s="131">
        <v>421</v>
      </c>
      <c r="B423" s="131">
        <v>7</v>
      </c>
      <c r="C423" s="131">
        <v>2</v>
      </c>
      <c r="D423" s="132" t="s">
        <v>597</v>
      </c>
      <c r="E423" s="132" t="str">
        <f t="shared" si="6"/>
        <v>7-2-501</v>
      </c>
      <c r="F423" s="132">
        <v>88.99</v>
      </c>
      <c r="G423" s="131" t="s">
        <v>588</v>
      </c>
      <c r="H423" s="131" t="s">
        <v>252</v>
      </c>
      <c r="I423" s="131" t="s">
        <v>589</v>
      </c>
      <c r="J423" s="128">
        <v>1</v>
      </c>
      <c r="M423" s="127"/>
      <c r="N423" s="127"/>
      <c r="O423" s="127"/>
    </row>
    <row r="424" spans="1:15">
      <c r="A424" s="131">
        <v>422</v>
      </c>
      <c r="B424" s="131">
        <v>7</v>
      </c>
      <c r="C424" s="131">
        <v>2</v>
      </c>
      <c r="D424" s="132" t="s">
        <v>598</v>
      </c>
      <c r="E424" s="132" t="str">
        <f t="shared" si="6"/>
        <v>7-2-502</v>
      </c>
      <c r="F424" s="132">
        <v>88.99</v>
      </c>
      <c r="G424" s="131" t="s">
        <v>588</v>
      </c>
      <c r="H424" s="131" t="s">
        <v>252</v>
      </c>
      <c r="I424" s="131" t="s">
        <v>589</v>
      </c>
      <c r="J424" s="128">
        <v>1</v>
      </c>
      <c r="M424" s="127"/>
      <c r="N424" s="127"/>
      <c r="O424" s="127"/>
    </row>
    <row r="425" spans="1:15">
      <c r="A425" s="131">
        <v>423</v>
      </c>
      <c r="B425" s="131">
        <v>7</v>
      </c>
      <c r="C425" s="131">
        <v>2</v>
      </c>
      <c r="D425" s="132" t="s">
        <v>599</v>
      </c>
      <c r="E425" s="132" t="str">
        <f t="shared" si="6"/>
        <v>7-2-601</v>
      </c>
      <c r="F425" s="132">
        <v>88.99</v>
      </c>
      <c r="G425" s="131" t="s">
        <v>588</v>
      </c>
      <c r="H425" s="131" t="s">
        <v>252</v>
      </c>
      <c r="I425" s="131" t="s">
        <v>589</v>
      </c>
      <c r="J425" s="128">
        <v>1</v>
      </c>
      <c r="M425" s="127"/>
      <c r="N425" s="127"/>
      <c r="O425" s="127"/>
    </row>
    <row r="426" spans="1:15">
      <c r="A426" s="131">
        <v>424</v>
      </c>
      <c r="B426" s="131">
        <v>7</v>
      </c>
      <c r="C426" s="131">
        <v>2</v>
      </c>
      <c r="D426" s="132" t="s">
        <v>600</v>
      </c>
      <c r="E426" s="132" t="str">
        <f t="shared" si="6"/>
        <v>7-2-602</v>
      </c>
      <c r="F426" s="132">
        <v>88.99</v>
      </c>
      <c r="G426" s="131" t="s">
        <v>588</v>
      </c>
      <c r="H426" s="131" t="s">
        <v>252</v>
      </c>
      <c r="I426" s="131" t="s">
        <v>589</v>
      </c>
      <c r="J426" s="128">
        <v>1</v>
      </c>
      <c r="M426" s="127"/>
      <c r="N426" s="127"/>
      <c r="O426" s="127"/>
    </row>
    <row r="427" spans="1:15">
      <c r="A427" s="131">
        <v>425</v>
      </c>
      <c r="B427" s="131">
        <v>7</v>
      </c>
      <c r="C427" s="131">
        <v>2</v>
      </c>
      <c r="D427" s="132" t="s">
        <v>601</v>
      </c>
      <c r="E427" s="132" t="str">
        <f t="shared" si="6"/>
        <v>7-2-701</v>
      </c>
      <c r="F427" s="132">
        <v>88.99</v>
      </c>
      <c r="G427" s="131" t="s">
        <v>588</v>
      </c>
      <c r="H427" s="131" t="s">
        <v>252</v>
      </c>
      <c r="I427" s="131" t="s">
        <v>589</v>
      </c>
      <c r="J427" s="128">
        <v>1</v>
      </c>
      <c r="M427" s="127"/>
      <c r="N427" s="127"/>
      <c r="O427" s="127"/>
    </row>
    <row r="428" spans="1:15">
      <c r="A428" s="131">
        <v>426</v>
      </c>
      <c r="B428" s="131">
        <v>7</v>
      </c>
      <c r="C428" s="131">
        <v>2</v>
      </c>
      <c r="D428" s="132" t="s">
        <v>602</v>
      </c>
      <c r="E428" s="132" t="str">
        <f t="shared" si="6"/>
        <v>7-2-702</v>
      </c>
      <c r="F428" s="132">
        <v>88.99</v>
      </c>
      <c r="G428" s="131" t="s">
        <v>588</v>
      </c>
      <c r="H428" s="131" t="s">
        <v>252</v>
      </c>
      <c r="I428" s="131" t="s">
        <v>589</v>
      </c>
      <c r="J428" s="128">
        <v>1</v>
      </c>
      <c r="M428" s="127"/>
      <c r="N428" s="127"/>
      <c r="O428" s="127"/>
    </row>
    <row r="429" spans="1:15">
      <c r="A429" s="131">
        <v>427</v>
      </c>
      <c r="B429" s="131">
        <v>7</v>
      </c>
      <c r="C429" s="131">
        <v>2</v>
      </c>
      <c r="D429" s="132" t="s">
        <v>603</v>
      </c>
      <c r="E429" s="132" t="str">
        <f t="shared" si="6"/>
        <v>7-2-801</v>
      </c>
      <c r="F429" s="132">
        <v>88.99</v>
      </c>
      <c r="G429" s="131" t="s">
        <v>588</v>
      </c>
      <c r="H429" s="131" t="s">
        <v>252</v>
      </c>
      <c r="I429" s="131" t="s">
        <v>589</v>
      </c>
      <c r="J429" s="128">
        <v>1</v>
      </c>
      <c r="M429" s="127"/>
      <c r="N429" s="127"/>
      <c r="O429" s="127"/>
    </row>
    <row r="430" spans="1:15">
      <c r="A430" s="131">
        <v>428</v>
      </c>
      <c r="B430" s="131">
        <v>7</v>
      </c>
      <c r="C430" s="131">
        <v>2</v>
      </c>
      <c r="D430" s="132" t="s">
        <v>604</v>
      </c>
      <c r="E430" s="132" t="str">
        <f t="shared" si="6"/>
        <v>7-2-802</v>
      </c>
      <c r="F430" s="132">
        <v>88.99</v>
      </c>
      <c r="G430" s="131" t="s">
        <v>588</v>
      </c>
      <c r="H430" s="131" t="s">
        <v>252</v>
      </c>
      <c r="I430" s="131" t="s">
        <v>589</v>
      </c>
      <c r="J430" s="128">
        <v>1</v>
      </c>
      <c r="M430" s="127"/>
      <c r="N430" s="127"/>
      <c r="O430" s="127"/>
    </row>
    <row r="431" spans="1:15">
      <c r="A431" s="131">
        <v>429</v>
      </c>
      <c r="B431" s="131">
        <v>7</v>
      </c>
      <c r="C431" s="131">
        <v>3</v>
      </c>
      <c r="D431" s="132" t="s">
        <v>587</v>
      </c>
      <c r="E431" s="132" t="str">
        <f t="shared" si="6"/>
        <v>7-3-101</v>
      </c>
      <c r="F431" s="132">
        <v>88.99</v>
      </c>
      <c r="G431" s="131" t="s">
        <v>588</v>
      </c>
      <c r="H431" s="131" t="s">
        <v>252</v>
      </c>
      <c r="I431" s="131" t="s">
        <v>589</v>
      </c>
      <c r="J431" s="128">
        <v>1</v>
      </c>
      <c r="M431" s="127"/>
      <c r="N431" s="127"/>
      <c r="O431" s="127"/>
    </row>
    <row r="432" spans="1:15">
      <c r="A432" s="131">
        <v>430</v>
      </c>
      <c r="B432" s="131">
        <v>7</v>
      </c>
      <c r="C432" s="131">
        <v>3</v>
      </c>
      <c r="D432" s="132" t="s">
        <v>590</v>
      </c>
      <c r="E432" s="132" t="str">
        <f t="shared" si="6"/>
        <v>7-3-102</v>
      </c>
      <c r="F432" s="132">
        <v>89.54</v>
      </c>
      <c r="G432" s="131" t="s">
        <v>588</v>
      </c>
      <c r="H432" s="131" t="s">
        <v>252</v>
      </c>
      <c r="I432" s="131" t="s">
        <v>589</v>
      </c>
      <c r="J432" s="128">
        <v>1</v>
      </c>
      <c r="M432" s="127"/>
      <c r="N432" s="127"/>
      <c r="O432" s="127"/>
    </row>
    <row r="433" spans="1:15">
      <c r="A433" s="131">
        <v>431</v>
      </c>
      <c r="B433" s="131">
        <v>7</v>
      </c>
      <c r="C433" s="131">
        <v>3</v>
      </c>
      <c r="D433" s="132" t="s">
        <v>591</v>
      </c>
      <c r="E433" s="132" t="str">
        <f t="shared" si="6"/>
        <v>7-3-201</v>
      </c>
      <c r="F433" s="132">
        <v>88.99</v>
      </c>
      <c r="G433" s="131" t="s">
        <v>588</v>
      </c>
      <c r="H433" s="131" t="s">
        <v>252</v>
      </c>
      <c r="I433" s="131" t="s">
        <v>589</v>
      </c>
      <c r="J433" s="128">
        <v>1</v>
      </c>
      <c r="M433" s="127"/>
      <c r="N433" s="127"/>
      <c r="O433" s="127"/>
    </row>
    <row r="434" spans="1:15">
      <c r="A434" s="131">
        <v>432</v>
      </c>
      <c r="B434" s="131">
        <v>7</v>
      </c>
      <c r="C434" s="131">
        <v>3</v>
      </c>
      <c r="D434" s="132" t="s">
        <v>592</v>
      </c>
      <c r="E434" s="132" t="str">
        <f t="shared" si="6"/>
        <v>7-3-202</v>
      </c>
      <c r="F434" s="132">
        <v>89.54</v>
      </c>
      <c r="G434" s="131" t="s">
        <v>588</v>
      </c>
      <c r="H434" s="131" t="s">
        <v>252</v>
      </c>
      <c r="I434" s="131" t="s">
        <v>589</v>
      </c>
      <c r="J434" s="128">
        <v>1</v>
      </c>
      <c r="M434" s="127"/>
      <c r="N434" s="127"/>
      <c r="O434" s="127"/>
    </row>
    <row r="435" spans="1:15">
      <c r="A435" s="131">
        <v>433</v>
      </c>
      <c r="B435" s="131">
        <v>7</v>
      </c>
      <c r="C435" s="131">
        <v>3</v>
      </c>
      <c r="D435" s="132" t="s">
        <v>593</v>
      </c>
      <c r="E435" s="132" t="str">
        <f t="shared" si="6"/>
        <v>7-3-301</v>
      </c>
      <c r="F435" s="132">
        <v>88.99</v>
      </c>
      <c r="G435" s="131" t="s">
        <v>588</v>
      </c>
      <c r="H435" s="131" t="s">
        <v>252</v>
      </c>
      <c r="I435" s="131" t="s">
        <v>589</v>
      </c>
      <c r="J435" s="128">
        <v>1</v>
      </c>
      <c r="M435" s="127"/>
      <c r="N435" s="127"/>
      <c r="O435" s="127"/>
    </row>
    <row r="436" spans="1:15">
      <c r="A436" s="131">
        <v>434</v>
      </c>
      <c r="B436" s="131">
        <v>7</v>
      </c>
      <c r="C436" s="131">
        <v>3</v>
      </c>
      <c r="D436" s="132" t="s">
        <v>594</v>
      </c>
      <c r="E436" s="132" t="str">
        <f t="shared" si="6"/>
        <v>7-3-302</v>
      </c>
      <c r="F436" s="132">
        <v>89.54</v>
      </c>
      <c r="G436" s="131" t="s">
        <v>588</v>
      </c>
      <c r="H436" s="131" t="s">
        <v>252</v>
      </c>
      <c r="I436" s="131" t="s">
        <v>589</v>
      </c>
      <c r="J436" s="128">
        <v>1</v>
      </c>
      <c r="M436" s="127"/>
      <c r="N436" s="127"/>
      <c r="O436" s="127"/>
    </row>
    <row r="437" spans="1:15">
      <c r="A437" s="131">
        <v>435</v>
      </c>
      <c r="B437" s="131">
        <v>7</v>
      </c>
      <c r="C437" s="131">
        <v>3</v>
      </c>
      <c r="D437" s="132" t="s">
        <v>595</v>
      </c>
      <c r="E437" s="132" t="str">
        <f t="shared" si="6"/>
        <v>7-3-401</v>
      </c>
      <c r="F437" s="132">
        <v>88.99</v>
      </c>
      <c r="G437" s="131" t="s">
        <v>588</v>
      </c>
      <c r="H437" s="131" t="s">
        <v>252</v>
      </c>
      <c r="I437" s="131" t="s">
        <v>589</v>
      </c>
      <c r="J437" s="128">
        <v>1</v>
      </c>
      <c r="M437" s="127"/>
      <c r="N437" s="127"/>
      <c r="O437" s="127"/>
    </row>
    <row r="438" spans="1:15">
      <c r="A438" s="131">
        <v>436</v>
      </c>
      <c r="B438" s="131">
        <v>7</v>
      </c>
      <c r="C438" s="131">
        <v>3</v>
      </c>
      <c r="D438" s="132" t="s">
        <v>596</v>
      </c>
      <c r="E438" s="132" t="str">
        <f t="shared" si="6"/>
        <v>7-3-402</v>
      </c>
      <c r="F438" s="132">
        <v>89.54</v>
      </c>
      <c r="G438" s="131" t="s">
        <v>588</v>
      </c>
      <c r="H438" s="131" t="s">
        <v>252</v>
      </c>
      <c r="I438" s="131" t="s">
        <v>589</v>
      </c>
      <c r="J438" s="128">
        <v>1</v>
      </c>
      <c r="M438" s="127"/>
      <c r="N438" s="127"/>
      <c r="O438" s="127"/>
    </row>
    <row r="439" spans="1:15">
      <c r="A439" s="131">
        <v>437</v>
      </c>
      <c r="B439" s="131">
        <v>7</v>
      </c>
      <c r="C439" s="131">
        <v>3</v>
      </c>
      <c r="D439" s="132" t="s">
        <v>597</v>
      </c>
      <c r="E439" s="132" t="str">
        <f t="shared" si="6"/>
        <v>7-3-501</v>
      </c>
      <c r="F439" s="132">
        <v>88.99</v>
      </c>
      <c r="G439" s="131" t="s">
        <v>588</v>
      </c>
      <c r="H439" s="131" t="s">
        <v>252</v>
      </c>
      <c r="I439" s="131" t="s">
        <v>589</v>
      </c>
      <c r="J439" s="128">
        <v>1</v>
      </c>
      <c r="M439" s="127"/>
      <c r="N439" s="127"/>
      <c r="O439" s="127"/>
    </row>
    <row r="440" spans="1:15">
      <c r="A440" s="131">
        <v>438</v>
      </c>
      <c r="B440" s="131">
        <v>7</v>
      </c>
      <c r="C440" s="131">
        <v>3</v>
      </c>
      <c r="D440" s="132" t="s">
        <v>598</v>
      </c>
      <c r="E440" s="132" t="str">
        <f t="shared" si="6"/>
        <v>7-3-502</v>
      </c>
      <c r="F440" s="132">
        <v>89.54</v>
      </c>
      <c r="G440" s="131" t="s">
        <v>588</v>
      </c>
      <c r="H440" s="131" t="s">
        <v>252</v>
      </c>
      <c r="I440" s="131" t="s">
        <v>589</v>
      </c>
      <c r="J440" s="128">
        <v>1</v>
      </c>
      <c r="M440" s="127"/>
      <c r="N440" s="127"/>
      <c r="O440" s="127"/>
    </row>
    <row r="441" spans="1:15">
      <c r="A441" s="131">
        <v>439</v>
      </c>
      <c r="B441" s="131">
        <v>7</v>
      </c>
      <c r="C441" s="131">
        <v>3</v>
      </c>
      <c r="D441" s="132" t="s">
        <v>599</v>
      </c>
      <c r="E441" s="132" t="str">
        <f t="shared" si="6"/>
        <v>7-3-601</v>
      </c>
      <c r="F441" s="132">
        <v>88.99</v>
      </c>
      <c r="G441" s="131" t="s">
        <v>588</v>
      </c>
      <c r="H441" s="131" t="s">
        <v>252</v>
      </c>
      <c r="I441" s="131" t="s">
        <v>589</v>
      </c>
      <c r="J441" s="128">
        <v>1</v>
      </c>
      <c r="M441" s="127"/>
      <c r="N441" s="127"/>
      <c r="O441" s="127"/>
    </row>
    <row r="442" spans="1:15">
      <c r="A442" s="131">
        <v>440</v>
      </c>
      <c r="B442" s="131">
        <v>7</v>
      </c>
      <c r="C442" s="131">
        <v>3</v>
      </c>
      <c r="D442" s="132" t="s">
        <v>600</v>
      </c>
      <c r="E442" s="132" t="str">
        <f t="shared" si="6"/>
        <v>7-3-602</v>
      </c>
      <c r="F442" s="132">
        <v>89.54</v>
      </c>
      <c r="G442" s="131" t="s">
        <v>588</v>
      </c>
      <c r="H442" s="131" t="s">
        <v>252</v>
      </c>
      <c r="I442" s="131" t="s">
        <v>589</v>
      </c>
      <c r="J442" s="128">
        <v>1</v>
      </c>
      <c r="M442" s="127"/>
      <c r="N442" s="127"/>
      <c r="O442" s="127"/>
    </row>
    <row r="443" spans="1:15">
      <c r="A443" s="131">
        <v>441</v>
      </c>
      <c r="B443" s="131">
        <v>7</v>
      </c>
      <c r="C443" s="131">
        <v>3</v>
      </c>
      <c r="D443" s="132" t="s">
        <v>601</v>
      </c>
      <c r="E443" s="132" t="str">
        <f t="shared" si="6"/>
        <v>7-3-701</v>
      </c>
      <c r="F443" s="132">
        <v>88.99</v>
      </c>
      <c r="G443" s="131" t="s">
        <v>588</v>
      </c>
      <c r="H443" s="131" t="s">
        <v>252</v>
      </c>
      <c r="I443" s="131" t="s">
        <v>589</v>
      </c>
      <c r="J443" s="128">
        <v>1</v>
      </c>
      <c r="M443" s="127"/>
      <c r="N443" s="127"/>
      <c r="O443" s="127"/>
    </row>
    <row r="444" spans="1:15">
      <c r="A444" s="131">
        <v>442</v>
      </c>
      <c r="B444" s="131">
        <v>7</v>
      </c>
      <c r="C444" s="131">
        <v>3</v>
      </c>
      <c r="D444" s="132" t="s">
        <v>602</v>
      </c>
      <c r="E444" s="132" t="str">
        <f t="shared" si="6"/>
        <v>7-3-702</v>
      </c>
      <c r="F444" s="132">
        <v>89.54</v>
      </c>
      <c r="G444" s="131" t="s">
        <v>588</v>
      </c>
      <c r="H444" s="131" t="s">
        <v>252</v>
      </c>
      <c r="I444" s="131" t="s">
        <v>589</v>
      </c>
      <c r="J444" s="128">
        <v>1</v>
      </c>
      <c r="M444" s="127"/>
      <c r="N444" s="127"/>
      <c r="O444" s="127"/>
    </row>
    <row r="445" spans="1:15">
      <c r="A445" s="131">
        <v>443</v>
      </c>
      <c r="B445" s="131">
        <v>7</v>
      </c>
      <c r="C445" s="131">
        <v>3</v>
      </c>
      <c r="D445" s="132" t="s">
        <v>603</v>
      </c>
      <c r="E445" s="132" t="str">
        <f t="shared" si="6"/>
        <v>7-3-801</v>
      </c>
      <c r="F445" s="132">
        <v>88.99</v>
      </c>
      <c r="G445" s="131" t="s">
        <v>588</v>
      </c>
      <c r="H445" s="131" t="s">
        <v>252</v>
      </c>
      <c r="I445" s="131" t="s">
        <v>589</v>
      </c>
      <c r="J445" s="128">
        <v>1</v>
      </c>
      <c r="M445" s="127"/>
      <c r="N445" s="127"/>
      <c r="O445" s="127"/>
    </row>
    <row r="446" spans="1:15">
      <c r="A446" s="131">
        <v>444</v>
      </c>
      <c r="B446" s="131">
        <v>7</v>
      </c>
      <c r="C446" s="131">
        <v>3</v>
      </c>
      <c r="D446" s="132" t="s">
        <v>604</v>
      </c>
      <c r="E446" s="132" t="str">
        <f t="shared" si="6"/>
        <v>7-3-802</v>
      </c>
      <c r="F446" s="132">
        <v>89.54</v>
      </c>
      <c r="G446" s="131" t="s">
        <v>588</v>
      </c>
      <c r="H446" s="131" t="s">
        <v>252</v>
      </c>
      <c r="I446" s="131" t="s">
        <v>589</v>
      </c>
      <c r="J446" s="128">
        <v>1</v>
      </c>
      <c r="M446" s="127"/>
      <c r="N446" s="127"/>
      <c r="O446" s="127"/>
    </row>
    <row r="447" spans="1:15">
      <c r="A447" s="131">
        <v>445</v>
      </c>
      <c r="B447" s="131">
        <v>8</v>
      </c>
      <c r="C447" s="131">
        <v>1</v>
      </c>
      <c r="D447" s="132" t="s">
        <v>587</v>
      </c>
      <c r="E447" s="132" t="str">
        <f t="shared" si="6"/>
        <v>8-1-101</v>
      </c>
      <c r="F447" s="132">
        <v>119.01</v>
      </c>
      <c r="G447" s="131" t="s">
        <v>609</v>
      </c>
      <c r="H447" s="131" t="s">
        <v>252</v>
      </c>
      <c r="I447" s="131" t="s">
        <v>610</v>
      </c>
      <c r="J447" s="128">
        <v>1</v>
      </c>
      <c r="M447" s="127"/>
      <c r="N447" s="127"/>
      <c r="O447" s="127"/>
    </row>
    <row r="448" spans="1:15">
      <c r="A448" s="131">
        <v>446</v>
      </c>
      <c r="B448" s="131">
        <v>8</v>
      </c>
      <c r="C448" s="131">
        <v>1</v>
      </c>
      <c r="D448" s="132" t="s">
        <v>590</v>
      </c>
      <c r="E448" s="132" t="str">
        <f t="shared" si="6"/>
        <v>8-1-102</v>
      </c>
      <c r="F448" s="132">
        <v>118.46</v>
      </c>
      <c r="G448" s="131" t="s">
        <v>609</v>
      </c>
      <c r="H448" s="131" t="s">
        <v>252</v>
      </c>
      <c r="I448" s="131" t="s">
        <v>610</v>
      </c>
      <c r="J448" s="128">
        <v>1</v>
      </c>
      <c r="M448" s="127"/>
      <c r="N448" s="127"/>
      <c r="O448" s="127"/>
    </row>
    <row r="449" spans="1:15">
      <c r="A449" s="131">
        <v>447</v>
      </c>
      <c r="B449" s="131">
        <v>8</v>
      </c>
      <c r="C449" s="131">
        <v>1</v>
      </c>
      <c r="D449" s="132" t="s">
        <v>591</v>
      </c>
      <c r="E449" s="132" t="str">
        <f t="shared" si="6"/>
        <v>8-1-201</v>
      </c>
      <c r="F449" s="132">
        <v>119.01</v>
      </c>
      <c r="G449" s="131" t="s">
        <v>609</v>
      </c>
      <c r="H449" s="131" t="s">
        <v>252</v>
      </c>
      <c r="I449" s="131" t="s">
        <v>610</v>
      </c>
      <c r="J449" s="128">
        <v>1</v>
      </c>
      <c r="M449" s="127"/>
      <c r="N449" s="127"/>
      <c r="O449" s="127"/>
    </row>
    <row r="450" spans="1:15">
      <c r="A450" s="131">
        <v>448</v>
      </c>
      <c r="B450" s="131">
        <v>8</v>
      </c>
      <c r="C450" s="131">
        <v>1</v>
      </c>
      <c r="D450" s="132" t="s">
        <v>592</v>
      </c>
      <c r="E450" s="132" t="str">
        <f t="shared" si="6"/>
        <v>8-1-202</v>
      </c>
      <c r="F450" s="132">
        <v>118.46</v>
      </c>
      <c r="G450" s="131" t="s">
        <v>609</v>
      </c>
      <c r="H450" s="131" t="s">
        <v>252</v>
      </c>
      <c r="I450" s="131" t="s">
        <v>610</v>
      </c>
      <c r="J450" s="128">
        <v>1</v>
      </c>
      <c r="M450" s="127"/>
      <c r="N450" s="127"/>
      <c r="O450" s="127"/>
    </row>
    <row r="451" spans="1:15">
      <c r="A451" s="131">
        <v>449</v>
      </c>
      <c r="B451" s="131">
        <v>8</v>
      </c>
      <c r="C451" s="131">
        <v>1</v>
      </c>
      <c r="D451" s="132" t="s">
        <v>593</v>
      </c>
      <c r="E451" s="132" t="str">
        <f t="shared" si="6"/>
        <v>8-1-301</v>
      </c>
      <c r="F451" s="132">
        <v>119.01</v>
      </c>
      <c r="G451" s="131" t="s">
        <v>609</v>
      </c>
      <c r="H451" s="131" t="s">
        <v>252</v>
      </c>
      <c r="I451" s="131" t="s">
        <v>610</v>
      </c>
      <c r="J451" s="128">
        <v>1</v>
      </c>
      <c r="M451" s="127"/>
      <c r="N451" s="127"/>
      <c r="O451" s="127"/>
    </row>
    <row r="452" spans="1:15">
      <c r="A452" s="131">
        <v>450</v>
      </c>
      <c r="B452" s="131">
        <v>8</v>
      </c>
      <c r="C452" s="131">
        <v>1</v>
      </c>
      <c r="D452" s="132" t="s">
        <v>594</v>
      </c>
      <c r="E452" s="132" t="str">
        <f t="shared" ref="E452:E515" si="7">B452&amp;-C452&amp;-D452</f>
        <v>8-1-302</v>
      </c>
      <c r="F452" s="132">
        <v>118.46</v>
      </c>
      <c r="G452" s="131" t="s">
        <v>609</v>
      </c>
      <c r="H452" s="131" t="s">
        <v>252</v>
      </c>
      <c r="I452" s="131" t="s">
        <v>610</v>
      </c>
      <c r="J452" s="128">
        <v>1</v>
      </c>
      <c r="M452" s="127"/>
      <c r="N452" s="127"/>
      <c r="O452" s="127"/>
    </row>
    <row r="453" spans="1:15">
      <c r="A453" s="131">
        <v>451</v>
      </c>
      <c r="B453" s="131">
        <v>8</v>
      </c>
      <c r="C453" s="131">
        <v>1</v>
      </c>
      <c r="D453" s="132" t="s">
        <v>595</v>
      </c>
      <c r="E453" s="132" t="str">
        <f t="shared" si="7"/>
        <v>8-1-401</v>
      </c>
      <c r="F453" s="132">
        <v>119.01</v>
      </c>
      <c r="G453" s="131" t="s">
        <v>609</v>
      </c>
      <c r="H453" s="131" t="s">
        <v>252</v>
      </c>
      <c r="I453" s="131" t="s">
        <v>610</v>
      </c>
      <c r="J453" s="128">
        <v>1</v>
      </c>
      <c r="M453" s="127"/>
      <c r="N453" s="127"/>
      <c r="O453" s="127"/>
    </row>
    <row r="454" spans="1:15">
      <c r="A454" s="131">
        <v>452</v>
      </c>
      <c r="B454" s="131">
        <v>8</v>
      </c>
      <c r="C454" s="131">
        <v>1</v>
      </c>
      <c r="D454" s="132" t="s">
        <v>596</v>
      </c>
      <c r="E454" s="132" t="str">
        <f t="shared" si="7"/>
        <v>8-1-402</v>
      </c>
      <c r="F454" s="132">
        <v>118.46</v>
      </c>
      <c r="G454" s="131" t="s">
        <v>609</v>
      </c>
      <c r="H454" s="131" t="s">
        <v>252</v>
      </c>
      <c r="I454" s="131" t="s">
        <v>610</v>
      </c>
      <c r="J454" s="128">
        <v>1</v>
      </c>
      <c r="M454" s="127"/>
      <c r="N454" s="127"/>
      <c r="O454" s="127"/>
    </row>
    <row r="455" spans="1:15">
      <c r="A455" s="131">
        <v>453</v>
      </c>
      <c r="B455" s="131">
        <v>8</v>
      </c>
      <c r="C455" s="131">
        <v>1</v>
      </c>
      <c r="D455" s="132" t="s">
        <v>597</v>
      </c>
      <c r="E455" s="132" t="str">
        <f t="shared" si="7"/>
        <v>8-1-501</v>
      </c>
      <c r="F455" s="132">
        <v>119.01</v>
      </c>
      <c r="G455" s="131" t="s">
        <v>609</v>
      </c>
      <c r="H455" s="131" t="s">
        <v>252</v>
      </c>
      <c r="I455" s="131" t="s">
        <v>610</v>
      </c>
      <c r="J455" s="128">
        <v>1</v>
      </c>
      <c r="M455" s="127"/>
      <c r="N455" s="127"/>
      <c r="O455" s="127"/>
    </row>
    <row r="456" spans="1:15">
      <c r="A456" s="131">
        <v>454</v>
      </c>
      <c r="B456" s="131">
        <v>8</v>
      </c>
      <c r="C456" s="131">
        <v>1</v>
      </c>
      <c r="D456" s="132" t="s">
        <v>598</v>
      </c>
      <c r="E456" s="132" t="str">
        <f t="shared" si="7"/>
        <v>8-1-502</v>
      </c>
      <c r="F456" s="132">
        <v>118.46</v>
      </c>
      <c r="G456" s="131" t="s">
        <v>609</v>
      </c>
      <c r="H456" s="131" t="s">
        <v>252</v>
      </c>
      <c r="I456" s="131" t="s">
        <v>610</v>
      </c>
      <c r="J456" s="128">
        <v>1</v>
      </c>
      <c r="M456" s="127"/>
      <c r="N456" s="127"/>
      <c r="O456" s="127"/>
    </row>
    <row r="457" spans="1:15">
      <c r="A457" s="131">
        <v>455</v>
      </c>
      <c r="B457" s="131">
        <v>8</v>
      </c>
      <c r="C457" s="131">
        <v>1</v>
      </c>
      <c r="D457" s="132" t="s">
        <v>599</v>
      </c>
      <c r="E457" s="132" t="str">
        <f t="shared" si="7"/>
        <v>8-1-601</v>
      </c>
      <c r="F457" s="132">
        <v>119.01</v>
      </c>
      <c r="G457" s="131" t="s">
        <v>609</v>
      </c>
      <c r="H457" s="131" t="s">
        <v>252</v>
      </c>
      <c r="I457" s="131" t="s">
        <v>610</v>
      </c>
      <c r="J457" s="128">
        <v>1</v>
      </c>
      <c r="M457" s="127"/>
      <c r="N457" s="127"/>
      <c r="O457" s="127"/>
    </row>
    <row r="458" spans="1:15">
      <c r="A458" s="131">
        <v>456</v>
      </c>
      <c r="B458" s="131">
        <v>8</v>
      </c>
      <c r="C458" s="131">
        <v>1</v>
      </c>
      <c r="D458" s="132" t="s">
        <v>600</v>
      </c>
      <c r="E458" s="132" t="str">
        <f t="shared" si="7"/>
        <v>8-1-602</v>
      </c>
      <c r="F458" s="132">
        <v>118.46</v>
      </c>
      <c r="G458" s="131" t="s">
        <v>609</v>
      </c>
      <c r="H458" s="131" t="s">
        <v>252</v>
      </c>
      <c r="I458" s="131" t="s">
        <v>610</v>
      </c>
      <c r="J458" s="128">
        <v>1</v>
      </c>
      <c r="M458" s="127"/>
      <c r="N458" s="127"/>
      <c r="O458" s="127"/>
    </row>
    <row r="459" spans="1:15">
      <c r="A459" s="131">
        <v>457</v>
      </c>
      <c r="B459" s="131">
        <v>8</v>
      </c>
      <c r="C459" s="131">
        <v>1</v>
      </c>
      <c r="D459" s="132" t="s">
        <v>601</v>
      </c>
      <c r="E459" s="132" t="str">
        <f t="shared" si="7"/>
        <v>8-1-701</v>
      </c>
      <c r="F459" s="132">
        <v>119.01</v>
      </c>
      <c r="G459" s="131" t="s">
        <v>609</v>
      </c>
      <c r="H459" s="131" t="s">
        <v>252</v>
      </c>
      <c r="I459" s="131" t="s">
        <v>610</v>
      </c>
      <c r="J459" s="128">
        <v>1</v>
      </c>
      <c r="M459" s="127"/>
      <c r="N459" s="127"/>
      <c r="O459" s="127"/>
    </row>
    <row r="460" spans="1:15">
      <c r="A460" s="131">
        <v>458</v>
      </c>
      <c r="B460" s="131">
        <v>8</v>
      </c>
      <c r="C460" s="131">
        <v>1</v>
      </c>
      <c r="D460" s="132" t="s">
        <v>602</v>
      </c>
      <c r="E460" s="132" t="str">
        <f t="shared" si="7"/>
        <v>8-1-702</v>
      </c>
      <c r="F460" s="132">
        <v>118.46</v>
      </c>
      <c r="G460" s="131" t="s">
        <v>609</v>
      </c>
      <c r="H460" s="131" t="s">
        <v>252</v>
      </c>
      <c r="I460" s="131" t="s">
        <v>610</v>
      </c>
      <c r="J460" s="128">
        <v>1</v>
      </c>
      <c r="M460" s="127"/>
      <c r="N460" s="127"/>
      <c r="O460" s="127"/>
    </row>
    <row r="461" spans="1:15">
      <c r="A461" s="131">
        <v>459</v>
      </c>
      <c r="B461" s="131">
        <v>8</v>
      </c>
      <c r="C461" s="131">
        <v>1</v>
      </c>
      <c r="D461" s="132" t="s">
        <v>603</v>
      </c>
      <c r="E461" s="132" t="str">
        <f t="shared" si="7"/>
        <v>8-1-801</v>
      </c>
      <c r="F461" s="132">
        <v>119.01</v>
      </c>
      <c r="G461" s="131" t="s">
        <v>609</v>
      </c>
      <c r="H461" s="131" t="s">
        <v>252</v>
      </c>
      <c r="I461" s="131" t="s">
        <v>610</v>
      </c>
      <c r="J461" s="128">
        <v>1</v>
      </c>
      <c r="M461" s="127"/>
      <c r="N461" s="127"/>
      <c r="O461" s="127"/>
    </row>
    <row r="462" spans="1:15">
      <c r="A462" s="131">
        <v>460</v>
      </c>
      <c r="B462" s="131">
        <v>8</v>
      </c>
      <c r="C462" s="131">
        <v>1</v>
      </c>
      <c r="D462" s="132" t="s">
        <v>604</v>
      </c>
      <c r="E462" s="132" t="str">
        <f t="shared" si="7"/>
        <v>8-1-802</v>
      </c>
      <c r="F462" s="132">
        <v>118.46</v>
      </c>
      <c r="G462" s="131" t="s">
        <v>609</v>
      </c>
      <c r="H462" s="131" t="s">
        <v>252</v>
      </c>
      <c r="I462" s="131" t="s">
        <v>610</v>
      </c>
      <c r="J462" s="128">
        <v>1</v>
      </c>
      <c r="M462" s="127"/>
      <c r="N462" s="127"/>
      <c r="O462" s="127"/>
    </row>
    <row r="463" spans="1:15">
      <c r="A463" s="131">
        <v>461</v>
      </c>
      <c r="B463" s="131">
        <v>8</v>
      </c>
      <c r="C463" s="131">
        <v>1</v>
      </c>
      <c r="D463" s="132" t="s">
        <v>605</v>
      </c>
      <c r="E463" s="132" t="str">
        <f t="shared" si="7"/>
        <v>8-1-901</v>
      </c>
      <c r="F463" s="132">
        <v>119.01</v>
      </c>
      <c r="G463" s="131" t="s">
        <v>609</v>
      </c>
      <c r="H463" s="131" t="s">
        <v>252</v>
      </c>
      <c r="I463" s="131" t="s">
        <v>610</v>
      </c>
      <c r="J463" s="128">
        <v>1</v>
      </c>
      <c r="M463" s="127"/>
      <c r="N463" s="127"/>
      <c r="O463" s="127"/>
    </row>
    <row r="464" spans="1:15">
      <c r="A464" s="131">
        <v>462</v>
      </c>
      <c r="B464" s="131">
        <v>8</v>
      </c>
      <c r="C464" s="131">
        <v>1</v>
      </c>
      <c r="D464" s="132" t="s">
        <v>606</v>
      </c>
      <c r="E464" s="132" t="str">
        <f t="shared" si="7"/>
        <v>8-1-902</v>
      </c>
      <c r="F464" s="132">
        <v>118.46</v>
      </c>
      <c r="G464" s="131" t="s">
        <v>609</v>
      </c>
      <c r="H464" s="131" t="s">
        <v>252</v>
      </c>
      <c r="I464" s="131" t="s">
        <v>610</v>
      </c>
      <c r="J464" s="128">
        <v>1</v>
      </c>
      <c r="M464" s="127"/>
      <c r="N464" s="127"/>
      <c r="O464" s="127"/>
    </row>
    <row r="465" spans="1:15">
      <c r="A465" s="131">
        <v>463</v>
      </c>
      <c r="B465" s="131">
        <v>8</v>
      </c>
      <c r="C465" s="131">
        <v>1</v>
      </c>
      <c r="D465" s="132" t="s">
        <v>607</v>
      </c>
      <c r="E465" s="132" t="str">
        <f t="shared" si="7"/>
        <v>8-1-1001</v>
      </c>
      <c r="F465" s="132">
        <v>119.01</v>
      </c>
      <c r="G465" s="131" t="s">
        <v>609</v>
      </c>
      <c r="H465" s="131" t="s">
        <v>252</v>
      </c>
      <c r="I465" s="131" t="s">
        <v>610</v>
      </c>
      <c r="J465" s="128">
        <v>1</v>
      </c>
      <c r="M465" s="127"/>
      <c r="N465" s="127"/>
      <c r="O465" s="127"/>
    </row>
    <row r="466" spans="1:15">
      <c r="A466" s="131">
        <v>464</v>
      </c>
      <c r="B466" s="131">
        <v>8</v>
      </c>
      <c r="C466" s="131">
        <v>1</v>
      </c>
      <c r="D466" s="132" t="s">
        <v>608</v>
      </c>
      <c r="E466" s="132" t="str">
        <f t="shared" si="7"/>
        <v>8-1-1002</v>
      </c>
      <c r="F466" s="132">
        <v>118.46</v>
      </c>
      <c r="G466" s="131" t="s">
        <v>609</v>
      </c>
      <c r="H466" s="131" t="s">
        <v>252</v>
      </c>
      <c r="I466" s="131" t="s">
        <v>610</v>
      </c>
      <c r="J466" s="128">
        <v>1</v>
      </c>
      <c r="M466" s="127"/>
      <c r="N466" s="127"/>
      <c r="O466" s="127"/>
    </row>
    <row r="467" spans="1:15">
      <c r="A467" s="131">
        <v>465</v>
      </c>
      <c r="B467" s="131">
        <v>8</v>
      </c>
      <c r="C467" s="131">
        <v>2</v>
      </c>
      <c r="D467" s="132" t="s">
        <v>587</v>
      </c>
      <c r="E467" s="132" t="str">
        <f t="shared" si="7"/>
        <v>8-2-101</v>
      </c>
      <c r="F467" s="132">
        <v>118.46</v>
      </c>
      <c r="G467" s="131" t="s">
        <v>609</v>
      </c>
      <c r="H467" s="131" t="s">
        <v>252</v>
      </c>
      <c r="I467" s="131" t="s">
        <v>610</v>
      </c>
      <c r="J467" s="128">
        <v>1</v>
      </c>
      <c r="M467" s="127"/>
      <c r="N467" s="127"/>
      <c r="O467" s="127"/>
    </row>
    <row r="468" spans="1:15">
      <c r="A468" s="131">
        <v>466</v>
      </c>
      <c r="B468" s="131">
        <v>8</v>
      </c>
      <c r="C468" s="131">
        <v>2</v>
      </c>
      <c r="D468" s="132" t="s">
        <v>590</v>
      </c>
      <c r="E468" s="132" t="str">
        <f t="shared" si="7"/>
        <v>8-2-102</v>
      </c>
      <c r="F468" s="132">
        <v>118.46</v>
      </c>
      <c r="G468" s="131" t="s">
        <v>609</v>
      </c>
      <c r="H468" s="131" t="s">
        <v>252</v>
      </c>
      <c r="I468" s="131" t="s">
        <v>610</v>
      </c>
      <c r="J468" s="128">
        <v>1</v>
      </c>
      <c r="M468" s="127"/>
      <c r="N468" s="127"/>
      <c r="O468" s="127"/>
    </row>
    <row r="469" spans="1:15">
      <c r="A469" s="131">
        <v>467</v>
      </c>
      <c r="B469" s="131">
        <v>8</v>
      </c>
      <c r="C469" s="131">
        <v>2</v>
      </c>
      <c r="D469" s="132" t="s">
        <v>591</v>
      </c>
      <c r="E469" s="132" t="str">
        <f t="shared" si="7"/>
        <v>8-2-201</v>
      </c>
      <c r="F469" s="132">
        <v>118.46</v>
      </c>
      <c r="G469" s="131" t="s">
        <v>609</v>
      </c>
      <c r="H469" s="131" t="s">
        <v>252</v>
      </c>
      <c r="I469" s="131" t="s">
        <v>610</v>
      </c>
      <c r="J469" s="128">
        <v>1</v>
      </c>
      <c r="M469" s="127"/>
      <c r="N469" s="127"/>
      <c r="O469" s="127"/>
    </row>
    <row r="470" spans="1:15">
      <c r="A470" s="131">
        <v>468</v>
      </c>
      <c r="B470" s="131">
        <v>8</v>
      </c>
      <c r="C470" s="131">
        <v>2</v>
      </c>
      <c r="D470" s="132" t="s">
        <v>592</v>
      </c>
      <c r="E470" s="132" t="str">
        <f t="shared" si="7"/>
        <v>8-2-202</v>
      </c>
      <c r="F470" s="132">
        <v>118.46</v>
      </c>
      <c r="G470" s="131" t="s">
        <v>609</v>
      </c>
      <c r="H470" s="131" t="s">
        <v>252</v>
      </c>
      <c r="I470" s="131" t="s">
        <v>610</v>
      </c>
      <c r="J470" s="128">
        <v>1</v>
      </c>
      <c r="M470" s="127"/>
      <c r="N470" s="127"/>
      <c r="O470" s="127"/>
    </row>
    <row r="471" spans="1:15">
      <c r="A471" s="131">
        <v>469</v>
      </c>
      <c r="B471" s="131">
        <v>8</v>
      </c>
      <c r="C471" s="131">
        <v>2</v>
      </c>
      <c r="D471" s="132" t="s">
        <v>593</v>
      </c>
      <c r="E471" s="132" t="str">
        <f t="shared" si="7"/>
        <v>8-2-301</v>
      </c>
      <c r="F471" s="132">
        <v>118.46</v>
      </c>
      <c r="G471" s="131" t="s">
        <v>609</v>
      </c>
      <c r="H471" s="131" t="s">
        <v>252</v>
      </c>
      <c r="I471" s="131" t="s">
        <v>610</v>
      </c>
      <c r="J471" s="128">
        <v>1</v>
      </c>
      <c r="M471" s="127"/>
      <c r="N471" s="127"/>
      <c r="O471" s="127"/>
    </row>
    <row r="472" spans="1:15">
      <c r="A472" s="131">
        <v>470</v>
      </c>
      <c r="B472" s="131">
        <v>8</v>
      </c>
      <c r="C472" s="131">
        <v>2</v>
      </c>
      <c r="D472" s="132" t="s">
        <v>594</v>
      </c>
      <c r="E472" s="132" t="str">
        <f t="shared" si="7"/>
        <v>8-2-302</v>
      </c>
      <c r="F472" s="132">
        <v>118.46</v>
      </c>
      <c r="G472" s="131" t="s">
        <v>609</v>
      </c>
      <c r="H472" s="131" t="s">
        <v>252</v>
      </c>
      <c r="I472" s="131" t="s">
        <v>610</v>
      </c>
      <c r="J472" s="128">
        <v>1</v>
      </c>
      <c r="M472" s="127"/>
      <c r="N472" s="127"/>
      <c r="O472" s="127"/>
    </row>
    <row r="473" spans="1:15">
      <c r="A473" s="131">
        <v>471</v>
      </c>
      <c r="B473" s="131">
        <v>8</v>
      </c>
      <c r="C473" s="131">
        <v>2</v>
      </c>
      <c r="D473" s="132" t="s">
        <v>595</v>
      </c>
      <c r="E473" s="132" t="str">
        <f t="shared" si="7"/>
        <v>8-2-401</v>
      </c>
      <c r="F473" s="132">
        <v>118.46</v>
      </c>
      <c r="G473" s="131" t="s">
        <v>609</v>
      </c>
      <c r="H473" s="131" t="s">
        <v>252</v>
      </c>
      <c r="I473" s="131" t="s">
        <v>610</v>
      </c>
      <c r="J473" s="128">
        <v>1</v>
      </c>
      <c r="M473" s="127"/>
      <c r="N473" s="127"/>
      <c r="O473" s="127"/>
    </row>
    <row r="474" spans="1:15">
      <c r="A474" s="131">
        <v>472</v>
      </c>
      <c r="B474" s="131">
        <v>8</v>
      </c>
      <c r="C474" s="131">
        <v>2</v>
      </c>
      <c r="D474" s="132" t="s">
        <v>596</v>
      </c>
      <c r="E474" s="132" t="str">
        <f t="shared" si="7"/>
        <v>8-2-402</v>
      </c>
      <c r="F474" s="132">
        <v>118.46</v>
      </c>
      <c r="G474" s="131" t="s">
        <v>609</v>
      </c>
      <c r="H474" s="131" t="s">
        <v>252</v>
      </c>
      <c r="I474" s="131" t="s">
        <v>610</v>
      </c>
      <c r="J474" s="128">
        <v>1</v>
      </c>
      <c r="M474" s="127"/>
      <c r="N474" s="127"/>
      <c r="O474" s="127"/>
    </row>
    <row r="475" spans="1:15">
      <c r="A475" s="131">
        <v>473</v>
      </c>
      <c r="B475" s="131">
        <v>8</v>
      </c>
      <c r="C475" s="131">
        <v>2</v>
      </c>
      <c r="D475" s="132" t="s">
        <v>597</v>
      </c>
      <c r="E475" s="132" t="str">
        <f t="shared" si="7"/>
        <v>8-2-501</v>
      </c>
      <c r="F475" s="132">
        <v>118.46</v>
      </c>
      <c r="G475" s="131" t="s">
        <v>609</v>
      </c>
      <c r="H475" s="131" t="s">
        <v>252</v>
      </c>
      <c r="I475" s="131" t="s">
        <v>610</v>
      </c>
      <c r="J475" s="128">
        <v>1</v>
      </c>
      <c r="M475" s="127"/>
      <c r="N475" s="127"/>
      <c r="O475" s="127"/>
    </row>
    <row r="476" spans="1:15">
      <c r="A476" s="131">
        <v>474</v>
      </c>
      <c r="B476" s="131">
        <v>8</v>
      </c>
      <c r="C476" s="131">
        <v>2</v>
      </c>
      <c r="D476" s="132" t="s">
        <v>598</v>
      </c>
      <c r="E476" s="132" t="str">
        <f t="shared" si="7"/>
        <v>8-2-502</v>
      </c>
      <c r="F476" s="132">
        <v>118.46</v>
      </c>
      <c r="G476" s="131" t="s">
        <v>609</v>
      </c>
      <c r="H476" s="131" t="s">
        <v>252</v>
      </c>
      <c r="I476" s="131" t="s">
        <v>610</v>
      </c>
      <c r="J476" s="128">
        <v>1</v>
      </c>
      <c r="M476" s="127"/>
      <c r="N476" s="127"/>
      <c r="O476" s="127"/>
    </row>
    <row r="477" spans="1:15">
      <c r="A477" s="131">
        <v>475</v>
      </c>
      <c r="B477" s="131">
        <v>8</v>
      </c>
      <c r="C477" s="131">
        <v>2</v>
      </c>
      <c r="D477" s="132" t="s">
        <v>599</v>
      </c>
      <c r="E477" s="132" t="str">
        <f t="shared" si="7"/>
        <v>8-2-601</v>
      </c>
      <c r="F477" s="132">
        <v>118.46</v>
      </c>
      <c r="G477" s="131" t="s">
        <v>609</v>
      </c>
      <c r="H477" s="131" t="s">
        <v>252</v>
      </c>
      <c r="I477" s="131" t="s">
        <v>610</v>
      </c>
      <c r="J477" s="128">
        <v>1</v>
      </c>
      <c r="M477" s="127"/>
      <c r="N477" s="127"/>
      <c r="O477" s="127"/>
    </row>
    <row r="478" spans="1:15">
      <c r="A478" s="131">
        <v>476</v>
      </c>
      <c r="B478" s="131">
        <v>8</v>
      </c>
      <c r="C478" s="131">
        <v>2</v>
      </c>
      <c r="D478" s="132" t="s">
        <v>600</v>
      </c>
      <c r="E478" s="132" t="str">
        <f t="shared" si="7"/>
        <v>8-2-602</v>
      </c>
      <c r="F478" s="132">
        <v>118.46</v>
      </c>
      <c r="G478" s="131" t="s">
        <v>609</v>
      </c>
      <c r="H478" s="131" t="s">
        <v>252</v>
      </c>
      <c r="I478" s="131" t="s">
        <v>610</v>
      </c>
      <c r="J478" s="128">
        <v>1</v>
      </c>
      <c r="M478" s="127"/>
      <c r="N478" s="127"/>
      <c r="O478" s="127"/>
    </row>
    <row r="479" spans="1:15">
      <c r="A479" s="131">
        <v>477</v>
      </c>
      <c r="B479" s="131">
        <v>8</v>
      </c>
      <c r="C479" s="131">
        <v>2</v>
      </c>
      <c r="D479" s="132" t="s">
        <v>601</v>
      </c>
      <c r="E479" s="132" t="str">
        <f t="shared" si="7"/>
        <v>8-2-701</v>
      </c>
      <c r="F479" s="132">
        <v>118.46</v>
      </c>
      <c r="G479" s="131" t="s">
        <v>609</v>
      </c>
      <c r="H479" s="131" t="s">
        <v>252</v>
      </c>
      <c r="I479" s="131" t="s">
        <v>610</v>
      </c>
      <c r="J479" s="128">
        <v>1</v>
      </c>
      <c r="M479" s="127"/>
      <c r="N479" s="127"/>
      <c r="O479" s="127"/>
    </row>
    <row r="480" spans="1:15">
      <c r="A480" s="131">
        <v>478</v>
      </c>
      <c r="B480" s="131">
        <v>8</v>
      </c>
      <c r="C480" s="131">
        <v>2</v>
      </c>
      <c r="D480" s="132" t="s">
        <v>602</v>
      </c>
      <c r="E480" s="132" t="str">
        <f t="shared" si="7"/>
        <v>8-2-702</v>
      </c>
      <c r="F480" s="132">
        <v>118.46</v>
      </c>
      <c r="G480" s="131" t="s">
        <v>609</v>
      </c>
      <c r="H480" s="131" t="s">
        <v>252</v>
      </c>
      <c r="I480" s="131" t="s">
        <v>610</v>
      </c>
      <c r="J480" s="128">
        <v>1</v>
      </c>
      <c r="M480" s="127"/>
      <c r="N480" s="127"/>
      <c r="O480" s="127"/>
    </row>
    <row r="481" spans="1:15">
      <c r="A481" s="131">
        <v>479</v>
      </c>
      <c r="B481" s="131">
        <v>8</v>
      </c>
      <c r="C481" s="131">
        <v>2</v>
      </c>
      <c r="D481" s="132" t="s">
        <v>603</v>
      </c>
      <c r="E481" s="132" t="str">
        <f t="shared" si="7"/>
        <v>8-2-801</v>
      </c>
      <c r="F481" s="132">
        <v>118.46</v>
      </c>
      <c r="G481" s="131" t="s">
        <v>609</v>
      </c>
      <c r="H481" s="131" t="s">
        <v>252</v>
      </c>
      <c r="I481" s="131" t="s">
        <v>610</v>
      </c>
      <c r="J481" s="128">
        <v>1</v>
      </c>
      <c r="M481" s="127"/>
      <c r="N481" s="127"/>
      <c r="O481" s="127"/>
    </row>
    <row r="482" spans="1:15">
      <c r="A482" s="131">
        <v>480</v>
      </c>
      <c r="B482" s="131">
        <v>8</v>
      </c>
      <c r="C482" s="131">
        <v>2</v>
      </c>
      <c r="D482" s="132" t="s">
        <v>604</v>
      </c>
      <c r="E482" s="132" t="str">
        <f t="shared" si="7"/>
        <v>8-2-802</v>
      </c>
      <c r="F482" s="132">
        <v>118.46</v>
      </c>
      <c r="G482" s="131" t="s">
        <v>609</v>
      </c>
      <c r="H482" s="131" t="s">
        <v>252</v>
      </c>
      <c r="I482" s="131" t="s">
        <v>610</v>
      </c>
      <c r="J482" s="128">
        <v>1</v>
      </c>
      <c r="M482" s="127"/>
      <c r="N482" s="127"/>
      <c r="O482" s="127"/>
    </row>
    <row r="483" spans="1:15">
      <c r="A483" s="131">
        <v>481</v>
      </c>
      <c r="B483" s="131">
        <v>8</v>
      </c>
      <c r="C483" s="131">
        <v>2</v>
      </c>
      <c r="D483" s="132" t="s">
        <v>605</v>
      </c>
      <c r="E483" s="132" t="str">
        <f t="shared" si="7"/>
        <v>8-2-901</v>
      </c>
      <c r="F483" s="132">
        <v>118.46</v>
      </c>
      <c r="G483" s="131" t="s">
        <v>609</v>
      </c>
      <c r="H483" s="131" t="s">
        <v>252</v>
      </c>
      <c r="I483" s="131" t="s">
        <v>610</v>
      </c>
      <c r="J483" s="128">
        <v>1</v>
      </c>
      <c r="M483" s="127"/>
      <c r="N483" s="127"/>
      <c r="O483" s="127"/>
    </row>
    <row r="484" spans="1:15">
      <c r="A484" s="131">
        <v>482</v>
      </c>
      <c r="B484" s="131">
        <v>8</v>
      </c>
      <c r="C484" s="131">
        <v>2</v>
      </c>
      <c r="D484" s="132" t="s">
        <v>606</v>
      </c>
      <c r="E484" s="132" t="str">
        <f t="shared" si="7"/>
        <v>8-2-902</v>
      </c>
      <c r="F484" s="132">
        <v>118.46</v>
      </c>
      <c r="G484" s="131" t="s">
        <v>609</v>
      </c>
      <c r="H484" s="131" t="s">
        <v>252</v>
      </c>
      <c r="I484" s="131" t="s">
        <v>610</v>
      </c>
      <c r="J484" s="128">
        <v>1</v>
      </c>
      <c r="M484" s="127"/>
      <c r="N484" s="127"/>
      <c r="O484" s="127"/>
    </row>
    <row r="485" spans="1:15">
      <c r="A485" s="131">
        <v>483</v>
      </c>
      <c r="B485" s="131">
        <v>8</v>
      </c>
      <c r="C485" s="131">
        <v>2</v>
      </c>
      <c r="D485" s="132" t="s">
        <v>607</v>
      </c>
      <c r="E485" s="132" t="str">
        <f t="shared" si="7"/>
        <v>8-2-1001</v>
      </c>
      <c r="F485" s="132">
        <v>118.46</v>
      </c>
      <c r="G485" s="131" t="s">
        <v>609</v>
      </c>
      <c r="H485" s="131" t="s">
        <v>252</v>
      </c>
      <c r="I485" s="131" t="s">
        <v>610</v>
      </c>
      <c r="J485" s="128">
        <v>1</v>
      </c>
      <c r="M485" s="127"/>
      <c r="N485" s="127"/>
      <c r="O485" s="127"/>
    </row>
    <row r="486" spans="1:15">
      <c r="A486" s="131">
        <v>484</v>
      </c>
      <c r="B486" s="131">
        <v>8</v>
      </c>
      <c r="C486" s="131">
        <v>2</v>
      </c>
      <c r="D486" s="132" t="s">
        <v>608</v>
      </c>
      <c r="E486" s="132" t="str">
        <f t="shared" si="7"/>
        <v>8-2-1002</v>
      </c>
      <c r="F486" s="132">
        <v>118.46</v>
      </c>
      <c r="G486" s="131" t="s">
        <v>609</v>
      </c>
      <c r="H486" s="131" t="s">
        <v>252</v>
      </c>
      <c r="I486" s="131" t="s">
        <v>610</v>
      </c>
      <c r="J486" s="128">
        <v>1</v>
      </c>
      <c r="M486" s="127"/>
      <c r="N486" s="127"/>
      <c r="O486" s="127"/>
    </row>
    <row r="487" spans="1:15">
      <c r="A487" s="131">
        <v>485</v>
      </c>
      <c r="B487" s="131">
        <v>8</v>
      </c>
      <c r="C487" s="131">
        <v>3</v>
      </c>
      <c r="D487" s="132" t="s">
        <v>587</v>
      </c>
      <c r="E487" s="132" t="str">
        <f t="shared" si="7"/>
        <v>8-3-101</v>
      </c>
      <c r="F487" s="132">
        <v>118.46</v>
      </c>
      <c r="G487" s="131" t="s">
        <v>609</v>
      </c>
      <c r="H487" s="131" t="s">
        <v>252</v>
      </c>
      <c r="I487" s="131" t="s">
        <v>610</v>
      </c>
      <c r="J487" s="128">
        <v>1</v>
      </c>
      <c r="M487" s="127"/>
      <c r="N487" s="127"/>
      <c r="O487" s="127"/>
    </row>
    <row r="488" spans="1:15">
      <c r="A488" s="131">
        <v>486</v>
      </c>
      <c r="B488" s="131">
        <v>8</v>
      </c>
      <c r="C488" s="131">
        <v>3</v>
      </c>
      <c r="D488" s="132" t="s">
        <v>590</v>
      </c>
      <c r="E488" s="132" t="str">
        <f t="shared" si="7"/>
        <v>8-3-102</v>
      </c>
      <c r="F488" s="132">
        <v>119.01</v>
      </c>
      <c r="G488" s="131" t="s">
        <v>609</v>
      </c>
      <c r="H488" s="131" t="s">
        <v>252</v>
      </c>
      <c r="I488" s="131" t="s">
        <v>610</v>
      </c>
      <c r="J488" s="128">
        <v>1</v>
      </c>
      <c r="M488" s="127"/>
      <c r="N488" s="127"/>
      <c r="O488" s="127"/>
    </row>
    <row r="489" spans="1:15">
      <c r="A489" s="131">
        <v>487</v>
      </c>
      <c r="B489" s="131">
        <v>8</v>
      </c>
      <c r="C489" s="131">
        <v>3</v>
      </c>
      <c r="D489" s="132" t="s">
        <v>591</v>
      </c>
      <c r="E489" s="132" t="str">
        <f t="shared" si="7"/>
        <v>8-3-201</v>
      </c>
      <c r="F489" s="132">
        <v>118.46</v>
      </c>
      <c r="G489" s="131" t="s">
        <v>609</v>
      </c>
      <c r="H489" s="131" t="s">
        <v>252</v>
      </c>
      <c r="I489" s="131" t="s">
        <v>610</v>
      </c>
      <c r="J489" s="128">
        <v>1</v>
      </c>
      <c r="M489" s="127"/>
      <c r="N489" s="127"/>
      <c r="O489" s="127"/>
    </row>
    <row r="490" spans="1:15">
      <c r="A490" s="131">
        <v>488</v>
      </c>
      <c r="B490" s="131">
        <v>8</v>
      </c>
      <c r="C490" s="131">
        <v>3</v>
      </c>
      <c r="D490" s="132" t="s">
        <v>592</v>
      </c>
      <c r="E490" s="132" t="str">
        <f t="shared" si="7"/>
        <v>8-3-202</v>
      </c>
      <c r="F490" s="132">
        <v>119.01</v>
      </c>
      <c r="G490" s="131" t="s">
        <v>609</v>
      </c>
      <c r="H490" s="131" t="s">
        <v>252</v>
      </c>
      <c r="I490" s="131" t="s">
        <v>610</v>
      </c>
      <c r="J490" s="128">
        <v>1</v>
      </c>
      <c r="M490" s="127"/>
      <c r="N490" s="127"/>
      <c r="O490" s="127"/>
    </row>
    <row r="491" spans="1:15">
      <c r="A491" s="131">
        <v>489</v>
      </c>
      <c r="B491" s="131">
        <v>8</v>
      </c>
      <c r="C491" s="131">
        <v>3</v>
      </c>
      <c r="D491" s="132" t="s">
        <v>593</v>
      </c>
      <c r="E491" s="132" t="str">
        <f t="shared" si="7"/>
        <v>8-3-301</v>
      </c>
      <c r="F491" s="132">
        <v>118.46</v>
      </c>
      <c r="G491" s="131" t="s">
        <v>609</v>
      </c>
      <c r="H491" s="131" t="s">
        <v>252</v>
      </c>
      <c r="I491" s="131" t="s">
        <v>610</v>
      </c>
      <c r="J491" s="128">
        <v>1</v>
      </c>
      <c r="M491" s="127"/>
      <c r="N491" s="127"/>
      <c r="O491" s="127"/>
    </row>
    <row r="492" spans="1:15">
      <c r="A492" s="131">
        <v>490</v>
      </c>
      <c r="B492" s="131">
        <v>8</v>
      </c>
      <c r="C492" s="131">
        <v>3</v>
      </c>
      <c r="D492" s="132" t="s">
        <v>594</v>
      </c>
      <c r="E492" s="132" t="str">
        <f t="shared" si="7"/>
        <v>8-3-302</v>
      </c>
      <c r="F492" s="132">
        <v>119.01</v>
      </c>
      <c r="G492" s="131" t="s">
        <v>609</v>
      </c>
      <c r="H492" s="131" t="s">
        <v>252</v>
      </c>
      <c r="I492" s="131" t="s">
        <v>610</v>
      </c>
      <c r="J492" s="128">
        <v>1</v>
      </c>
      <c r="M492" s="127"/>
      <c r="N492" s="127"/>
      <c r="O492" s="127"/>
    </row>
    <row r="493" spans="1:15">
      <c r="A493" s="131">
        <v>491</v>
      </c>
      <c r="B493" s="131">
        <v>8</v>
      </c>
      <c r="C493" s="131">
        <v>3</v>
      </c>
      <c r="D493" s="132" t="s">
        <v>595</v>
      </c>
      <c r="E493" s="132" t="str">
        <f t="shared" si="7"/>
        <v>8-3-401</v>
      </c>
      <c r="F493" s="132">
        <v>118.46</v>
      </c>
      <c r="G493" s="131" t="s">
        <v>609</v>
      </c>
      <c r="H493" s="131" t="s">
        <v>252</v>
      </c>
      <c r="I493" s="131" t="s">
        <v>610</v>
      </c>
      <c r="J493" s="128">
        <v>1</v>
      </c>
      <c r="M493" s="127"/>
      <c r="N493" s="127"/>
      <c r="O493" s="127"/>
    </row>
    <row r="494" spans="1:15">
      <c r="A494" s="131">
        <v>492</v>
      </c>
      <c r="B494" s="131">
        <v>8</v>
      </c>
      <c r="C494" s="131">
        <v>3</v>
      </c>
      <c r="D494" s="132" t="s">
        <v>596</v>
      </c>
      <c r="E494" s="132" t="str">
        <f t="shared" si="7"/>
        <v>8-3-402</v>
      </c>
      <c r="F494" s="132">
        <v>119.01</v>
      </c>
      <c r="G494" s="131" t="s">
        <v>609</v>
      </c>
      <c r="H494" s="131" t="s">
        <v>252</v>
      </c>
      <c r="I494" s="131" t="s">
        <v>610</v>
      </c>
      <c r="J494" s="128">
        <v>1</v>
      </c>
      <c r="M494" s="127"/>
      <c r="N494" s="127"/>
      <c r="O494" s="127"/>
    </row>
    <row r="495" spans="1:15">
      <c r="A495" s="131">
        <v>493</v>
      </c>
      <c r="B495" s="131">
        <v>8</v>
      </c>
      <c r="C495" s="131">
        <v>3</v>
      </c>
      <c r="D495" s="132" t="s">
        <v>597</v>
      </c>
      <c r="E495" s="132" t="str">
        <f t="shared" si="7"/>
        <v>8-3-501</v>
      </c>
      <c r="F495" s="132">
        <v>118.46</v>
      </c>
      <c r="G495" s="131" t="s">
        <v>609</v>
      </c>
      <c r="H495" s="131" t="s">
        <v>252</v>
      </c>
      <c r="I495" s="131" t="s">
        <v>610</v>
      </c>
      <c r="J495" s="128">
        <v>1</v>
      </c>
      <c r="M495" s="127"/>
      <c r="N495" s="127"/>
      <c r="O495" s="127"/>
    </row>
    <row r="496" spans="1:15">
      <c r="A496" s="131">
        <v>494</v>
      </c>
      <c r="B496" s="131">
        <v>8</v>
      </c>
      <c r="C496" s="131">
        <v>3</v>
      </c>
      <c r="D496" s="132" t="s">
        <v>598</v>
      </c>
      <c r="E496" s="132" t="str">
        <f t="shared" si="7"/>
        <v>8-3-502</v>
      </c>
      <c r="F496" s="132">
        <v>119.01</v>
      </c>
      <c r="G496" s="131" t="s">
        <v>609</v>
      </c>
      <c r="H496" s="131" t="s">
        <v>252</v>
      </c>
      <c r="I496" s="131" t="s">
        <v>610</v>
      </c>
      <c r="J496" s="128">
        <v>1</v>
      </c>
      <c r="M496" s="127"/>
      <c r="N496" s="127"/>
      <c r="O496" s="127"/>
    </row>
    <row r="497" spans="1:15">
      <c r="A497" s="131">
        <v>495</v>
      </c>
      <c r="B497" s="131">
        <v>8</v>
      </c>
      <c r="C497" s="131">
        <v>3</v>
      </c>
      <c r="D497" s="132" t="s">
        <v>599</v>
      </c>
      <c r="E497" s="132" t="str">
        <f t="shared" si="7"/>
        <v>8-3-601</v>
      </c>
      <c r="F497" s="132">
        <v>118.46</v>
      </c>
      <c r="G497" s="131" t="s">
        <v>609</v>
      </c>
      <c r="H497" s="131" t="s">
        <v>252</v>
      </c>
      <c r="I497" s="131" t="s">
        <v>610</v>
      </c>
      <c r="J497" s="128">
        <v>1</v>
      </c>
      <c r="M497" s="127"/>
      <c r="N497" s="127"/>
      <c r="O497" s="127"/>
    </row>
    <row r="498" spans="1:15">
      <c r="A498" s="131">
        <v>496</v>
      </c>
      <c r="B498" s="131">
        <v>8</v>
      </c>
      <c r="C498" s="131">
        <v>3</v>
      </c>
      <c r="D498" s="132" t="s">
        <v>600</v>
      </c>
      <c r="E498" s="132" t="str">
        <f t="shared" si="7"/>
        <v>8-3-602</v>
      </c>
      <c r="F498" s="132">
        <v>119.01</v>
      </c>
      <c r="G498" s="131" t="s">
        <v>609</v>
      </c>
      <c r="H498" s="131" t="s">
        <v>252</v>
      </c>
      <c r="I498" s="131" t="s">
        <v>610</v>
      </c>
      <c r="J498" s="128">
        <v>1</v>
      </c>
      <c r="M498" s="127"/>
      <c r="N498" s="127"/>
      <c r="O498" s="127"/>
    </row>
    <row r="499" spans="1:15">
      <c r="A499" s="131">
        <v>497</v>
      </c>
      <c r="B499" s="131">
        <v>8</v>
      </c>
      <c r="C499" s="131">
        <v>3</v>
      </c>
      <c r="D499" s="132" t="s">
        <v>601</v>
      </c>
      <c r="E499" s="132" t="str">
        <f t="shared" si="7"/>
        <v>8-3-701</v>
      </c>
      <c r="F499" s="132">
        <v>118.46</v>
      </c>
      <c r="G499" s="131" t="s">
        <v>609</v>
      </c>
      <c r="H499" s="131" t="s">
        <v>252</v>
      </c>
      <c r="I499" s="131" t="s">
        <v>610</v>
      </c>
      <c r="J499" s="128">
        <v>1</v>
      </c>
      <c r="M499" s="127"/>
      <c r="N499" s="127"/>
      <c r="O499" s="127"/>
    </row>
    <row r="500" spans="1:15">
      <c r="A500" s="131">
        <v>498</v>
      </c>
      <c r="B500" s="131">
        <v>8</v>
      </c>
      <c r="C500" s="131">
        <v>3</v>
      </c>
      <c r="D500" s="132" t="s">
        <v>602</v>
      </c>
      <c r="E500" s="132" t="str">
        <f t="shared" si="7"/>
        <v>8-3-702</v>
      </c>
      <c r="F500" s="132">
        <v>119.01</v>
      </c>
      <c r="G500" s="131" t="s">
        <v>609</v>
      </c>
      <c r="H500" s="131" t="s">
        <v>252</v>
      </c>
      <c r="I500" s="131" t="s">
        <v>610</v>
      </c>
      <c r="J500" s="128">
        <v>1</v>
      </c>
      <c r="M500" s="127"/>
      <c r="N500" s="127"/>
      <c r="O500" s="127"/>
    </row>
    <row r="501" spans="1:15">
      <c r="A501" s="131">
        <v>499</v>
      </c>
      <c r="B501" s="131">
        <v>8</v>
      </c>
      <c r="C501" s="131">
        <v>3</v>
      </c>
      <c r="D501" s="132" t="s">
        <v>603</v>
      </c>
      <c r="E501" s="132" t="str">
        <f t="shared" si="7"/>
        <v>8-3-801</v>
      </c>
      <c r="F501" s="132">
        <v>118.46</v>
      </c>
      <c r="G501" s="131" t="s">
        <v>609</v>
      </c>
      <c r="H501" s="131" t="s">
        <v>252</v>
      </c>
      <c r="I501" s="131" t="s">
        <v>610</v>
      </c>
      <c r="J501" s="128">
        <v>1</v>
      </c>
      <c r="M501" s="127"/>
      <c r="N501" s="127"/>
      <c r="O501" s="127"/>
    </row>
    <row r="502" spans="1:15">
      <c r="A502" s="131">
        <v>500</v>
      </c>
      <c r="B502" s="131">
        <v>8</v>
      </c>
      <c r="C502" s="131">
        <v>3</v>
      </c>
      <c r="D502" s="132" t="s">
        <v>604</v>
      </c>
      <c r="E502" s="132" t="str">
        <f t="shared" si="7"/>
        <v>8-3-802</v>
      </c>
      <c r="F502" s="132">
        <v>119.01</v>
      </c>
      <c r="G502" s="131" t="s">
        <v>609</v>
      </c>
      <c r="H502" s="131" t="s">
        <v>252</v>
      </c>
      <c r="I502" s="131" t="s">
        <v>610</v>
      </c>
      <c r="J502" s="128">
        <v>1</v>
      </c>
      <c r="M502" s="127"/>
      <c r="N502" s="127"/>
      <c r="O502" s="127"/>
    </row>
    <row r="503" spans="1:15">
      <c r="A503" s="131">
        <v>501</v>
      </c>
      <c r="B503" s="131">
        <v>8</v>
      </c>
      <c r="C503" s="131">
        <v>3</v>
      </c>
      <c r="D503" s="132" t="s">
        <v>605</v>
      </c>
      <c r="E503" s="132" t="str">
        <f t="shared" si="7"/>
        <v>8-3-901</v>
      </c>
      <c r="F503" s="132">
        <v>118.46</v>
      </c>
      <c r="G503" s="131" t="s">
        <v>609</v>
      </c>
      <c r="H503" s="131" t="s">
        <v>252</v>
      </c>
      <c r="I503" s="131" t="s">
        <v>610</v>
      </c>
      <c r="J503" s="128">
        <v>1</v>
      </c>
      <c r="M503" s="127"/>
      <c r="N503" s="127"/>
      <c r="O503" s="127"/>
    </row>
    <row r="504" spans="1:15">
      <c r="A504" s="131">
        <v>502</v>
      </c>
      <c r="B504" s="131">
        <v>8</v>
      </c>
      <c r="C504" s="131">
        <v>3</v>
      </c>
      <c r="D504" s="132" t="s">
        <v>606</v>
      </c>
      <c r="E504" s="132" t="str">
        <f t="shared" si="7"/>
        <v>8-3-902</v>
      </c>
      <c r="F504" s="132">
        <v>119.01</v>
      </c>
      <c r="G504" s="131" t="s">
        <v>609</v>
      </c>
      <c r="H504" s="131" t="s">
        <v>252</v>
      </c>
      <c r="I504" s="131" t="s">
        <v>610</v>
      </c>
      <c r="J504" s="128">
        <v>1</v>
      </c>
      <c r="M504" s="127"/>
      <c r="N504" s="127"/>
      <c r="O504" s="127"/>
    </row>
    <row r="505" spans="1:15">
      <c r="A505" s="131">
        <v>503</v>
      </c>
      <c r="B505" s="131">
        <v>8</v>
      </c>
      <c r="C505" s="131">
        <v>3</v>
      </c>
      <c r="D505" s="132" t="s">
        <v>607</v>
      </c>
      <c r="E505" s="132" t="str">
        <f t="shared" si="7"/>
        <v>8-3-1001</v>
      </c>
      <c r="F505" s="132">
        <v>118.46</v>
      </c>
      <c r="G505" s="131" t="s">
        <v>609</v>
      </c>
      <c r="H505" s="131" t="s">
        <v>252</v>
      </c>
      <c r="I505" s="131" t="s">
        <v>610</v>
      </c>
      <c r="J505" s="128">
        <v>1</v>
      </c>
      <c r="M505" s="127"/>
      <c r="N505" s="127"/>
      <c r="O505" s="127"/>
    </row>
    <row r="506" spans="1:15">
      <c r="A506" s="131">
        <v>504</v>
      </c>
      <c r="B506" s="131">
        <v>8</v>
      </c>
      <c r="C506" s="131">
        <v>3</v>
      </c>
      <c r="D506" s="132" t="s">
        <v>608</v>
      </c>
      <c r="E506" s="132" t="str">
        <f t="shared" si="7"/>
        <v>8-3-1002</v>
      </c>
      <c r="F506" s="132">
        <v>119.01</v>
      </c>
      <c r="G506" s="131" t="s">
        <v>609</v>
      </c>
      <c r="H506" s="131" t="s">
        <v>252</v>
      </c>
      <c r="I506" s="131" t="s">
        <v>610</v>
      </c>
      <c r="J506" s="128">
        <v>1</v>
      </c>
      <c r="M506" s="127"/>
      <c r="N506" s="127"/>
      <c r="O506" s="127"/>
    </row>
    <row r="507" spans="1:15">
      <c r="A507" s="131">
        <v>505</v>
      </c>
      <c r="B507" s="131">
        <v>9</v>
      </c>
      <c r="C507" s="131">
        <v>1</v>
      </c>
      <c r="D507" s="132" t="s">
        <v>587</v>
      </c>
      <c r="E507" s="132" t="str">
        <f t="shared" si="7"/>
        <v>9-1-101</v>
      </c>
      <c r="F507" s="132">
        <v>119.47</v>
      </c>
      <c r="G507" s="131" t="s">
        <v>609</v>
      </c>
      <c r="H507" s="131" t="s">
        <v>252</v>
      </c>
      <c r="I507" s="131" t="s">
        <v>610</v>
      </c>
      <c r="J507" s="128">
        <v>1</v>
      </c>
      <c r="M507" s="127"/>
      <c r="N507" s="127"/>
      <c r="O507" s="127"/>
    </row>
    <row r="508" spans="1:15">
      <c r="A508" s="131">
        <v>506</v>
      </c>
      <c r="B508" s="131">
        <v>9</v>
      </c>
      <c r="C508" s="131">
        <v>1</v>
      </c>
      <c r="D508" s="132" t="s">
        <v>590</v>
      </c>
      <c r="E508" s="132" t="str">
        <f t="shared" si="7"/>
        <v>9-1-102</v>
      </c>
      <c r="F508" s="132">
        <v>118.92</v>
      </c>
      <c r="G508" s="131" t="s">
        <v>609</v>
      </c>
      <c r="H508" s="131" t="s">
        <v>252</v>
      </c>
      <c r="I508" s="131" t="s">
        <v>610</v>
      </c>
      <c r="J508" s="128">
        <v>1</v>
      </c>
      <c r="M508" s="127"/>
      <c r="N508" s="127"/>
      <c r="O508" s="127"/>
    </row>
    <row r="509" spans="1:15">
      <c r="A509" s="131">
        <v>507</v>
      </c>
      <c r="B509" s="131">
        <v>9</v>
      </c>
      <c r="C509" s="131">
        <v>1</v>
      </c>
      <c r="D509" s="132" t="s">
        <v>591</v>
      </c>
      <c r="E509" s="132" t="str">
        <f t="shared" si="7"/>
        <v>9-1-201</v>
      </c>
      <c r="F509" s="132">
        <v>119.47</v>
      </c>
      <c r="G509" s="131" t="s">
        <v>609</v>
      </c>
      <c r="H509" s="131" t="s">
        <v>252</v>
      </c>
      <c r="I509" s="131" t="s">
        <v>610</v>
      </c>
      <c r="J509" s="128">
        <v>1</v>
      </c>
      <c r="M509" s="127"/>
      <c r="N509" s="127"/>
      <c r="O509" s="127"/>
    </row>
    <row r="510" spans="1:15">
      <c r="A510" s="131">
        <v>508</v>
      </c>
      <c r="B510" s="131">
        <v>9</v>
      </c>
      <c r="C510" s="131">
        <v>1</v>
      </c>
      <c r="D510" s="132" t="s">
        <v>592</v>
      </c>
      <c r="E510" s="132" t="str">
        <f t="shared" si="7"/>
        <v>9-1-202</v>
      </c>
      <c r="F510" s="132">
        <v>118.92</v>
      </c>
      <c r="G510" s="131" t="s">
        <v>609</v>
      </c>
      <c r="H510" s="131" t="s">
        <v>252</v>
      </c>
      <c r="I510" s="131" t="s">
        <v>610</v>
      </c>
      <c r="J510" s="128">
        <v>1</v>
      </c>
      <c r="M510" s="127"/>
      <c r="N510" s="127"/>
      <c r="O510" s="127"/>
    </row>
    <row r="511" spans="1:15">
      <c r="A511" s="131">
        <v>509</v>
      </c>
      <c r="B511" s="131">
        <v>9</v>
      </c>
      <c r="C511" s="131">
        <v>1</v>
      </c>
      <c r="D511" s="132" t="s">
        <v>593</v>
      </c>
      <c r="E511" s="132" t="str">
        <f t="shared" si="7"/>
        <v>9-1-301</v>
      </c>
      <c r="F511" s="132">
        <v>119.47</v>
      </c>
      <c r="G511" s="131" t="s">
        <v>609</v>
      </c>
      <c r="H511" s="131" t="s">
        <v>252</v>
      </c>
      <c r="I511" s="131" t="s">
        <v>610</v>
      </c>
      <c r="J511" s="128">
        <v>1</v>
      </c>
      <c r="M511" s="127"/>
      <c r="N511" s="127"/>
      <c r="O511" s="127"/>
    </row>
    <row r="512" spans="1:15">
      <c r="A512" s="131">
        <v>510</v>
      </c>
      <c r="B512" s="131">
        <v>9</v>
      </c>
      <c r="C512" s="131">
        <v>1</v>
      </c>
      <c r="D512" s="132" t="s">
        <v>594</v>
      </c>
      <c r="E512" s="132" t="str">
        <f t="shared" si="7"/>
        <v>9-1-302</v>
      </c>
      <c r="F512" s="132">
        <v>118.92</v>
      </c>
      <c r="G512" s="131" t="s">
        <v>609</v>
      </c>
      <c r="H512" s="131" t="s">
        <v>252</v>
      </c>
      <c r="I512" s="131" t="s">
        <v>610</v>
      </c>
      <c r="J512" s="128">
        <v>1</v>
      </c>
      <c r="M512" s="127"/>
      <c r="N512" s="127"/>
      <c r="O512" s="127"/>
    </row>
    <row r="513" spans="1:15">
      <c r="A513" s="131">
        <v>511</v>
      </c>
      <c r="B513" s="131">
        <v>9</v>
      </c>
      <c r="C513" s="131">
        <v>1</v>
      </c>
      <c r="D513" s="132" t="s">
        <v>595</v>
      </c>
      <c r="E513" s="132" t="str">
        <f t="shared" si="7"/>
        <v>9-1-401</v>
      </c>
      <c r="F513" s="132">
        <v>119.47</v>
      </c>
      <c r="G513" s="131" t="s">
        <v>609</v>
      </c>
      <c r="H513" s="131" t="s">
        <v>252</v>
      </c>
      <c r="I513" s="131" t="s">
        <v>610</v>
      </c>
      <c r="J513" s="128">
        <v>1</v>
      </c>
      <c r="M513" s="127"/>
      <c r="N513" s="127"/>
      <c r="O513" s="127"/>
    </row>
    <row r="514" spans="1:15">
      <c r="A514" s="131">
        <v>512</v>
      </c>
      <c r="B514" s="131">
        <v>9</v>
      </c>
      <c r="C514" s="131">
        <v>1</v>
      </c>
      <c r="D514" s="132" t="s">
        <v>596</v>
      </c>
      <c r="E514" s="132" t="str">
        <f t="shared" si="7"/>
        <v>9-1-402</v>
      </c>
      <c r="F514" s="132">
        <v>118.92</v>
      </c>
      <c r="G514" s="131" t="s">
        <v>609</v>
      </c>
      <c r="H514" s="131" t="s">
        <v>252</v>
      </c>
      <c r="I514" s="131" t="s">
        <v>610</v>
      </c>
      <c r="J514" s="128">
        <v>1</v>
      </c>
      <c r="M514" s="127"/>
      <c r="N514" s="127"/>
      <c r="O514" s="127"/>
    </row>
    <row r="515" spans="1:15">
      <c r="A515" s="131">
        <v>513</v>
      </c>
      <c r="B515" s="131">
        <v>9</v>
      </c>
      <c r="C515" s="131">
        <v>1</v>
      </c>
      <c r="D515" s="132" t="s">
        <v>597</v>
      </c>
      <c r="E515" s="132" t="str">
        <f t="shared" si="7"/>
        <v>9-1-501</v>
      </c>
      <c r="F515" s="132">
        <v>119.47</v>
      </c>
      <c r="G515" s="131" t="s">
        <v>609</v>
      </c>
      <c r="H515" s="131" t="s">
        <v>252</v>
      </c>
      <c r="I515" s="131" t="s">
        <v>610</v>
      </c>
      <c r="J515" s="128">
        <v>1</v>
      </c>
      <c r="M515" s="127"/>
      <c r="N515" s="127"/>
      <c r="O515" s="127"/>
    </row>
    <row r="516" spans="1:15">
      <c r="A516" s="131">
        <v>514</v>
      </c>
      <c r="B516" s="131">
        <v>9</v>
      </c>
      <c r="C516" s="131">
        <v>1</v>
      </c>
      <c r="D516" s="132" t="s">
        <v>598</v>
      </c>
      <c r="E516" s="132" t="str">
        <f t="shared" ref="E516:E579" si="8">B516&amp;-C516&amp;-D516</f>
        <v>9-1-502</v>
      </c>
      <c r="F516" s="132">
        <v>118.92</v>
      </c>
      <c r="G516" s="131" t="s">
        <v>609</v>
      </c>
      <c r="H516" s="131" t="s">
        <v>252</v>
      </c>
      <c r="I516" s="131" t="s">
        <v>610</v>
      </c>
      <c r="J516" s="128">
        <v>1</v>
      </c>
      <c r="M516" s="127"/>
      <c r="N516" s="127"/>
      <c r="O516" s="127"/>
    </row>
    <row r="517" spans="1:15">
      <c r="A517" s="131">
        <v>515</v>
      </c>
      <c r="B517" s="131">
        <v>9</v>
      </c>
      <c r="C517" s="131">
        <v>1</v>
      </c>
      <c r="D517" s="132" t="s">
        <v>599</v>
      </c>
      <c r="E517" s="132" t="str">
        <f t="shared" si="8"/>
        <v>9-1-601</v>
      </c>
      <c r="F517" s="132">
        <v>119.47</v>
      </c>
      <c r="G517" s="131" t="s">
        <v>609</v>
      </c>
      <c r="H517" s="131" t="s">
        <v>252</v>
      </c>
      <c r="I517" s="131" t="s">
        <v>610</v>
      </c>
      <c r="J517" s="128">
        <v>1</v>
      </c>
      <c r="M517" s="127"/>
      <c r="N517" s="127"/>
      <c r="O517" s="127"/>
    </row>
    <row r="518" spans="1:15">
      <c r="A518" s="131">
        <v>516</v>
      </c>
      <c r="B518" s="131">
        <v>9</v>
      </c>
      <c r="C518" s="131">
        <v>1</v>
      </c>
      <c r="D518" s="132" t="s">
        <v>600</v>
      </c>
      <c r="E518" s="132" t="str">
        <f t="shared" si="8"/>
        <v>9-1-602</v>
      </c>
      <c r="F518" s="132">
        <v>118.92</v>
      </c>
      <c r="G518" s="131" t="s">
        <v>609</v>
      </c>
      <c r="H518" s="131" t="s">
        <v>252</v>
      </c>
      <c r="I518" s="131" t="s">
        <v>610</v>
      </c>
      <c r="J518" s="128">
        <v>1</v>
      </c>
      <c r="M518" s="127"/>
      <c r="N518" s="127"/>
      <c r="O518" s="127"/>
    </row>
    <row r="519" spans="1:15">
      <c r="A519" s="131">
        <v>517</v>
      </c>
      <c r="B519" s="131">
        <v>9</v>
      </c>
      <c r="C519" s="131">
        <v>1</v>
      </c>
      <c r="D519" s="132" t="s">
        <v>601</v>
      </c>
      <c r="E519" s="132" t="str">
        <f t="shared" si="8"/>
        <v>9-1-701</v>
      </c>
      <c r="F519" s="132">
        <v>119.47</v>
      </c>
      <c r="G519" s="131" t="s">
        <v>609</v>
      </c>
      <c r="H519" s="131" t="s">
        <v>252</v>
      </c>
      <c r="I519" s="131" t="s">
        <v>610</v>
      </c>
      <c r="J519" s="128">
        <v>1</v>
      </c>
      <c r="M519" s="127"/>
      <c r="N519" s="127"/>
      <c r="O519" s="127"/>
    </row>
    <row r="520" spans="1:15">
      <c r="A520" s="131">
        <v>518</v>
      </c>
      <c r="B520" s="131">
        <v>9</v>
      </c>
      <c r="C520" s="131">
        <v>1</v>
      </c>
      <c r="D520" s="132" t="s">
        <v>602</v>
      </c>
      <c r="E520" s="132" t="str">
        <f t="shared" si="8"/>
        <v>9-1-702</v>
      </c>
      <c r="F520" s="132">
        <v>118.92</v>
      </c>
      <c r="G520" s="131" t="s">
        <v>609</v>
      </c>
      <c r="H520" s="131" t="s">
        <v>252</v>
      </c>
      <c r="I520" s="131" t="s">
        <v>610</v>
      </c>
      <c r="J520" s="128">
        <v>1</v>
      </c>
      <c r="M520" s="127"/>
      <c r="N520" s="127"/>
      <c r="O520" s="127"/>
    </row>
    <row r="521" spans="1:15">
      <c r="A521" s="131">
        <v>519</v>
      </c>
      <c r="B521" s="131">
        <v>9</v>
      </c>
      <c r="C521" s="131">
        <v>1</v>
      </c>
      <c r="D521" s="132" t="s">
        <v>603</v>
      </c>
      <c r="E521" s="132" t="str">
        <f t="shared" si="8"/>
        <v>9-1-801</v>
      </c>
      <c r="F521" s="132">
        <v>119.47</v>
      </c>
      <c r="G521" s="131" t="s">
        <v>609</v>
      </c>
      <c r="H521" s="131" t="s">
        <v>252</v>
      </c>
      <c r="I521" s="131" t="s">
        <v>610</v>
      </c>
      <c r="J521" s="128">
        <v>1</v>
      </c>
      <c r="M521" s="127"/>
      <c r="N521" s="127"/>
      <c r="O521" s="127"/>
    </row>
    <row r="522" spans="1:15">
      <c r="A522" s="131">
        <v>520</v>
      </c>
      <c r="B522" s="131">
        <v>9</v>
      </c>
      <c r="C522" s="131">
        <v>1</v>
      </c>
      <c r="D522" s="132" t="s">
        <v>604</v>
      </c>
      <c r="E522" s="132" t="str">
        <f t="shared" si="8"/>
        <v>9-1-802</v>
      </c>
      <c r="F522" s="132">
        <v>118.92</v>
      </c>
      <c r="G522" s="131" t="s">
        <v>609</v>
      </c>
      <c r="H522" s="131" t="s">
        <v>252</v>
      </c>
      <c r="I522" s="131" t="s">
        <v>610</v>
      </c>
      <c r="J522" s="128">
        <v>1</v>
      </c>
      <c r="M522" s="127"/>
      <c r="N522" s="127"/>
      <c r="O522" s="127"/>
    </row>
    <row r="523" spans="1:15">
      <c r="A523" s="131">
        <v>521</v>
      </c>
      <c r="B523" s="131">
        <v>9</v>
      </c>
      <c r="C523" s="131">
        <v>1</v>
      </c>
      <c r="D523" s="132" t="s">
        <v>605</v>
      </c>
      <c r="E523" s="132" t="str">
        <f t="shared" si="8"/>
        <v>9-1-901</v>
      </c>
      <c r="F523" s="132">
        <v>119.47</v>
      </c>
      <c r="G523" s="131" t="s">
        <v>609</v>
      </c>
      <c r="H523" s="131" t="s">
        <v>252</v>
      </c>
      <c r="I523" s="131" t="s">
        <v>610</v>
      </c>
      <c r="J523" s="128">
        <v>1</v>
      </c>
      <c r="M523" s="127"/>
      <c r="N523" s="127"/>
      <c r="O523" s="127"/>
    </row>
    <row r="524" spans="1:15">
      <c r="A524" s="131">
        <v>522</v>
      </c>
      <c r="B524" s="131">
        <v>9</v>
      </c>
      <c r="C524" s="131">
        <v>1</v>
      </c>
      <c r="D524" s="132" t="s">
        <v>606</v>
      </c>
      <c r="E524" s="132" t="str">
        <f t="shared" si="8"/>
        <v>9-1-902</v>
      </c>
      <c r="F524" s="132">
        <v>118.92</v>
      </c>
      <c r="G524" s="131" t="s">
        <v>609</v>
      </c>
      <c r="H524" s="131" t="s">
        <v>252</v>
      </c>
      <c r="I524" s="131" t="s">
        <v>610</v>
      </c>
      <c r="J524" s="128">
        <v>1</v>
      </c>
      <c r="M524" s="127"/>
      <c r="N524" s="127"/>
      <c r="O524" s="127"/>
    </row>
    <row r="525" spans="1:15">
      <c r="A525" s="131">
        <v>523</v>
      </c>
      <c r="B525" s="131">
        <v>9</v>
      </c>
      <c r="C525" s="131">
        <v>1</v>
      </c>
      <c r="D525" s="132" t="s">
        <v>607</v>
      </c>
      <c r="E525" s="132" t="str">
        <f t="shared" si="8"/>
        <v>9-1-1001</v>
      </c>
      <c r="F525" s="132">
        <v>119.47</v>
      </c>
      <c r="G525" s="131" t="s">
        <v>609</v>
      </c>
      <c r="H525" s="131" t="s">
        <v>252</v>
      </c>
      <c r="I525" s="131" t="s">
        <v>610</v>
      </c>
      <c r="J525" s="128">
        <v>1</v>
      </c>
      <c r="M525" s="127"/>
      <c r="N525" s="127"/>
      <c r="O525" s="127"/>
    </row>
    <row r="526" spans="1:15">
      <c r="A526" s="131">
        <v>524</v>
      </c>
      <c r="B526" s="131">
        <v>9</v>
      </c>
      <c r="C526" s="131">
        <v>1</v>
      </c>
      <c r="D526" s="132" t="s">
        <v>608</v>
      </c>
      <c r="E526" s="132" t="str">
        <f t="shared" si="8"/>
        <v>9-1-1002</v>
      </c>
      <c r="F526" s="132">
        <v>118.92</v>
      </c>
      <c r="G526" s="131" t="s">
        <v>609</v>
      </c>
      <c r="H526" s="131" t="s">
        <v>252</v>
      </c>
      <c r="I526" s="131" t="s">
        <v>610</v>
      </c>
      <c r="J526" s="128">
        <v>1</v>
      </c>
      <c r="M526" s="127"/>
      <c r="N526" s="127"/>
      <c r="O526" s="127"/>
    </row>
    <row r="527" spans="1:15">
      <c r="A527" s="131">
        <v>525</v>
      </c>
      <c r="B527" s="131">
        <v>9</v>
      </c>
      <c r="C527" s="131">
        <v>2</v>
      </c>
      <c r="D527" s="132" t="s">
        <v>587</v>
      </c>
      <c r="E527" s="132" t="str">
        <f t="shared" si="8"/>
        <v>9-2-101</v>
      </c>
      <c r="F527" s="132">
        <v>118.92</v>
      </c>
      <c r="G527" s="131" t="s">
        <v>609</v>
      </c>
      <c r="H527" s="131" t="s">
        <v>252</v>
      </c>
      <c r="I527" s="131" t="s">
        <v>610</v>
      </c>
      <c r="J527" s="128">
        <v>1</v>
      </c>
      <c r="M527" s="127"/>
      <c r="N527" s="127"/>
      <c r="O527" s="127"/>
    </row>
    <row r="528" spans="1:15">
      <c r="A528" s="131">
        <v>526</v>
      </c>
      <c r="B528" s="131">
        <v>9</v>
      </c>
      <c r="C528" s="131">
        <v>2</v>
      </c>
      <c r="D528" s="132" t="s">
        <v>590</v>
      </c>
      <c r="E528" s="132" t="str">
        <f t="shared" si="8"/>
        <v>9-2-102</v>
      </c>
      <c r="F528" s="132">
        <v>118.92</v>
      </c>
      <c r="G528" s="131" t="s">
        <v>609</v>
      </c>
      <c r="H528" s="131" t="s">
        <v>252</v>
      </c>
      <c r="I528" s="131" t="s">
        <v>610</v>
      </c>
      <c r="J528" s="128">
        <v>1</v>
      </c>
      <c r="M528" s="127"/>
      <c r="N528" s="127"/>
      <c r="O528" s="127"/>
    </row>
    <row r="529" spans="1:15">
      <c r="A529" s="131">
        <v>527</v>
      </c>
      <c r="B529" s="131">
        <v>9</v>
      </c>
      <c r="C529" s="131">
        <v>2</v>
      </c>
      <c r="D529" s="132" t="s">
        <v>591</v>
      </c>
      <c r="E529" s="132" t="str">
        <f t="shared" si="8"/>
        <v>9-2-201</v>
      </c>
      <c r="F529" s="132">
        <v>118.92</v>
      </c>
      <c r="G529" s="131" t="s">
        <v>609</v>
      </c>
      <c r="H529" s="131" t="s">
        <v>252</v>
      </c>
      <c r="I529" s="131" t="s">
        <v>610</v>
      </c>
      <c r="J529" s="128">
        <v>1</v>
      </c>
      <c r="M529" s="127"/>
      <c r="N529" s="127"/>
      <c r="O529" s="127"/>
    </row>
    <row r="530" spans="1:15">
      <c r="A530" s="131">
        <v>528</v>
      </c>
      <c r="B530" s="131">
        <v>9</v>
      </c>
      <c r="C530" s="131">
        <v>2</v>
      </c>
      <c r="D530" s="132" t="s">
        <v>592</v>
      </c>
      <c r="E530" s="132" t="str">
        <f t="shared" si="8"/>
        <v>9-2-202</v>
      </c>
      <c r="F530" s="132">
        <v>118.92</v>
      </c>
      <c r="G530" s="131" t="s">
        <v>609</v>
      </c>
      <c r="H530" s="131" t="s">
        <v>252</v>
      </c>
      <c r="I530" s="131" t="s">
        <v>610</v>
      </c>
      <c r="J530" s="128">
        <v>1</v>
      </c>
      <c r="M530" s="127"/>
      <c r="N530" s="127"/>
      <c r="O530" s="127"/>
    </row>
    <row r="531" spans="1:15">
      <c r="A531" s="131">
        <v>529</v>
      </c>
      <c r="B531" s="131">
        <v>9</v>
      </c>
      <c r="C531" s="131">
        <v>2</v>
      </c>
      <c r="D531" s="132" t="s">
        <v>593</v>
      </c>
      <c r="E531" s="132" t="str">
        <f t="shared" si="8"/>
        <v>9-2-301</v>
      </c>
      <c r="F531" s="132">
        <v>118.92</v>
      </c>
      <c r="G531" s="131" t="s">
        <v>609</v>
      </c>
      <c r="H531" s="131" t="s">
        <v>252</v>
      </c>
      <c r="I531" s="131" t="s">
        <v>610</v>
      </c>
      <c r="J531" s="128">
        <v>1</v>
      </c>
      <c r="M531" s="127"/>
      <c r="N531" s="127"/>
      <c r="O531" s="127"/>
    </row>
    <row r="532" spans="1:15">
      <c r="A532" s="131">
        <v>530</v>
      </c>
      <c r="B532" s="131">
        <v>9</v>
      </c>
      <c r="C532" s="131">
        <v>2</v>
      </c>
      <c r="D532" s="132" t="s">
        <v>594</v>
      </c>
      <c r="E532" s="132" t="str">
        <f t="shared" si="8"/>
        <v>9-2-302</v>
      </c>
      <c r="F532" s="132">
        <v>118.92</v>
      </c>
      <c r="G532" s="131" t="s">
        <v>609</v>
      </c>
      <c r="H532" s="131" t="s">
        <v>252</v>
      </c>
      <c r="I532" s="131" t="s">
        <v>610</v>
      </c>
      <c r="J532" s="128">
        <v>1</v>
      </c>
      <c r="M532" s="127"/>
      <c r="N532" s="127"/>
      <c r="O532" s="127"/>
    </row>
    <row r="533" spans="1:15">
      <c r="A533" s="131">
        <v>531</v>
      </c>
      <c r="B533" s="131">
        <v>9</v>
      </c>
      <c r="C533" s="131">
        <v>2</v>
      </c>
      <c r="D533" s="132" t="s">
        <v>595</v>
      </c>
      <c r="E533" s="132" t="str">
        <f t="shared" si="8"/>
        <v>9-2-401</v>
      </c>
      <c r="F533" s="132">
        <v>118.92</v>
      </c>
      <c r="G533" s="131" t="s">
        <v>609</v>
      </c>
      <c r="H533" s="131" t="s">
        <v>252</v>
      </c>
      <c r="I533" s="131" t="s">
        <v>610</v>
      </c>
      <c r="J533" s="128">
        <v>1</v>
      </c>
      <c r="M533" s="127"/>
      <c r="N533" s="127"/>
      <c r="O533" s="127"/>
    </row>
    <row r="534" spans="1:15">
      <c r="A534" s="131">
        <v>532</v>
      </c>
      <c r="B534" s="131">
        <v>9</v>
      </c>
      <c r="C534" s="131">
        <v>2</v>
      </c>
      <c r="D534" s="132" t="s">
        <v>596</v>
      </c>
      <c r="E534" s="132" t="str">
        <f t="shared" si="8"/>
        <v>9-2-402</v>
      </c>
      <c r="F534" s="132">
        <v>118.92</v>
      </c>
      <c r="G534" s="131" t="s">
        <v>609</v>
      </c>
      <c r="H534" s="131" t="s">
        <v>252</v>
      </c>
      <c r="I534" s="131" t="s">
        <v>610</v>
      </c>
      <c r="J534" s="128">
        <v>1</v>
      </c>
      <c r="M534" s="127"/>
      <c r="N534" s="127"/>
      <c r="O534" s="127"/>
    </row>
    <row r="535" spans="1:15">
      <c r="A535" s="131">
        <v>533</v>
      </c>
      <c r="B535" s="131">
        <v>9</v>
      </c>
      <c r="C535" s="131">
        <v>2</v>
      </c>
      <c r="D535" s="132" t="s">
        <v>597</v>
      </c>
      <c r="E535" s="132" t="str">
        <f t="shared" si="8"/>
        <v>9-2-501</v>
      </c>
      <c r="F535" s="132">
        <v>118.92</v>
      </c>
      <c r="G535" s="131" t="s">
        <v>609</v>
      </c>
      <c r="H535" s="131" t="s">
        <v>252</v>
      </c>
      <c r="I535" s="131" t="s">
        <v>610</v>
      </c>
      <c r="J535" s="128">
        <v>1</v>
      </c>
      <c r="M535" s="127"/>
      <c r="N535" s="127"/>
      <c r="O535" s="127"/>
    </row>
    <row r="536" spans="1:15">
      <c r="A536" s="131">
        <v>534</v>
      </c>
      <c r="B536" s="131">
        <v>9</v>
      </c>
      <c r="C536" s="131">
        <v>2</v>
      </c>
      <c r="D536" s="132" t="s">
        <v>598</v>
      </c>
      <c r="E536" s="132" t="str">
        <f t="shared" si="8"/>
        <v>9-2-502</v>
      </c>
      <c r="F536" s="132">
        <v>118.92</v>
      </c>
      <c r="G536" s="131" t="s">
        <v>609</v>
      </c>
      <c r="H536" s="131" t="s">
        <v>252</v>
      </c>
      <c r="I536" s="131" t="s">
        <v>610</v>
      </c>
      <c r="J536" s="128">
        <v>1</v>
      </c>
      <c r="M536" s="127"/>
      <c r="N536" s="127"/>
      <c r="O536" s="127"/>
    </row>
    <row r="537" spans="1:15">
      <c r="A537" s="131">
        <v>535</v>
      </c>
      <c r="B537" s="131">
        <v>9</v>
      </c>
      <c r="C537" s="131">
        <v>2</v>
      </c>
      <c r="D537" s="132" t="s">
        <v>599</v>
      </c>
      <c r="E537" s="132" t="str">
        <f t="shared" si="8"/>
        <v>9-2-601</v>
      </c>
      <c r="F537" s="132">
        <v>118.92</v>
      </c>
      <c r="G537" s="131" t="s">
        <v>609</v>
      </c>
      <c r="H537" s="131" t="s">
        <v>252</v>
      </c>
      <c r="I537" s="131" t="s">
        <v>610</v>
      </c>
      <c r="J537" s="128">
        <v>1</v>
      </c>
      <c r="M537" s="127"/>
      <c r="N537" s="127"/>
      <c r="O537" s="127"/>
    </row>
    <row r="538" spans="1:15">
      <c r="A538" s="131">
        <v>536</v>
      </c>
      <c r="B538" s="131">
        <v>9</v>
      </c>
      <c r="C538" s="131">
        <v>2</v>
      </c>
      <c r="D538" s="132" t="s">
        <v>600</v>
      </c>
      <c r="E538" s="132" t="str">
        <f t="shared" si="8"/>
        <v>9-2-602</v>
      </c>
      <c r="F538" s="132">
        <v>118.92</v>
      </c>
      <c r="G538" s="131" t="s">
        <v>609</v>
      </c>
      <c r="H538" s="131" t="s">
        <v>252</v>
      </c>
      <c r="I538" s="131" t="s">
        <v>610</v>
      </c>
      <c r="J538" s="128">
        <v>1</v>
      </c>
      <c r="M538" s="127"/>
      <c r="N538" s="127"/>
      <c r="O538" s="127"/>
    </row>
    <row r="539" spans="1:15">
      <c r="A539" s="131">
        <v>537</v>
      </c>
      <c r="B539" s="131">
        <v>9</v>
      </c>
      <c r="C539" s="131">
        <v>2</v>
      </c>
      <c r="D539" s="132" t="s">
        <v>601</v>
      </c>
      <c r="E539" s="132" t="str">
        <f t="shared" si="8"/>
        <v>9-2-701</v>
      </c>
      <c r="F539" s="132">
        <v>118.92</v>
      </c>
      <c r="G539" s="131" t="s">
        <v>609</v>
      </c>
      <c r="H539" s="131" t="s">
        <v>252</v>
      </c>
      <c r="I539" s="131" t="s">
        <v>610</v>
      </c>
      <c r="J539" s="128">
        <v>1</v>
      </c>
      <c r="M539" s="127"/>
      <c r="N539" s="127"/>
      <c r="O539" s="127"/>
    </row>
    <row r="540" spans="1:15">
      <c r="A540" s="131">
        <v>538</v>
      </c>
      <c r="B540" s="131">
        <v>9</v>
      </c>
      <c r="C540" s="131">
        <v>2</v>
      </c>
      <c r="D540" s="132" t="s">
        <v>602</v>
      </c>
      <c r="E540" s="132" t="str">
        <f t="shared" si="8"/>
        <v>9-2-702</v>
      </c>
      <c r="F540" s="132">
        <v>118.92</v>
      </c>
      <c r="G540" s="131" t="s">
        <v>609</v>
      </c>
      <c r="H540" s="131" t="s">
        <v>252</v>
      </c>
      <c r="I540" s="131" t="s">
        <v>610</v>
      </c>
      <c r="J540" s="128">
        <v>1</v>
      </c>
      <c r="M540" s="127"/>
      <c r="N540" s="127"/>
      <c r="O540" s="127"/>
    </row>
    <row r="541" spans="1:15">
      <c r="A541" s="131">
        <v>539</v>
      </c>
      <c r="B541" s="131">
        <v>9</v>
      </c>
      <c r="C541" s="131">
        <v>2</v>
      </c>
      <c r="D541" s="132" t="s">
        <v>603</v>
      </c>
      <c r="E541" s="132" t="str">
        <f t="shared" si="8"/>
        <v>9-2-801</v>
      </c>
      <c r="F541" s="132">
        <v>118.92</v>
      </c>
      <c r="G541" s="131" t="s">
        <v>609</v>
      </c>
      <c r="H541" s="131" t="s">
        <v>252</v>
      </c>
      <c r="I541" s="131" t="s">
        <v>610</v>
      </c>
      <c r="J541" s="128">
        <v>1</v>
      </c>
      <c r="M541" s="127"/>
      <c r="N541" s="127"/>
      <c r="O541" s="127"/>
    </row>
    <row r="542" spans="1:15">
      <c r="A542" s="131">
        <v>540</v>
      </c>
      <c r="B542" s="131">
        <v>9</v>
      </c>
      <c r="C542" s="131">
        <v>2</v>
      </c>
      <c r="D542" s="132" t="s">
        <v>604</v>
      </c>
      <c r="E542" s="132" t="str">
        <f t="shared" si="8"/>
        <v>9-2-802</v>
      </c>
      <c r="F542" s="132">
        <v>118.92</v>
      </c>
      <c r="G542" s="131" t="s">
        <v>609</v>
      </c>
      <c r="H542" s="131" t="s">
        <v>252</v>
      </c>
      <c r="I542" s="131" t="s">
        <v>610</v>
      </c>
      <c r="J542" s="128">
        <v>1</v>
      </c>
      <c r="M542" s="127"/>
      <c r="N542" s="127"/>
      <c r="O542" s="127"/>
    </row>
    <row r="543" spans="1:15">
      <c r="A543" s="131">
        <v>541</v>
      </c>
      <c r="B543" s="131">
        <v>9</v>
      </c>
      <c r="C543" s="131">
        <v>2</v>
      </c>
      <c r="D543" s="132" t="s">
        <v>605</v>
      </c>
      <c r="E543" s="132" t="str">
        <f t="shared" si="8"/>
        <v>9-2-901</v>
      </c>
      <c r="F543" s="132">
        <v>118.92</v>
      </c>
      <c r="G543" s="131" t="s">
        <v>609</v>
      </c>
      <c r="H543" s="131" t="s">
        <v>252</v>
      </c>
      <c r="I543" s="131" t="s">
        <v>610</v>
      </c>
      <c r="J543" s="128">
        <v>1</v>
      </c>
      <c r="M543" s="127"/>
      <c r="N543" s="127"/>
      <c r="O543" s="127"/>
    </row>
    <row r="544" spans="1:15">
      <c r="A544" s="131">
        <v>542</v>
      </c>
      <c r="B544" s="131">
        <v>9</v>
      </c>
      <c r="C544" s="131">
        <v>2</v>
      </c>
      <c r="D544" s="132" t="s">
        <v>606</v>
      </c>
      <c r="E544" s="132" t="str">
        <f t="shared" si="8"/>
        <v>9-2-902</v>
      </c>
      <c r="F544" s="132">
        <v>118.92</v>
      </c>
      <c r="G544" s="131" t="s">
        <v>609</v>
      </c>
      <c r="H544" s="131" t="s">
        <v>252</v>
      </c>
      <c r="I544" s="131" t="s">
        <v>610</v>
      </c>
      <c r="J544" s="128">
        <v>1</v>
      </c>
      <c r="M544" s="127"/>
      <c r="N544" s="127"/>
      <c r="O544" s="127"/>
    </row>
    <row r="545" spans="1:15">
      <c r="A545" s="131">
        <v>543</v>
      </c>
      <c r="B545" s="131">
        <v>9</v>
      </c>
      <c r="C545" s="131">
        <v>2</v>
      </c>
      <c r="D545" s="132" t="s">
        <v>607</v>
      </c>
      <c r="E545" s="132" t="str">
        <f t="shared" si="8"/>
        <v>9-2-1001</v>
      </c>
      <c r="F545" s="132">
        <v>118.92</v>
      </c>
      <c r="G545" s="131" t="s">
        <v>609</v>
      </c>
      <c r="H545" s="131" t="s">
        <v>252</v>
      </c>
      <c r="I545" s="131" t="s">
        <v>610</v>
      </c>
      <c r="J545" s="128">
        <v>1</v>
      </c>
      <c r="M545" s="127"/>
      <c r="N545" s="127"/>
      <c r="O545" s="127"/>
    </row>
    <row r="546" spans="1:15">
      <c r="A546" s="131">
        <v>544</v>
      </c>
      <c r="B546" s="131">
        <v>9</v>
      </c>
      <c r="C546" s="131">
        <v>2</v>
      </c>
      <c r="D546" s="132" t="s">
        <v>608</v>
      </c>
      <c r="E546" s="132" t="str">
        <f t="shared" si="8"/>
        <v>9-2-1002</v>
      </c>
      <c r="F546" s="132">
        <v>118.92</v>
      </c>
      <c r="G546" s="131" t="s">
        <v>609</v>
      </c>
      <c r="H546" s="131" t="s">
        <v>252</v>
      </c>
      <c r="I546" s="131" t="s">
        <v>610</v>
      </c>
      <c r="J546" s="128">
        <v>1</v>
      </c>
      <c r="M546" s="127"/>
      <c r="N546" s="127"/>
      <c r="O546" s="127"/>
    </row>
    <row r="547" spans="1:15">
      <c r="A547" s="131">
        <v>545</v>
      </c>
      <c r="B547" s="131">
        <v>9</v>
      </c>
      <c r="C547" s="131">
        <v>3</v>
      </c>
      <c r="D547" s="132" t="s">
        <v>587</v>
      </c>
      <c r="E547" s="132" t="str">
        <f t="shared" si="8"/>
        <v>9-3-101</v>
      </c>
      <c r="F547" s="132">
        <v>118.92</v>
      </c>
      <c r="G547" s="131" t="s">
        <v>609</v>
      </c>
      <c r="H547" s="131" t="s">
        <v>252</v>
      </c>
      <c r="I547" s="131" t="s">
        <v>610</v>
      </c>
      <c r="J547" s="128">
        <v>1</v>
      </c>
      <c r="M547" s="127"/>
      <c r="N547" s="127"/>
      <c r="O547" s="127"/>
    </row>
    <row r="548" spans="1:15">
      <c r="A548" s="131">
        <v>546</v>
      </c>
      <c r="B548" s="131">
        <v>9</v>
      </c>
      <c r="C548" s="131">
        <v>3</v>
      </c>
      <c r="D548" s="132" t="s">
        <v>590</v>
      </c>
      <c r="E548" s="132" t="str">
        <f t="shared" si="8"/>
        <v>9-3-102</v>
      </c>
      <c r="F548" s="132">
        <v>119.47</v>
      </c>
      <c r="G548" s="131" t="s">
        <v>609</v>
      </c>
      <c r="H548" s="131" t="s">
        <v>252</v>
      </c>
      <c r="I548" s="131" t="s">
        <v>610</v>
      </c>
      <c r="J548" s="128">
        <v>1</v>
      </c>
      <c r="M548" s="127"/>
      <c r="N548" s="127"/>
      <c r="O548" s="127"/>
    </row>
    <row r="549" spans="1:15">
      <c r="A549" s="131">
        <v>547</v>
      </c>
      <c r="B549" s="131">
        <v>9</v>
      </c>
      <c r="C549" s="131">
        <v>3</v>
      </c>
      <c r="D549" s="132" t="s">
        <v>591</v>
      </c>
      <c r="E549" s="132" t="str">
        <f t="shared" si="8"/>
        <v>9-3-201</v>
      </c>
      <c r="F549" s="132">
        <v>118.92</v>
      </c>
      <c r="G549" s="131" t="s">
        <v>609</v>
      </c>
      <c r="H549" s="131" t="s">
        <v>252</v>
      </c>
      <c r="I549" s="131" t="s">
        <v>610</v>
      </c>
      <c r="J549" s="128">
        <v>1</v>
      </c>
      <c r="M549" s="127"/>
      <c r="N549" s="127"/>
      <c r="O549" s="127"/>
    </row>
    <row r="550" spans="1:15">
      <c r="A550" s="131">
        <v>548</v>
      </c>
      <c r="B550" s="131">
        <v>9</v>
      </c>
      <c r="C550" s="131">
        <v>3</v>
      </c>
      <c r="D550" s="132" t="s">
        <v>592</v>
      </c>
      <c r="E550" s="132" t="str">
        <f t="shared" si="8"/>
        <v>9-3-202</v>
      </c>
      <c r="F550" s="132">
        <v>119.47</v>
      </c>
      <c r="G550" s="131" t="s">
        <v>609</v>
      </c>
      <c r="H550" s="131" t="s">
        <v>252</v>
      </c>
      <c r="I550" s="131" t="s">
        <v>610</v>
      </c>
      <c r="J550" s="128">
        <v>1</v>
      </c>
      <c r="M550" s="127"/>
      <c r="N550" s="127"/>
      <c r="O550" s="127"/>
    </row>
    <row r="551" spans="1:15">
      <c r="A551" s="131">
        <v>549</v>
      </c>
      <c r="B551" s="131">
        <v>9</v>
      </c>
      <c r="C551" s="131">
        <v>3</v>
      </c>
      <c r="D551" s="132" t="s">
        <v>593</v>
      </c>
      <c r="E551" s="132" t="str">
        <f t="shared" si="8"/>
        <v>9-3-301</v>
      </c>
      <c r="F551" s="132">
        <v>118.92</v>
      </c>
      <c r="G551" s="131" t="s">
        <v>609</v>
      </c>
      <c r="H551" s="131" t="s">
        <v>252</v>
      </c>
      <c r="I551" s="131" t="s">
        <v>610</v>
      </c>
      <c r="J551" s="128">
        <v>1</v>
      </c>
      <c r="M551" s="127"/>
      <c r="N551" s="127"/>
      <c r="O551" s="127"/>
    </row>
    <row r="552" spans="1:15">
      <c r="A552" s="131">
        <v>550</v>
      </c>
      <c r="B552" s="131">
        <v>9</v>
      </c>
      <c r="C552" s="131">
        <v>3</v>
      </c>
      <c r="D552" s="132" t="s">
        <v>594</v>
      </c>
      <c r="E552" s="132" t="str">
        <f t="shared" si="8"/>
        <v>9-3-302</v>
      </c>
      <c r="F552" s="132">
        <v>119.47</v>
      </c>
      <c r="G552" s="131" t="s">
        <v>609</v>
      </c>
      <c r="H552" s="131" t="s">
        <v>252</v>
      </c>
      <c r="I552" s="131" t="s">
        <v>610</v>
      </c>
      <c r="J552" s="128">
        <v>1</v>
      </c>
      <c r="M552" s="127"/>
      <c r="N552" s="127"/>
      <c r="O552" s="127"/>
    </row>
    <row r="553" spans="1:15">
      <c r="A553" s="131">
        <v>551</v>
      </c>
      <c r="B553" s="131">
        <v>9</v>
      </c>
      <c r="C553" s="131">
        <v>3</v>
      </c>
      <c r="D553" s="132" t="s">
        <v>595</v>
      </c>
      <c r="E553" s="132" t="str">
        <f t="shared" si="8"/>
        <v>9-3-401</v>
      </c>
      <c r="F553" s="132">
        <v>118.92</v>
      </c>
      <c r="G553" s="131" t="s">
        <v>609</v>
      </c>
      <c r="H553" s="131" t="s">
        <v>252</v>
      </c>
      <c r="I553" s="131" t="s">
        <v>610</v>
      </c>
      <c r="J553" s="128">
        <v>1</v>
      </c>
      <c r="M553" s="127"/>
      <c r="N553" s="127"/>
      <c r="O553" s="127"/>
    </row>
    <row r="554" spans="1:15">
      <c r="A554" s="131">
        <v>552</v>
      </c>
      <c r="B554" s="131">
        <v>9</v>
      </c>
      <c r="C554" s="131">
        <v>3</v>
      </c>
      <c r="D554" s="132" t="s">
        <v>596</v>
      </c>
      <c r="E554" s="132" t="str">
        <f t="shared" si="8"/>
        <v>9-3-402</v>
      </c>
      <c r="F554" s="132">
        <v>119.47</v>
      </c>
      <c r="G554" s="131" t="s">
        <v>609</v>
      </c>
      <c r="H554" s="131" t="s">
        <v>252</v>
      </c>
      <c r="I554" s="131" t="s">
        <v>610</v>
      </c>
      <c r="J554" s="128">
        <v>1</v>
      </c>
      <c r="M554" s="127"/>
      <c r="N554" s="127"/>
      <c r="O554" s="127"/>
    </row>
    <row r="555" spans="1:15">
      <c r="A555" s="131">
        <v>553</v>
      </c>
      <c r="B555" s="131">
        <v>9</v>
      </c>
      <c r="C555" s="131">
        <v>3</v>
      </c>
      <c r="D555" s="132" t="s">
        <v>597</v>
      </c>
      <c r="E555" s="132" t="str">
        <f t="shared" si="8"/>
        <v>9-3-501</v>
      </c>
      <c r="F555" s="132">
        <v>118.92</v>
      </c>
      <c r="G555" s="131" t="s">
        <v>609</v>
      </c>
      <c r="H555" s="131" t="s">
        <v>252</v>
      </c>
      <c r="I555" s="131" t="s">
        <v>610</v>
      </c>
      <c r="J555" s="128">
        <v>1</v>
      </c>
      <c r="M555" s="127"/>
      <c r="N555" s="127"/>
      <c r="O555" s="127"/>
    </row>
    <row r="556" spans="1:15">
      <c r="A556" s="131">
        <v>554</v>
      </c>
      <c r="B556" s="131">
        <v>9</v>
      </c>
      <c r="C556" s="131">
        <v>3</v>
      </c>
      <c r="D556" s="132" t="s">
        <v>598</v>
      </c>
      <c r="E556" s="132" t="str">
        <f t="shared" si="8"/>
        <v>9-3-502</v>
      </c>
      <c r="F556" s="132">
        <v>119.47</v>
      </c>
      <c r="G556" s="131" t="s">
        <v>609</v>
      </c>
      <c r="H556" s="131" t="s">
        <v>252</v>
      </c>
      <c r="I556" s="131" t="s">
        <v>610</v>
      </c>
      <c r="J556" s="128">
        <v>1</v>
      </c>
      <c r="M556" s="127"/>
      <c r="N556" s="127"/>
      <c r="O556" s="127"/>
    </row>
    <row r="557" spans="1:15">
      <c r="A557" s="131">
        <v>555</v>
      </c>
      <c r="B557" s="131">
        <v>9</v>
      </c>
      <c r="C557" s="131">
        <v>3</v>
      </c>
      <c r="D557" s="132" t="s">
        <v>599</v>
      </c>
      <c r="E557" s="132" t="str">
        <f t="shared" si="8"/>
        <v>9-3-601</v>
      </c>
      <c r="F557" s="132">
        <v>118.92</v>
      </c>
      <c r="G557" s="131" t="s">
        <v>609</v>
      </c>
      <c r="H557" s="131" t="s">
        <v>252</v>
      </c>
      <c r="I557" s="131" t="s">
        <v>610</v>
      </c>
      <c r="J557" s="128">
        <v>1</v>
      </c>
      <c r="M557" s="127"/>
      <c r="N557" s="127"/>
      <c r="O557" s="127"/>
    </row>
    <row r="558" spans="1:15">
      <c r="A558" s="131">
        <v>556</v>
      </c>
      <c r="B558" s="131">
        <v>9</v>
      </c>
      <c r="C558" s="131">
        <v>3</v>
      </c>
      <c r="D558" s="132" t="s">
        <v>600</v>
      </c>
      <c r="E558" s="132" t="str">
        <f t="shared" si="8"/>
        <v>9-3-602</v>
      </c>
      <c r="F558" s="132">
        <v>119.47</v>
      </c>
      <c r="G558" s="131" t="s">
        <v>609</v>
      </c>
      <c r="H558" s="131" t="s">
        <v>252</v>
      </c>
      <c r="I558" s="131" t="s">
        <v>610</v>
      </c>
      <c r="J558" s="128">
        <v>1</v>
      </c>
      <c r="M558" s="127"/>
      <c r="N558" s="127"/>
      <c r="O558" s="127"/>
    </row>
    <row r="559" spans="1:15">
      <c r="A559" s="131">
        <v>557</v>
      </c>
      <c r="B559" s="131">
        <v>9</v>
      </c>
      <c r="C559" s="131">
        <v>3</v>
      </c>
      <c r="D559" s="132" t="s">
        <v>601</v>
      </c>
      <c r="E559" s="132" t="str">
        <f t="shared" si="8"/>
        <v>9-3-701</v>
      </c>
      <c r="F559" s="132">
        <v>118.92</v>
      </c>
      <c r="G559" s="131" t="s">
        <v>609</v>
      </c>
      <c r="H559" s="131" t="s">
        <v>252</v>
      </c>
      <c r="I559" s="131" t="s">
        <v>610</v>
      </c>
      <c r="J559" s="128">
        <v>1</v>
      </c>
      <c r="M559" s="127"/>
      <c r="N559" s="127"/>
      <c r="O559" s="127"/>
    </row>
    <row r="560" spans="1:15">
      <c r="A560" s="131">
        <v>558</v>
      </c>
      <c r="B560" s="131">
        <v>9</v>
      </c>
      <c r="C560" s="131">
        <v>3</v>
      </c>
      <c r="D560" s="132" t="s">
        <v>602</v>
      </c>
      <c r="E560" s="132" t="str">
        <f t="shared" si="8"/>
        <v>9-3-702</v>
      </c>
      <c r="F560" s="132">
        <v>119.47</v>
      </c>
      <c r="G560" s="131" t="s">
        <v>609</v>
      </c>
      <c r="H560" s="131" t="s">
        <v>252</v>
      </c>
      <c r="I560" s="131" t="s">
        <v>610</v>
      </c>
      <c r="J560" s="128">
        <v>1</v>
      </c>
      <c r="M560" s="127"/>
      <c r="N560" s="127"/>
      <c r="O560" s="127"/>
    </row>
    <row r="561" spans="1:15">
      <c r="A561" s="131">
        <v>559</v>
      </c>
      <c r="B561" s="131">
        <v>9</v>
      </c>
      <c r="C561" s="131">
        <v>3</v>
      </c>
      <c r="D561" s="132" t="s">
        <v>603</v>
      </c>
      <c r="E561" s="132" t="str">
        <f t="shared" si="8"/>
        <v>9-3-801</v>
      </c>
      <c r="F561" s="132">
        <v>118.92</v>
      </c>
      <c r="G561" s="131" t="s">
        <v>609</v>
      </c>
      <c r="H561" s="131" t="s">
        <v>252</v>
      </c>
      <c r="I561" s="131" t="s">
        <v>610</v>
      </c>
      <c r="J561" s="128">
        <v>1</v>
      </c>
      <c r="M561" s="127"/>
      <c r="N561" s="127"/>
      <c r="O561" s="127"/>
    </row>
    <row r="562" spans="1:15">
      <c r="A562" s="131">
        <v>560</v>
      </c>
      <c r="B562" s="131">
        <v>9</v>
      </c>
      <c r="C562" s="131">
        <v>3</v>
      </c>
      <c r="D562" s="132" t="s">
        <v>604</v>
      </c>
      <c r="E562" s="132" t="str">
        <f t="shared" si="8"/>
        <v>9-3-802</v>
      </c>
      <c r="F562" s="132">
        <v>119.47</v>
      </c>
      <c r="G562" s="131" t="s">
        <v>609</v>
      </c>
      <c r="H562" s="131" t="s">
        <v>252</v>
      </c>
      <c r="I562" s="131" t="s">
        <v>610</v>
      </c>
      <c r="J562" s="128">
        <v>1</v>
      </c>
      <c r="M562" s="127"/>
      <c r="N562" s="127"/>
      <c r="O562" s="127"/>
    </row>
    <row r="563" spans="1:15">
      <c r="A563" s="131">
        <v>561</v>
      </c>
      <c r="B563" s="131">
        <v>9</v>
      </c>
      <c r="C563" s="131">
        <v>3</v>
      </c>
      <c r="D563" s="132" t="s">
        <v>605</v>
      </c>
      <c r="E563" s="132" t="str">
        <f t="shared" si="8"/>
        <v>9-3-901</v>
      </c>
      <c r="F563" s="132">
        <v>118.92</v>
      </c>
      <c r="G563" s="131" t="s">
        <v>609</v>
      </c>
      <c r="H563" s="131" t="s">
        <v>252</v>
      </c>
      <c r="I563" s="131" t="s">
        <v>610</v>
      </c>
      <c r="J563" s="128">
        <v>1</v>
      </c>
      <c r="M563" s="127"/>
      <c r="N563" s="127"/>
      <c r="O563" s="127"/>
    </row>
    <row r="564" spans="1:15">
      <c r="A564" s="131">
        <v>562</v>
      </c>
      <c r="B564" s="131">
        <v>9</v>
      </c>
      <c r="C564" s="131">
        <v>3</v>
      </c>
      <c r="D564" s="132" t="s">
        <v>606</v>
      </c>
      <c r="E564" s="132" t="str">
        <f t="shared" si="8"/>
        <v>9-3-902</v>
      </c>
      <c r="F564" s="132">
        <v>119.47</v>
      </c>
      <c r="G564" s="131" t="s">
        <v>609</v>
      </c>
      <c r="H564" s="131" t="s">
        <v>252</v>
      </c>
      <c r="I564" s="131" t="s">
        <v>610</v>
      </c>
      <c r="J564" s="128">
        <v>1</v>
      </c>
      <c r="M564" s="127"/>
      <c r="N564" s="127"/>
      <c r="O564" s="127"/>
    </row>
    <row r="565" spans="1:15">
      <c r="A565" s="131">
        <v>563</v>
      </c>
      <c r="B565" s="131">
        <v>9</v>
      </c>
      <c r="C565" s="131">
        <v>3</v>
      </c>
      <c r="D565" s="132" t="s">
        <v>607</v>
      </c>
      <c r="E565" s="132" t="str">
        <f t="shared" si="8"/>
        <v>9-3-1001</v>
      </c>
      <c r="F565" s="132">
        <v>118.92</v>
      </c>
      <c r="G565" s="131" t="s">
        <v>609</v>
      </c>
      <c r="H565" s="131" t="s">
        <v>252</v>
      </c>
      <c r="I565" s="131" t="s">
        <v>610</v>
      </c>
      <c r="J565" s="128">
        <v>1</v>
      </c>
      <c r="M565" s="127"/>
      <c r="N565" s="127"/>
      <c r="O565" s="127"/>
    </row>
    <row r="566" spans="1:15">
      <c r="A566" s="131">
        <v>564</v>
      </c>
      <c r="B566" s="131">
        <v>9</v>
      </c>
      <c r="C566" s="131">
        <v>3</v>
      </c>
      <c r="D566" s="132" t="s">
        <v>608</v>
      </c>
      <c r="E566" s="132" t="str">
        <f t="shared" si="8"/>
        <v>9-3-1002</v>
      </c>
      <c r="F566" s="132">
        <v>119.47</v>
      </c>
      <c r="G566" s="131" t="s">
        <v>609</v>
      </c>
      <c r="H566" s="131" t="s">
        <v>252</v>
      </c>
      <c r="I566" s="131" t="s">
        <v>610</v>
      </c>
      <c r="J566" s="128">
        <v>1</v>
      </c>
      <c r="M566" s="127"/>
      <c r="N566" s="127"/>
      <c r="O566" s="127"/>
    </row>
    <row r="567" spans="1:15">
      <c r="A567" s="131">
        <v>565</v>
      </c>
      <c r="B567" s="131">
        <v>10</v>
      </c>
      <c r="C567" s="131">
        <v>1</v>
      </c>
      <c r="D567" s="132" t="s">
        <v>587</v>
      </c>
      <c r="E567" s="132" t="str">
        <f t="shared" si="8"/>
        <v>10-1-101</v>
      </c>
      <c r="F567" s="132">
        <v>118.93</v>
      </c>
      <c r="G567" s="131" t="s">
        <v>609</v>
      </c>
      <c r="H567" s="131" t="s">
        <v>252</v>
      </c>
      <c r="I567" s="131" t="s">
        <v>610</v>
      </c>
      <c r="J567" s="128">
        <v>1</v>
      </c>
      <c r="M567" s="127"/>
      <c r="N567" s="127"/>
      <c r="O567" s="127"/>
    </row>
    <row r="568" spans="1:15">
      <c r="A568" s="131">
        <v>566</v>
      </c>
      <c r="B568" s="131">
        <v>10</v>
      </c>
      <c r="C568" s="131">
        <v>1</v>
      </c>
      <c r="D568" s="132" t="s">
        <v>590</v>
      </c>
      <c r="E568" s="132" t="str">
        <f t="shared" si="8"/>
        <v>10-1-102</v>
      </c>
      <c r="F568" s="132">
        <v>118.38</v>
      </c>
      <c r="G568" s="131" t="s">
        <v>609</v>
      </c>
      <c r="H568" s="131" t="s">
        <v>252</v>
      </c>
      <c r="I568" s="131" t="s">
        <v>610</v>
      </c>
      <c r="J568" s="128">
        <v>1</v>
      </c>
      <c r="M568" s="127"/>
      <c r="N568" s="127"/>
      <c r="O568" s="127"/>
    </row>
    <row r="569" spans="1:15">
      <c r="A569" s="131">
        <v>567</v>
      </c>
      <c r="B569" s="131">
        <v>10</v>
      </c>
      <c r="C569" s="131">
        <v>1</v>
      </c>
      <c r="D569" s="132" t="s">
        <v>591</v>
      </c>
      <c r="E569" s="132" t="str">
        <f t="shared" si="8"/>
        <v>10-1-201</v>
      </c>
      <c r="F569" s="132">
        <v>118.93</v>
      </c>
      <c r="G569" s="131" t="s">
        <v>609</v>
      </c>
      <c r="H569" s="131" t="s">
        <v>252</v>
      </c>
      <c r="I569" s="131" t="s">
        <v>610</v>
      </c>
      <c r="J569" s="128">
        <v>1</v>
      </c>
      <c r="M569" s="127"/>
      <c r="N569" s="127"/>
      <c r="O569" s="127"/>
    </row>
    <row r="570" spans="1:15">
      <c r="A570" s="131">
        <v>568</v>
      </c>
      <c r="B570" s="131">
        <v>10</v>
      </c>
      <c r="C570" s="131">
        <v>1</v>
      </c>
      <c r="D570" s="132" t="s">
        <v>592</v>
      </c>
      <c r="E570" s="132" t="str">
        <f t="shared" si="8"/>
        <v>10-1-202</v>
      </c>
      <c r="F570" s="132">
        <v>118.38</v>
      </c>
      <c r="G570" s="131" t="s">
        <v>609</v>
      </c>
      <c r="H570" s="131" t="s">
        <v>252</v>
      </c>
      <c r="I570" s="131" t="s">
        <v>610</v>
      </c>
      <c r="J570" s="128">
        <v>1</v>
      </c>
      <c r="M570" s="127"/>
      <c r="N570" s="127"/>
      <c r="O570" s="127"/>
    </row>
    <row r="571" spans="1:15">
      <c r="A571" s="131">
        <v>569</v>
      </c>
      <c r="B571" s="131">
        <v>10</v>
      </c>
      <c r="C571" s="131">
        <v>1</v>
      </c>
      <c r="D571" s="132" t="s">
        <v>593</v>
      </c>
      <c r="E571" s="132" t="str">
        <f t="shared" si="8"/>
        <v>10-1-301</v>
      </c>
      <c r="F571" s="132">
        <v>118.93</v>
      </c>
      <c r="G571" s="131" t="s">
        <v>609</v>
      </c>
      <c r="H571" s="131" t="s">
        <v>252</v>
      </c>
      <c r="I571" s="131" t="s">
        <v>610</v>
      </c>
      <c r="J571" s="128">
        <v>1</v>
      </c>
      <c r="M571" s="127"/>
      <c r="N571" s="127"/>
      <c r="O571" s="127"/>
    </row>
    <row r="572" spans="1:15">
      <c r="A572" s="131">
        <v>570</v>
      </c>
      <c r="B572" s="131">
        <v>10</v>
      </c>
      <c r="C572" s="131">
        <v>1</v>
      </c>
      <c r="D572" s="132" t="s">
        <v>594</v>
      </c>
      <c r="E572" s="132" t="str">
        <f t="shared" si="8"/>
        <v>10-1-302</v>
      </c>
      <c r="F572" s="132">
        <v>118.38</v>
      </c>
      <c r="G572" s="131" t="s">
        <v>609</v>
      </c>
      <c r="H572" s="131" t="s">
        <v>252</v>
      </c>
      <c r="I572" s="131" t="s">
        <v>610</v>
      </c>
      <c r="J572" s="128">
        <v>1</v>
      </c>
      <c r="M572" s="127"/>
      <c r="N572" s="127"/>
      <c r="O572" s="127"/>
    </row>
    <row r="573" spans="1:15">
      <c r="A573" s="131">
        <v>571</v>
      </c>
      <c r="B573" s="131">
        <v>10</v>
      </c>
      <c r="C573" s="131">
        <v>1</v>
      </c>
      <c r="D573" s="132" t="s">
        <v>595</v>
      </c>
      <c r="E573" s="132" t="str">
        <f t="shared" si="8"/>
        <v>10-1-401</v>
      </c>
      <c r="F573" s="132">
        <v>118.93</v>
      </c>
      <c r="G573" s="131" t="s">
        <v>609</v>
      </c>
      <c r="H573" s="131" t="s">
        <v>252</v>
      </c>
      <c r="I573" s="131" t="s">
        <v>610</v>
      </c>
      <c r="J573" s="128">
        <v>1</v>
      </c>
      <c r="M573" s="127"/>
      <c r="N573" s="127"/>
      <c r="O573" s="127"/>
    </row>
    <row r="574" spans="1:15">
      <c r="A574" s="131">
        <v>572</v>
      </c>
      <c r="B574" s="131">
        <v>10</v>
      </c>
      <c r="C574" s="131">
        <v>1</v>
      </c>
      <c r="D574" s="132" t="s">
        <v>596</v>
      </c>
      <c r="E574" s="132" t="str">
        <f t="shared" si="8"/>
        <v>10-1-402</v>
      </c>
      <c r="F574" s="132">
        <v>118.38</v>
      </c>
      <c r="G574" s="131" t="s">
        <v>609</v>
      </c>
      <c r="H574" s="131" t="s">
        <v>252</v>
      </c>
      <c r="I574" s="131" t="s">
        <v>610</v>
      </c>
      <c r="J574" s="128">
        <v>1</v>
      </c>
      <c r="M574" s="127"/>
      <c r="N574" s="127"/>
      <c r="O574" s="127"/>
    </row>
    <row r="575" spans="1:15">
      <c r="A575" s="131">
        <v>573</v>
      </c>
      <c r="B575" s="131">
        <v>10</v>
      </c>
      <c r="C575" s="131">
        <v>1</v>
      </c>
      <c r="D575" s="132" t="s">
        <v>597</v>
      </c>
      <c r="E575" s="132" t="str">
        <f t="shared" si="8"/>
        <v>10-1-501</v>
      </c>
      <c r="F575" s="132">
        <v>118.93</v>
      </c>
      <c r="G575" s="131" t="s">
        <v>609</v>
      </c>
      <c r="H575" s="131" t="s">
        <v>252</v>
      </c>
      <c r="I575" s="131" t="s">
        <v>610</v>
      </c>
      <c r="J575" s="128">
        <v>1</v>
      </c>
      <c r="M575" s="127"/>
      <c r="N575" s="127"/>
      <c r="O575" s="127"/>
    </row>
    <row r="576" spans="1:15">
      <c r="A576" s="131">
        <v>574</v>
      </c>
      <c r="B576" s="131">
        <v>10</v>
      </c>
      <c r="C576" s="131">
        <v>1</v>
      </c>
      <c r="D576" s="132" t="s">
        <v>598</v>
      </c>
      <c r="E576" s="132" t="str">
        <f t="shared" si="8"/>
        <v>10-1-502</v>
      </c>
      <c r="F576" s="132">
        <v>118.38</v>
      </c>
      <c r="G576" s="131" t="s">
        <v>609</v>
      </c>
      <c r="H576" s="131" t="s">
        <v>252</v>
      </c>
      <c r="I576" s="131" t="s">
        <v>610</v>
      </c>
      <c r="J576" s="128">
        <v>1</v>
      </c>
      <c r="M576" s="127"/>
      <c r="N576" s="127"/>
      <c r="O576" s="127"/>
    </row>
    <row r="577" spans="1:15">
      <c r="A577" s="131">
        <v>575</v>
      </c>
      <c r="B577" s="131">
        <v>10</v>
      </c>
      <c r="C577" s="131">
        <v>1</v>
      </c>
      <c r="D577" s="132" t="s">
        <v>599</v>
      </c>
      <c r="E577" s="132" t="str">
        <f t="shared" si="8"/>
        <v>10-1-601</v>
      </c>
      <c r="F577" s="132">
        <v>118.93</v>
      </c>
      <c r="G577" s="131" t="s">
        <v>609</v>
      </c>
      <c r="H577" s="131" t="s">
        <v>252</v>
      </c>
      <c r="I577" s="131" t="s">
        <v>610</v>
      </c>
      <c r="J577" s="128">
        <v>1</v>
      </c>
      <c r="M577" s="127"/>
      <c r="N577" s="127"/>
      <c r="O577" s="127"/>
    </row>
    <row r="578" spans="1:15">
      <c r="A578" s="131">
        <v>576</v>
      </c>
      <c r="B578" s="131">
        <v>10</v>
      </c>
      <c r="C578" s="131">
        <v>1</v>
      </c>
      <c r="D578" s="132" t="s">
        <v>600</v>
      </c>
      <c r="E578" s="132" t="str">
        <f t="shared" si="8"/>
        <v>10-1-602</v>
      </c>
      <c r="F578" s="132">
        <v>118.38</v>
      </c>
      <c r="G578" s="131" t="s">
        <v>609</v>
      </c>
      <c r="H578" s="131" t="s">
        <v>252</v>
      </c>
      <c r="I578" s="131" t="s">
        <v>610</v>
      </c>
      <c r="J578" s="128">
        <v>1</v>
      </c>
      <c r="M578" s="127"/>
      <c r="N578" s="127"/>
      <c r="O578" s="127"/>
    </row>
    <row r="579" spans="1:15">
      <c r="A579" s="131">
        <v>577</v>
      </c>
      <c r="B579" s="131">
        <v>10</v>
      </c>
      <c r="C579" s="131">
        <v>1</v>
      </c>
      <c r="D579" s="132" t="s">
        <v>601</v>
      </c>
      <c r="E579" s="132" t="str">
        <f t="shared" si="8"/>
        <v>10-1-701</v>
      </c>
      <c r="F579" s="132">
        <v>118.93</v>
      </c>
      <c r="G579" s="131" t="s">
        <v>609</v>
      </c>
      <c r="H579" s="131" t="s">
        <v>252</v>
      </c>
      <c r="I579" s="131" t="s">
        <v>610</v>
      </c>
      <c r="J579" s="128">
        <v>1</v>
      </c>
      <c r="M579" s="127"/>
      <c r="N579" s="127"/>
      <c r="O579" s="127"/>
    </row>
    <row r="580" spans="1:15">
      <c r="A580" s="131">
        <v>578</v>
      </c>
      <c r="B580" s="131">
        <v>10</v>
      </c>
      <c r="C580" s="131">
        <v>1</v>
      </c>
      <c r="D580" s="132" t="s">
        <v>602</v>
      </c>
      <c r="E580" s="132" t="str">
        <f t="shared" ref="E580:E643" si="9">B580&amp;-C580&amp;-D580</f>
        <v>10-1-702</v>
      </c>
      <c r="F580" s="132">
        <v>118.38</v>
      </c>
      <c r="G580" s="131" t="s">
        <v>609</v>
      </c>
      <c r="H580" s="131" t="s">
        <v>252</v>
      </c>
      <c r="I580" s="131" t="s">
        <v>610</v>
      </c>
      <c r="J580" s="128">
        <v>1</v>
      </c>
      <c r="M580" s="127"/>
      <c r="N580" s="127"/>
      <c r="O580" s="127"/>
    </row>
    <row r="581" spans="1:15">
      <c r="A581" s="131">
        <v>579</v>
      </c>
      <c r="B581" s="131">
        <v>10</v>
      </c>
      <c r="C581" s="131">
        <v>1</v>
      </c>
      <c r="D581" s="132" t="s">
        <v>603</v>
      </c>
      <c r="E581" s="132" t="str">
        <f t="shared" si="9"/>
        <v>10-1-801</v>
      </c>
      <c r="F581" s="132">
        <v>118.93</v>
      </c>
      <c r="G581" s="131" t="s">
        <v>609</v>
      </c>
      <c r="H581" s="131" t="s">
        <v>252</v>
      </c>
      <c r="I581" s="131" t="s">
        <v>610</v>
      </c>
      <c r="J581" s="128">
        <v>1</v>
      </c>
      <c r="M581" s="127"/>
      <c r="N581" s="127"/>
      <c r="O581" s="127"/>
    </row>
    <row r="582" spans="1:15">
      <c r="A582" s="131">
        <v>580</v>
      </c>
      <c r="B582" s="131">
        <v>10</v>
      </c>
      <c r="C582" s="131">
        <v>1</v>
      </c>
      <c r="D582" s="132" t="s">
        <v>604</v>
      </c>
      <c r="E582" s="132" t="str">
        <f t="shared" si="9"/>
        <v>10-1-802</v>
      </c>
      <c r="F582" s="132">
        <v>118.38</v>
      </c>
      <c r="G582" s="131" t="s">
        <v>609</v>
      </c>
      <c r="H582" s="131" t="s">
        <v>252</v>
      </c>
      <c r="I582" s="131" t="s">
        <v>610</v>
      </c>
      <c r="J582" s="128">
        <v>1</v>
      </c>
      <c r="M582" s="127"/>
      <c r="N582" s="127"/>
      <c r="O582" s="127"/>
    </row>
    <row r="583" spans="1:15">
      <c r="A583" s="131">
        <v>581</v>
      </c>
      <c r="B583" s="131">
        <v>10</v>
      </c>
      <c r="C583" s="131">
        <v>1</v>
      </c>
      <c r="D583" s="132" t="s">
        <v>605</v>
      </c>
      <c r="E583" s="132" t="str">
        <f t="shared" si="9"/>
        <v>10-1-901</v>
      </c>
      <c r="F583" s="132">
        <v>118.93</v>
      </c>
      <c r="G583" s="131" t="s">
        <v>609</v>
      </c>
      <c r="H583" s="131" t="s">
        <v>252</v>
      </c>
      <c r="I583" s="131" t="s">
        <v>610</v>
      </c>
      <c r="J583" s="128">
        <v>1</v>
      </c>
      <c r="M583" s="127"/>
      <c r="N583" s="127"/>
      <c r="O583" s="127"/>
    </row>
    <row r="584" spans="1:15">
      <c r="A584" s="131">
        <v>582</v>
      </c>
      <c r="B584" s="131">
        <v>10</v>
      </c>
      <c r="C584" s="131">
        <v>1</v>
      </c>
      <c r="D584" s="132" t="s">
        <v>606</v>
      </c>
      <c r="E584" s="132" t="str">
        <f t="shared" si="9"/>
        <v>10-1-902</v>
      </c>
      <c r="F584" s="132">
        <v>118.38</v>
      </c>
      <c r="G584" s="131" t="s">
        <v>609</v>
      </c>
      <c r="H584" s="131" t="s">
        <v>252</v>
      </c>
      <c r="I584" s="131" t="s">
        <v>610</v>
      </c>
      <c r="J584" s="128">
        <v>1</v>
      </c>
      <c r="M584" s="127"/>
      <c r="N584" s="127"/>
      <c r="O584" s="127"/>
    </row>
    <row r="585" spans="1:15">
      <c r="A585" s="131">
        <v>583</v>
      </c>
      <c r="B585" s="131">
        <v>10</v>
      </c>
      <c r="C585" s="131">
        <v>1</v>
      </c>
      <c r="D585" s="132" t="s">
        <v>607</v>
      </c>
      <c r="E585" s="132" t="str">
        <f t="shared" si="9"/>
        <v>10-1-1001</v>
      </c>
      <c r="F585" s="132">
        <v>118.93</v>
      </c>
      <c r="G585" s="131" t="s">
        <v>609</v>
      </c>
      <c r="H585" s="131" t="s">
        <v>252</v>
      </c>
      <c r="I585" s="131" t="s">
        <v>610</v>
      </c>
      <c r="J585" s="128">
        <v>1</v>
      </c>
      <c r="M585" s="127"/>
      <c r="N585" s="127"/>
      <c r="O585" s="127"/>
    </row>
    <row r="586" spans="1:15">
      <c r="A586" s="131">
        <v>584</v>
      </c>
      <c r="B586" s="131">
        <v>10</v>
      </c>
      <c r="C586" s="131">
        <v>1</v>
      </c>
      <c r="D586" s="132" t="s">
        <v>608</v>
      </c>
      <c r="E586" s="132" t="str">
        <f t="shared" si="9"/>
        <v>10-1-1002</v>
      </c>
      <c r="F586" s="132">
        <v>118.38</v>
      </c>
      <c r="G586" s="131" t="s">
        <v>609</v>
      </c>
      <c r="H586" s="131" t="s">
        <v>252</v>
      </c>
      <c r="I586" s="131" t="s">
        <v>610</v>
      </c>
      <c r="J586" s="128">
        <v>1</v>
      </c>
      <c r="M586" s="127"/>
      <c r="N586" s="127"/>
      <c r="O586" s="127"/>
    </row>
    <row r="587" spans="1:15">
      <c r="A587" s="131">
        <v>585</v>
      </c>
      <c r="B587" s="131">
        <v>10</v>
      </c>
      <c r="C587" s="131">
        <v>2</v>
      </c>
      <c r="D587" s="132" t="s">
        <v>587</v>
      </c>
      <c r="E587" s="132" t="str">
        <f t="shared" si="9"/>
        <v>10-2-101</v>
      </c>
      <c r="F587" s="132">
        <v>118.38</v>
      </c>
      <c r="G587" s="131" t="s">
        <v>609</v>
      </c>
      <c r="H587" s="131" t="s">
        <v>252</v>
      </c>
      <c r="I587" s="131" t="s">
        <v>610</v>
      </c>
      <c r="J587" s="128">
        <v>1</v>
      </c>
      <c r="M587" s="127"/>
      <c r="N587" s="127"/>
      <c r="O587" s="127"/>
    </row>
    <row r="588" spans="1:15">
      <c r="A588" s="131">
        <v>586</v>
      </c>
      <c r="B588" s="131">
        <v>10</v>
      </c>
      <c r="C588" s="131">
        <v>2</v>
      </c>
      <c r="D588" s="132" t="s">
        <v>590</v>
      </c>
      <c r="E588" s="132" t="str">
        <f t="shared" si="9"/>
        <v>10-2-102</v>
      </c>
      <c r="F588" s="132">
        <v>118.38</v>
      </c>
      <c r="G588" s="131" t="s">
        <v>609</v>
      </c>
      <c r="H588" s="131" t="s">
        <v>252</v>
      </c>
      <c r="I588" s="131" t="s">
        <v>610</v>
      </c>
      <c r="J588" s="128">
        <v>1</v>
      </c>
      <c r="M588" s="127"/>
      <c r="N588" s="127"/>
      <c r="O588" s="127"/>
    </row>
    <row r="589" spans="1:15">
      <c r="A589" s="131">
        <v>587</v>
      </c>
      <c r="B589" s="131">
        <v>10</v>
      </c>
      <c r="C589" s="131">
        <v>2</v>
      </c>
      <c r="D589" s="132" t="s">
        <v>591</v>
      </c>
      <c r="E589" s="132" t="str">
        <f t="shared" si="9"/>
        <v>10-2-201</v>
      </c>
      <c r="F589" s="132">
        <v>118.38</v>
      </c>
      <c r="G589" s="131" t="s">
        <v>609</v>
      </c>
      <c r="H589" s="131" t="s">
        <v>252</v>
      </c>
      <c r="I589" s="131" t="s">
        <v>610</v>
      </c>
      <c r="J589" s="128">
        <v>1</v>
      </c>
      <c r="M589" s="127"/>
      <c r="N589" s="127"/>
      <c r="O589" s="127"/>
    </row>
    <row r="590" spans="1:15">
      <c r="A590" s="131">
        <v>588</v>
      </c>
      <c r="B590" s="131">
        <v>10</v>
      </c>
      <c r="C590" s="131">
        <v>2</v>
      </c>
      <c r="D590" s="132" t="s">
        <v>592</v>
      </c>
      <c r="E590" s="132" t="str">
        <f t="shared" si="9"/>
        <v>10-2-202</v>
      </c>
      <c r="F590" s="132">
        <v>118.38</v>
      </c>
      <c r="G590" s="131" t="s">
        <v>609</v>
      </c>
      <c r="H590" s="131" t="s">
        <v>252</v>
      </c>
      <c r="I590" s="131" t="s">
        <v>610</v>
      </c>
      <c r="J590" s="128">
        <v>1</v>
      </c>
      <c r="M590" s="127"/>
      <c r="N590" s="127"/>
      <c r="O590" s="127"/>
    </row>
    <row r="591" spans="1:15">
      <c r="A591" s="131">
        <v>589</v>
      </c>
      <c r="B591" s="131">
        <v>10</v>
      </c>
      <c r="C591" s="131">
        <v>2</v>
      </c>
      <c r="D591" s="132" t="s">
        <v>593</v>
      </c>
      <c r="E591" s="132" t="str">
        <f t="shared" si="9"/>
        <v>10-2-301</v>
      </c>
      <c r="F591" s="132">
        <v>118.38</v>
      </c>
      <c r="G591" s="131" t="s">
        <v>609</v>
      </c>
      <c r="H591" s="131" t="s">
        <v>252</v>
      </c>
      <c r="I591" s="131" t="s">
        <v>610</v>
      </c>
      <c r="J591" s="128">
        <v>1</v>
      </c>
      <c r="M591" s="127"/>
      <c r="N591" s="127"/>
      <c r="O591" s="127"/>
    </row>
    <row r="592" spans="1:15">
      <c r="A592" s="131">
        <v>590</v>
      </c>
      <c r="B592" s="131">
        <v>10</v>
      </c>
      <c r="C592" s="131">
        <v>2</v>
      </c>
      <c r="D592" s="132" t="s">
        <v>594</v>
      </c>
      <c r="E592" s="132" t="str">
        <f t="shared" si="9"/>
        <v>10-2-302</v>
      </c>
      <c r="F592" s="132">
        <v>118.38</v>
      </c>
      <c r="G592" s="131" t="s">
        <v>609</v>
      </c>
      <c r="H592" s="131" t="s">
        <v>252</v>
      </c>
      <c r="I592" s="131" t="s">
        <v>610</v>
      </c>
      <c r="J592" s="128">
        <v>1</v>
      </c>
      <c r="M592" s="127"/>
      <c r="N592" s="127"/>
      <c r="O592" s="127"/>
    </row>
    <row r="593" spans="1:15">
      <c r="A593" s="131">
        <v>591</v>
      </c>
      <c r="B593" s="131">
        <v>10</v>
      </c>
      <c r="C593" s="131">
        <v>2</v>
      </c>
      <c r="D593" s="132" t="s">
        <v>595</v>
      </c>
      <c r="E593" s="132" t="str">
        <f t="shared" si="9"/>
        <v>10-2-401</v>
      </c>
      <c r="F593" s="132">
        <v>118.38</v>
      </c>
      <c r="G593" s="131" t="s">
        <v>609</v>
      </c>
      <c r="H593" s="131" t="s">
        <v>252</v>
      </c>
      <c r="I593" s="131" t="s">
        <v>610</v>
      </c>
      <c r="J593" s="128">
        <v>1</v>
      </c>
      <c r="M593" s="127"/>
      <c r="N593" s="127"/>
      <c r="O593" s="127"/>
    </row>
    <row r="594" spans="1:15">
      <c r="A594" s="131">
        <v>592</v>
      </c>
      <c r="B594" s="131">
        <v>10</v>
      </c>
      <c r="C594" s="131">
        <v>2</v>
      </c>
      <c r="D594" s="132" t="s">
        <v>596</v>
      </c>
      <c r="E594" s="132" t="str">
        <f t="shared" si="9"/>
        <v>10-2-402</v>
      </c>
      <c r="F594" s="132">
        <v>118.38</v>
      </c>
      <c r="G594" s="131" t="s">
        <v>609</v>
      </c>
      <c r="H594" s="131" t="s">
        <v>252</v>
      </c>
      <c r="I594" s="131" t="s">
        <v>610</v>
      </c>
      <c r="J594" s="128">
        <v>1</v>
      </c>
      <c r="M594" s="127"/>
      <c r="N594" s="127"/>
      <c r="O594" s="127"/>
    </row>
    <row r="595" spans="1:15">
      <c r="A595" s="131">
        <v>593</v>
      </c>
      <c r="B595" s="131">
        <v>10</v>
      </c>
      <c r="C595" s="131">
        <v>2</v>
      </c>
      <c r="D595" s="132" t="s">
        <v>597</v>
      </c>
      <c r="E595" s="132" t="str">
        <f t="shared" si="9"/>
        <v>10-2-501</v>
      </c>
      <c r="F595" s="132">
        <v>118.38</v>
      </c>
      <c r="G595" s="131" t="s">
        <v>609</v>
      </c>
      <c r="H595" s="131" t="s">
        <v>252</v>
      </c>
      <c r="I595" s="131" t="s">
        <v>610</v>
      </c>
      <c r="J595" s="128">
        <v>1</v>
      </c>
      <c r="M595" s="127"/>
      <c r="N595" s="127"/>
      <c r="O595" s="127"/>
    </row>
    <row r="596" spans="1:15">
      <c r="A596" s="131">
        <v>594</v>
      </c>
      <c r="B596" s="131">
        <v>10</v>
      </c>
      <c r="C596" s="131">
        <v>2</v>
      </c>
      <c r="D596" s="132" t="s">
        <v>598</v>
      </c>
      <c r="E596" s="132" t="str">
        <f t="shared" si="9"/>
        <v>10-2-502</v>
      </c>
      <c r="F596" s="132">
        <v>118.38</v>
      </c>
      <c r="G596" s="131" t="s">
        <v>609</v>
      </c>
      <c r="H596" s="131" t="s">
        <v>252</v>
      </c>
      <c r="I596" s="131" t="s">
        <v>610</v>
      </c>
      <c r="J596" s="128">
        <v>1</v>
      </c>
      <c r="M596" s="127"/>
      <c r="N596" s="127"/>
      <c r="O596" s="127"/>
    </row>
    <row r="597" spans="1:15">
      <c r="A597" s="131">
        <v>595</v>
      </c>
      <c r="B597" s="131">
        <v>10</v>
      </c>
      <c r="C597" s="131">
        <v>2</v>
      </c>
      <c r="D597" s="132" t="s">
        <v>599</v>
      </c>
      <c r="E597" s="132" t="str">
        <f t="shared" si="9"/>
        <v>10-2-601</v>
      </c>
      <c r="F597" s="132">
        <v>118.38</v>
      </c>
      <c r="G597" s="131" t="s">
        <v>609</v>
      </c>
      <c r="H597" s="131" t="s">
        <v>252</v>
      </c>
      <c r="I597" s="131" t="s">
        <v>610</v>
      </c>
      <c r="J597" s="128">
        <v>1</v>
      </c>
      <c r="M597" s="127"/>
      <c r="N597" s="127"/>
      <c r="O597" s="127"/>
    </row>
    <row r="598" spans="1:15">
      <c r="A598" s="131">
        <v>596</v>
      </c>
      <c r="B598" s="131">
        <v>10</v>
      </c>
      <c r="C598" s="131">
        <v>2</v>
      </c>
      <c r="D598" s="132" t="s">
        <v>600</v>
      </c>
      <c r="E598" s="132" t="str">
        <f t="shared" si="9"/>
        <v>10-2-602</v>
      </c>
      <c r="F598" s="132">
        <v>118.38</v>
      </c>
      <c r="G598" s="131" t="s">
        <v>609</v>
      </c>
      <c r="H598" s="131" t="s">
        <v>252</v>
      </c>
      <c r="I598" s="131" t="s">
        <v>610</v>
      </c>
      <c r="J598" s="128">
        <v>1</v>
      </c>
      <c r="M598" s="127"/>
      <c r="N598" s="127"/>
      <c r="O598" s="127"/>
    </row>
    <row r="599" spans="1:15">
      <c r="A599" s="131">
        <v>597</v>
      </c>
      <c r="B599" s="131">
        <v>10</v>
      </c>
      <c r="C599" s="131">
        <v>2</v>
      </c>
      <c r="D599" s="132" t="s">
        <v>601</v>
      </c>
      <c r="E599" s="132" t="str">
        <f t="shared" si="9"/>
        <v>10-2-701</v>
      </c>
      <c r="F599" s="132">
        <v>118.38</v>
      </c>
      <c r="G599" s="131" t="s">
        <v>609</v>
      </c>
      <c r="H599" s="131" t="s">
        <v>252</v>
      </c>
      <c r="I599" s="131" t="s">
        <v>610</v>
      </c>
      <c r="J599" s="128">
        <v>1</v>
      </c>
      <c r="M599" s="127"/>
      <c r="N599" s="127"/>
      <c r="O599" s="127"/>
    </row>
    <row r="600" spans="1:15">
      <c r="A600" s="131">
        <v>598</v>
      </c>
      <c r="B600" s="131">
        <v>10</v>
      </c>
      <c r="C600" s="131">
        <v>2</v>
      </c>
      <c r="D600" s="132" t="s">
        <v>602</v>
      </c>
      <c r="E600" s="132" t="str">
        <f t="shared" si="9"/>
        <v>10-2-702</v>
      </c>
      <c r="F600" s="132">
        <v>118.38</v>
      </c>
      <c r="G600" s="131" t="s">
        <v>609</v>
      </c>
      <c r="H600" s="131" t="s">
        <v>252</v>
      </c>
      <c r="I600" s="131" t="s">
        <v>610</v>
      </c>
      <c r="J600" s="128">
        <v>1</v>
      </c>
      <c r="M600" s="127"/>
      <c r="N600" s="127"/>
      <c r="O600" s="127"/>
    </row>
    <row r="601" spans="1:15">
      <c r="A601" s="131">
        <v>599</v>
      </c>
      <c r="B601" s="131">
        <v>10</v>
      </c>
      <c r="C601" s="131">
        <v>2</v>
      </c>
      <c r="D601" s="132" t="s">
        <v>603</v>
      </c>
      <c r="E601" s="132" t="str">
        <f t="shared" si="9"/>
        <v>10-2-801</v>
      </c>
      <c r="F601" s="132">
        <v>118.38</v>
      </c>
      <c r="G601" s="131" t="s">
        <v>609</v>
      </c>
      <c r="H601" s="131" t="s">
        <v>252</v>
      </c>
      <c r="I601" s="131" t="s">
        <v>610</v>
      </c>
      <c r="J601" s="128">
        <v>1</v>
      </c>
      <c r="M601" s="127"/>
      <c r="N601" s="127"/>
      <c r="O601" s="127"/>
    </row>
    <row r="602" spans="1:15">
      <c r="A602" s="131">
        <v>600</v>
      </c>
      <c r="B602" s="131">
        <v>10</v>
      </c>
      <c r="C602" s="131">
        <v>2</v>
      </c>
      <c r="D602" s="132" t="s">
        <v>604</v>
      </c>
      <c r="E602" s="132" t="str">
        <f t="shared" si="9"/>
        <v>10-2-802</v>
      </c>
      <c r="F602" s="132">
        <v>118.38</v>
      </c>
      <c r="G602" s="131" t="s">
        <v>609</v>
      </c>
      <c r="H602" s="131" t="s">
        <v>252</v>
      </c>
      <c r="I602" s="131" t="s">
        <v>610</v>
      </c>
      <c r="J602" s="128">
        <v>1</v>
      </c>
      <c r="M602" s="127"/>
      <c r="N602" s="127"/>
      <c r="O602" s="127"/>
    </row>
    <row r="603" spans="1:15">
      <c r="A603" s="131">
        <v>601</v>
      </c>
      <c r="B603" s="131">
        <v>10</v>
      </c>
      <c r="C603" s="131">
        <v>2</v>
      </c>
      <c r="D603" s="132" t="s">
        <v>605</v>
      </c>
      <c r="E603" s="132" t="str">
        <f t="shared" si="9"/>
        <v>10-2-901</v>
      </c>
      <c r="F603" s="132">
        <v>118.38</v>
      </c>
      <c r="G603" s="131" t="s">
        <v>609</v>
      </c>
      <c r="H603" s="131" t="s">
        <v>252</v>
      </c>
      <c r="I603" s="131" t="s">
        <v>610</v>
      </c>
      <c r="J603" s="128">
        <v>1</v>
      </c>
      <c r="M603" s="127"/>
      <c r="N603" s="127"/>
      <c r="O603" s="127"/>
    </row>
    <row r="604" spans="1:15">
      <c r="A604" s="131">
        <v>602</v>
      </c>
      <c r="B604" s="131">
        <v>10</v>
      </c>
      <c r="C604" s="131">
        <v>2</v>
      </c>
      <c r="D604" s="132" t="s">
        <v>606</v>
      </c>
      <c r="E604" s="132" t="str">
        <f t="shared" si="9"/>
        <v>10-2-902</v>
      </c>
      <c r="F604" s="132">
        <v>118.38</v>
      </c>
      <c r="G604" s="131" t="s">
        <v>609</v>
      </c>
      <c r="H604" s="131" t="s">
        <v>252</v>
      </c>
      <c r="I604" s="131" t="s">
        <v>610</v>
      </c>
      <c r="J604" s="128">
        <v>1</v>
      </c>
      <c r="M604" s="127"/>
      <c r="N604" s="127"/>
      <c r="O604" s="127"/>
    </row>
    <row r="605" spans="1:15">
      <c r="A605" s="131">
        <v>603</v>
      </c>
      <c r="B605" s="131">
        <v>10</v>
      </c>
      <c r="C605" s="131">
        <v>2</v>
      </c>
      <c r="D605" s="132" t="s">
        <v>607</v>
      </c>
      <c r="E605" s="132" t="str">
        <f t="shared" si="9"/>
        <v>10-2-1001</v>
      </c>
      <c r="F605" s="132">
        <v>118.38</v>
      </c>
      <c r="G605" s="131" t="s">
        <v>609</v>
      </c>
      <c r="H605" s="131" t="s">
        <v>252</v>
      </c>
      <c r="I605" s="131" t="s">
        <v>610</v>
      </c>
      <c r="J605" s="128">
        <v>1</v>
      </c>
      <c r="M605" s="127"/>
      <c r="N605" s="127"/>
      <c r="O605" s="127"/>
    </row>
    <row r="606" spans="1:15">
      <c r="A606" s="131">
        <v>604</v>
      </c>
      <c r="B606" s="131">
        <v>10</v>
      </c>
      <c r="C606" s="131">
        <v>2</v>
      </c>
      <c r="D606" s="132" t="s">
        <v>608</v>
      </c>
      <c r="E606" s="132" t="str">
        <f t="shared" si="9"/>
        <v>10-2-1002</v>
      </c>
      <c r="F606" s="132">
        <v>118.38</v>
      </c>
      <c r="G606" s="131" t="s">
        <v>609</v>
      </c>
      <c r="H606" s="131" t="s">
        <v>252</v>
      </c>
      <c r="I606" s="131" t="s">
        <v>610</v>
      </c>
      <c r="J606" s="128">
        <v>1</v>
      </c>
      <c r="M606" s="127"/>
      <c r="N606" s="127"/>
      <c r="O606" s="127"/>
    </row>
    <row r="607" spans="1:15">
      <c r="A607" s="131">
        <v>605</v>
      </c>
      <c r="B607" s="131">
        <v>10</v>
      </c>
      <c r="C607" s="131">
        <v>3</v>
      </c>
      <c r="D607" s="132" t="s">
        <v>587</v>
      </c>
      <c r="E607" s="132" t="str">
        <f t="shared" si="9"/>
        <v>10-3-101</v>
      </c>
      <c r="F607" s="132">
        <v>118.38</v>
      </c>
      <c r="G607" s="131" t="s">
        <v>609</v>
      </c>
      <c r="H607" s="131" t="s">
        <v>252</v>
      </c>
      <c r="I607" s="131" t="s">
        <v>610</v>
      </c>
      <c r="J607" s="128">
        <v>1</v>
      </c>
      <c r="M607" s="127"/>
      <c r="N607" s="127"/>
      <c r="O607" s="127"/>
    </row>
    <row r="608" spans="1:15">
      <c r="A608" s="131">
        <v>606</v>
      </c>
      <c r="B608" s="131">
        <v>10</v>
      </c>
      <c r="C608" s="131">
        <v>3</v>
      </c>
      <c r="D608" s="132" t="s">
        <v>590</v>
      </c>
      <c r="E608" s="132" t="str">
        <f t="shared" si="9"/>
        <v>10-3-102</v>
      </c>
      <c r="F608" s="132">
        <v>118.93</v>
      </c>
      <c r="G608" s="131" t="s">
        <v>609</v>
      </c>
      <c r="H608" s="131" t="s">
        <v>252</v>
      </c>
      <c r="I608" s="131" t="s">
        <v>610</v>
      </c>
      <c r="J608" s="128">
        <v>1</v>
      </c>
      <c r="M608" s="127"/>
      <c r="N608" s="127"/>
      <c r="O608" s="127"/>
    </row>
    <row r="609" spans="1:15">
      <c r="A609" s="131">
        <v>607</v>
      </c>
      <c r="B609" s="131">
        <v>10</v>
      </c>
      <c r="C609" s="131">
        <v>3</v>
      </c>
      <c r="D609" s="132" t="s">
        <v>591</v>
      </c>
      <c r="E609" s="132" t="str">
        <f t="shared" si="9"/>
        <v>10-3-201</v>
      </c>
      <c r="F609" s="132">
        <v>118.38</v>
      </c>
      <c r="G609" s="131" t="s">
        <v>609</v>
      </c>
      <c r="H609" s="131" t="s">
        <v>252</v>
      </c>
      <c r="I609" s="131" t="s">
        <v>610</v>
      </c>
      <c r="J609" s="128">
        <v>1</v>
      </c>
      <c r="M609" s="127"/>
      <c r="N609" s="127"/>
      <c r="O609" s="127"/>
    </row>
    <row r="610" spans="1:15">
      <c r="A610" s="131">
        <v>608</v>
      </c>
      <c r="B610" s="131">
        <v>10</v>
      </c>
      <c r="C610" s="131">
        <v>3</v>
      </c>
      <c r="D610" s="132" t="s">
        <v>592</v>
      </c>
      <c r="E610" s="132" t="str">
        <f t="shared" si="9"/>
        <v>10-3-202</v>
      </c>
      <c r="F610" s="132">
        <v>118.93</v>
      </c>
      <c r="G610" s="131" t="s">
        <v>609</v>
      </c>
      <c r="H610" s="131" t="s">
        <v>252</v>
      </c>
      <c r="I610" s="131" t="s">
        <v>610</v>
      </c>
      <c r="J610" s="128">
        <v>1</v>
      </c>
      <c r="M610" s="127"/>
      <c r="N610" s="127"/>
      <c r="O610" s="127"/>
    </row>
    <row r="611" spans="1:15">
      <c r="A611" s="131">
        <v>609</v>
      </c>
      <c r="B611" s="131">
        <v>10</v>
      </c>
      <c r="C611" s="131">
        <v>3</v>
      </c>
      <c r="D611" s="132" t="s">
        <v>593</v>
      </c>
      <c r="E611" s="132" t="str">
        <f t="shared" si="9"/>
        <v>10-3-301</v>
      </c>
      <c r="F611" s="132">
        <v>118.38</v>
      </c>
      <c r="G611" s="131" t="s">
        <v>609</v>
      </c>
      <c r="H611" s="131" t="s">
        <v>252</v>
      </c>
      <c r="I611" s="131" t="s">
        <v>610</v>
      </c>
      <c r="J611" s="128">
        <v>1</v>
      </c>
      <c r="M611" s="127"/>
      <c r="N611" s="127"/>
      <c r="O611" s="127"/>
    </row>
    <row r="612" spans="1:15">
      <c r="A612" s="131">
        <v>610</v>
      </c>
      <c r="B612" s="131">
        <v>10</v>
      </c>
      <c r="C612" s="131">
        <v>3</v>
      </c>
      <c r="D612" s="132" t="s">
        <v>594</v>
      </c>
      <c r="E612" s="132" t="str">
        <f t="shared" si="9"/>
        <v>10-3-302</v>
      </c>
      <c r="F612" s="132">
        <v>118.93</v>
      </c>
      <c r="G612" s="131" t="s">
        <v>609</v>
      </c>
      <c r="H612" s="131" t="s">
        <v>252</v>
      </c>
      <c r="I612" s="131" t="s">
        <v>610</v>
      </c>
      <c r="J612" s="128">
        <v>1</v>
      </c>
      <c r="M612" s="127"/>
      <c r="N612" s="127"/>
      <c r="O612" s="127"/>
    </row>
    <row r="613" spans="1:15">
      <c r="A613" s="131">
        <v>611</v>
      </c>
      <c r="B613" s="131">
        <v>10</v>
      </c>
      <c r="C613" s="131">
        <v>3</v>
      </c>
      <c r="D613" s="132" t="s">
        <v>595</v>
      </c>
      <c r="E613" s="132" t="str">
        <f t="shared" si="9"/>
        <v>10-3-401</v>
      </c>
      <c r="F613" s="132">
        <v>118.38</v>
      </c>
      <c r="G613" s="131" t="s">
        <v>609</v>
      </c>
      <c r="H613" s="131" t="s">
        <v>252</v>
      </c>
      <c r="I613" s="131" t="s">
        <v>610</v>
      </c>
      <c r="J613" s="128">
        <v>1</v>
      </c>
      <c r="M613" s="127"/>
      <c r="N613" s="127"/>
      <c r="O613" s="127"/>
    </row>
    <row r="614" spans="1:15">
      <c r="A614" s="131">
        <v>612</v>
      </c>
      <c r="B614" s="131">
        <v>10</v>
      </c>
      <c r="C614" s="131">
        <v>3</v>
      </c>
      <c r="D614" s="132" t="s">
        <v>596</v>
      </c>
      <c r="E614" s="132" t="str">
        <f t="shared" si="9"/>
        <v>10-3-402</v>
      </c>
      <c r="F614" s="132">
        <v>118.93</v>
      </c>
      <c r="G614" s="131" t="s">
        <v>609</v>
      </c>
      <c r="H614" s="131" t="s">
        <v>252</v>
      </c>
      <c r="I614" s="131" t="s">
        <v>610</v>
      </c>
      <c r="J614" s="128">
        <v>1</v>
      </c>
      <c r="M614" s="127"/>
      <c r="N614" s="127"/>
      <c r="O614" s="127"/>
    </row>
    <row r="615" spans="1:15">
      <c r="A615" s="131">
        <v>613</v>
      </c>
      <c r="B615" s="131">
        <v>10</v>
      </c>
      <c r="C615" s="131">
        <v>3</v>
      </c>
      <c r="D615" s="132" t="s">
        <v>597</v>
      </c>
      <c r="E615" s="132" t="str">
        <f t="shared" si="9"/>
        <v>10-3-501</v>
      </c>
      <c r="F615" s="132">
        <v>118.38</v>
      </c>
      <c r="G615" s="131" t="s">
        <v>609</v>
      </c>
      <c r="H615" s="131" t="s">
        <v>252</v>
      </c>
      <c r="I615" s="131" t="s">
        <v>610</v>
      </c>
      <c r="J615" s="128">
        <v>1</v>
      </c>
      <c r="M615" s="127"/>
      <c r="N615" s="127"/>
      <c r="O615" s="127"/>
    </row>
    <row r="616" spans="1:15">
      <c r="A616" s="131">
        <v>614</v>
      </c>
      <c r="B616" s="131">
        <v>10</v>
      </c>
      <c r="C616" s="131">
        <v>3</v>
      </c>
      <c r="D616" s="132" t="s">
        <v>598</v>
      </c>
      <c r="E616" s="132" t="str">
        <f t="shared" si="9"/>
        <v>10-3-502</v>
      </c>
      <c r="F616" s="132">
        <v>118.93</v>
      </c>
      <c r="G616" s="131" t="s">
        <v>609</v>
      </c>
      <c r="H616" s="131" t="s">
        <v>252</v>
      </c>
      <c r="I616" s="131" t="s">
        <v>610</v>
      </c>
      <c r="J616" s="128">
        <v>1</v>
      </c>
      <c r="M616" s="127"/>
      <c r="N616" s="127"/>
      <c r="O616" s="127"/>
    </row>
    <row r="617" spans="1:15">
      <c r="A617" s="131">
        <v>615</v>
      </c>
      <c r="B617" s="131">
        <v>10</v>
      </c>
      <c r="C617" s="131">
        <v>3</v>
      </c>
      <c r="D617" s="132" t="s">
        <v>599</v>
      </c>
      <c r="E617" s="132" t="str">
        <f t="shared" si="9"/>
        <v>10-3-601</v>
      </c>
      <c r="F617" s="132">
        <v>118.38</v>
      </c>
      <c r="G617" s="131" t="s">
        <v>609</v>
      </c>
      <c r="H617" s="131" t="s">
        <v>252</v>
      </c>
      <c r="I617" s="131" t="s">
        <v>610</v>
      </c>
      <c r="J617" s="128">
        <v>1</v>
      </c>
      <c r="M617" s="127"/>
      <c r="N617" s="127"/>
      <c r="O617" s="127"/>
    </row>
    <row r="618" spans="1:15">
      <c r="A618" s="131">
        <v>616</v>
      </c>
      <c r="B618" s="131">
        <v>10</v>
      </c>
      <c r="C618" s="131">
        <v>3</v>
      </c>
      <c r="D618" s="132" t="s">
        <v>600</v>
      </c>
      <c r="E618" s="132" t="str">
        <f t="shared" si="9"/>
        <v>10-3-602</v>
      </c>
      <c r="F618" s="132">
        <v>118.93</v>
      </c>
      <c r="G618" s="131" t="s">
        <v>609</v>
      </c>
      <c r="H618" s="131" t="s">
        <v>252</v>
      </c>
      <c r="I618" s="131" t="s">
        <v>610</v>
      </c>
      <c r="J618" s="128">
        <v>1</v>
      </c>
      <c r="M618" s="127"/>
      <c r="N618" s="127"/>
      <c r="O618" s="127"/>
    </row>
    <row r="619" spans="1:15">
      <c r="A619" s="131">
        <v>617</v>
      </c>
      <c r="B619" s="131">
        <v>10</v>
      </c>
      <c r="C619" s="131">
        <v>3</v>
      </c>
      <c r="D619" s="132" t="s">
        <v>601</v>
      </c>
      <c r="E619" s="132" t="str">
        <f t="shared" si="9"/>
        <v>10-3-701</v>
      </c>
      <c r="F619" s="132">
        <v>118.38</v>
      </c>
      <c r="G619" s="131" t="s">
        <v>609</v>
      </c>
      <c r="H619" s="131" t="s">
        <v>252</v>
      </c>
      <c r="I619" s="131" t="s">
        <v>610</v>
      </c>
      <c r="J619" s="128">
        <v>1</v>
      </c>
      <c r="M619" s="127"/>
      <c r="N619" s="127"/>
      <c r="O619" s="127"/>
    </row>
    <row r="620" spans="1:15">
      <c r="A620" s="131">
        <v>618</v>
      </c>
      <c r="B620" s="131">
        <v>10</v>
      </c>
      <c r="C620" s="131">
        <v>3</v>
      </c>
      <c r="D620" s="132" t="s">
        <v>602</v>
      </c>
      <c r="E620" s="132" t="str">
        <f t="shared" si="9"/>
        <v>10-3-702</v>
      </c>
      <c r="F620" s="132">
        <v>118.93</v>
      </c>
      <c r="G620" s="131" t="s">
        <v>609</v>
      </c>
      <c r="H620" s="131" t="s">
        <v>252</v>
      </c>
      <c r="I620" s="131" t="s">
        <v>610</v>
      </c>
      <c r="J620" s="128">
        <v>1</v>
      </c>
      <c r="M620" s="127"/>
      <c r="N620" s="127"/>
      <c r="O620" s="127"/>
    </row>
    <row r="621" spans="1:15">
      <c r="A621" s="131">
        <v>619</v>
      </c>
      <c r="B621" s="131">
        <v>10</v>
      </c>
      <c r="C621" s="131">
        <v>3</v>
      </c>
      <c r="D621" s="132" t="s">
        <v>603</v>
      </c>
      <c r="E621" s="132" t="str">
        <f t="shared" si="9"/>
        <v>10-3-801</v>
      </c>
      <c r="F621" s="132">
        <v>118.38</v>
      </c>
      <c r="G621" s="131" t="s">
        <v>609</v>
      </c>
      <c r="H621" s="131" t="s">
        <v>252</v>
      </c>
      <c r="I621" s="131" t="s">
        <v>610</v>
      </c>
      <c r="J621" s="128">
        <v>1</v>
      </c>
      <c r="M621" s="127"/>
      <c r="N621" s="127"/>
      <c r="O621" s="127"/>
    </row>
    <row r="622" spans="1:15">
      <c r="A622" s="131">
        <v>620</v>
      </c>
      <c r="B622" s="131">
        <v>10</v>
      </c>
      <c r="C622" s="131">
        <v>3</v>
      </c>
      <c r="D622" s="132" t="s">
        <v>604</v>
      </c>
      <c r="E622" s="132" t="str">
        <f t="shared" si="9"/>
        <v>10-3-802</v>
      </c>
      <c r="F622" s="132">
        <v>118.93</v>
      </c>
      <c r="G622" s="131" t="s">
        <v>609</v>
      </c>
      <c r="H622" s="131" t="s">
        <v>252</v>
      </c>
      <c r="I622" s="131" t="s">
        <v>610</v>
      </c>
      <c r="J622" s="128">
        <v>1</v>
      </c>
      <c r="M622" s="127"/>
      <c r="N622" s="127"/>
      <c r="O622" s="127"/>
    </row>
    <row r="623" spans="1:15">
      <c r="A623" s="131">
        <v>621</v>
      </c>
      <c r="B623" s="131">
        <v>10</v>
      </c>
      <c r="C623" s="131">
        <v>3</v>
      </c>
      <c r="D623" s="132" t="s">
        <v>605</v>
      </c>
      <c r="E623" s="132" t="str">
        <f t="shared" si="9"/>
        <v>10-3-901</v>
      </c>
      <c r="F623" s="132">
        <v>118.38</v>
      </c>
      <c r="G623" s="131" t="s">
        <v>609</v>
      </c>
      <c r="H623" s="131" t="s">
        <v>252</v>
      </c>
      <c r="I623" s="131" t="s">
        <v>610</v>
      </c>
      <c r="J623" s="128">
        <v>1</v>
      </c>
      <c r="M623" s="127"/>
      <c r="N623" s="127"/>
      <c r="O623" s="127"/>
    </row>
    <row r="624" spans="1:15">
      <c r="A624" s="131">
        <v>622</v>
      </c>
      <c r="B624" s="131">
        <v>10</v>
      </c>
      <c r="C624" s="131">
        <v>3</v>
      </c>
      <c r="D624" s="132" t="s">
        <v>606</v>
      </c>
      <c r="E624" s="132" t="str">
        <f t="shared" si="9"/>
        <v>10-3-902</v>
      </c>
      <c r="F624" s="132">
        <v>118.93</v>
      </c>
      <c r="G624" s="131" t="s">
        <v>609</v>
      </c>
      <c r="H624" s="131" t="s">
        <v>252</v>
      </c>
      <c r="I624" s="131" t="s">
        <v>610</v>
      </c>
      <c r="J624" s="128">
        <v>1</v>
      </c>
      <c r="M624" s="127"/>
      <c r="N624" s="127"/>
      <c r="O624" s="127"/>
    </row>
    <row r="625" spans="1:15">
      <c r="A625" s="131">
        <v>623</v>
      </c>
      <c r="B625" s="131">
        <v>10</v>
      </c>
      <c r="C625" s="131">
        <v>3</v>
      </c>
      <c r="D625" s="132" t="s">
        <v>607</v>
      </c>
      <c r="E625" s="132" t="str">
        <f t="shared" si="9"/>
        <v>10-3-1001</v>
      </c>
      <c r="F625" s="132">
        <v>118.38</v>
      </c>
      <c r="G625" s="131" t="s">
        <v>609</v>
      </c>
      <c r="H625" s="131" t="s">
        <v>252</v>
      </c>
      <c r="I625" s="131" t="s">
        <v>610</v>
      </c>
      <c r="J625" s="128">
        <v>1</v>
      </c>
      <c r="M625" s="127"/>
      <c r="N625" s="127"/>
      <c r="O625" s="127"/>
    </row>
    <row r="626" spans="1:15">
      <c r="A626" s="131">
        <v>624</v>
      </c>
      <c r="B626" s="131">
        <v>10</v>
      </c>
      <c r="C626" s="131">
        <v>3</v>
      </c>
      <c r="D626" s="132" t="s">
        <v>608</v>
      </c>
      <c r="E626" s="132" t="str">
        <f t="shared" si="9"/>
        <v>10-3-1002</v>
      </c>
      <c r="F626" s="132">
        <v>118.93</v>
      </c>
      <c r="G626" s="131" t="s">
        <v>609</v>
      </c>
      <c r="H626" s="131" t="s">
        <v>252</v>
      </c>
      <c r="I626" s="131" t="s">
        <v>610</v>
      </c>
      <c r="J626" s="128">
        <v>1</v>
      </c>
      <c r="M626" s="127"/>
      <c r="N626" s="127"/>
      <c r="O626" s="127"/>
    </row>
    <row r="627" spans="1:15">
      <c r="A627" s="131">
        <v>625</v>
      </c>
      <c r="B627" s="131">
        <v>11</v>
      </c>
      <c r="C627" s="131">
        <v>1</v>
      </c>
      <c r="D627" s="132" t="s">
        <v>587</v>
      </c>
      <c r="E627" s="132" t="str">
        <f t="shared" si="9"/>
        <v>11-1-101</v>
      </c>
      <c r="F627" s="132">
        <v>118.94</v>
      </c>
      <c r="G627" s="131" t="s">
        <v>609</v>
      </c>
      <c r="H627" s="131" t="s">
        <v>252</v>
      </c>
      <c r="I627" s="131" t="s">
        <v>610</v>
      </c>
      <c r="J627" s="128">
        <v>1</v>
      </c>
      <c r="M627" s="127"/>
      <c r="N627" s="127"/>
      <c r="O627" s="127"/>
    </row>
    <row r="628" spans="1:15">
      <c r="A628" s="131">
        <v>626</v>
      </c>
      <c r="B628" s="131">
        <v>11</v>
      </c>
      <c r="C628" s="131">
        <v>1</v>
      </c>
      <c r="D628" s="132" t="s">
        <v>590</v>
      </c>
      <c r="E628" s="132" t="str">
        <f t="shared" si="9"/>
        <v>11-1-102</v>
      </c>
      <c r="F628" s="132">
        <v>118.39</v>
      </c>
      <c r="G628" s="131" t="s">
        <v>609</v>
      </c>
      <c r="H628" s="131" t="s">
        <v>252</v>
      </c>
      <c r="I628" s="131" t="s">
        <v>610</v>
      </c>
      <c r="J628" s="128">
        <v>1</v>
      </c>
      <c r="M628" s="127"/>
      <c r="N628" s="127"/>
      <c r="O628" s="127"/>
    </row>
    <row r="629" spans="1:15">
      <c r="A629" s="131">
        <v>627</v>
      </c>
      <c r="B629" s="131">
        <v>11</v>
      </c>
      <c r="C629" s="131">
        <v>1</v>
      </c>
      <c r="D629" s="132" t="s">
        <v>591</v>
      </c>
      <c r="E629" s="132" t="str">
        <f t="shared" si="9"/>
        <v>11-1-201</v>
      </c>
      <c r="F629" s="132">
        <v>118.94</v>
      </c>
      <c r="G629" s="131" t="s">
        <v>609</v>
      </c>
      <c r="H629" s="131" t="s">
        <v>252</v>
      </c>
      <c r="I629" s="131" t="s">
        <v>610</v>
      </c>
      <c r="J629" s="128">
        <v>1</v>
      </c>
      <c r="M629" s="127"/>
      <c r="N629" s="127"/>
      <c r="O629" s="127"/>
    </row>
    <row r="630" spans="1:15">
      <c r="A630" s="131">
        <v>628</v>
      </c>
      <c r="B630" s="131">
        <v>11</v>
      </c>
      <c r="C630" s="131">
        <v>1</v>
      </c>
      <c r="D630" s="132" t="s">
        <v>592</v>
      </c>
      <c r="E630" s="132" t="str">
        <f t="shared" si="9"/>
        <v>11-1-202</v>
      </c>
      <c r="F630" s="132">
        <v>118.39</v>
      </c>
      <c r="G630" s="131" t="s">
        <v>609</v>
      </c>
      <c r="H630" s="131" t="s">
        <v>252</v>
      </c>
      <c r="I630" s="131" t="s">
        <v>610</v>
      </c>
      <c r="J630" s="128">
        <v>1</v>
      </c>
      <c r="M630" s="127"/>
      <c r="N630" s="127"/>
      <c r="O630" s="127"/>
    </row>
    <row r="631" spans="1:15">
      <c r="A631" s="131">
        <v>629</v>
      </c>
      <c r="B631" s="131">
        <v>11</v>
      </c>
      <c r="C631" s="131">
        <v>1</v>
      </c>
      <c r="D631" s="132" t="s">
        <v>593</v>
      </c>
      <c r="E631" s="132" t="str">
        <f t="shared" si="9"/>
        <v>11-1-301</v>
      </c>
      <c r="F631" s="132">
        <v>118.94</v>
      </c>
      <c r="G631" s="131" t="s">
        <v>609</v>
      </c>
      <c r="H631" s="131" t="s">
        <v>252</v>
      </c>
      <c r="I631" s="131" t="s">
        <v>610</v>
      </c>
      <c r="J631" s="128">
        <v>1</v>
      </c>
      <c r="M631" s="127"/>
      <c r="N631" s="127"/>
      <c r="O631" s="127"/>
    </row>
    <row r="632" spans="1:15">
      <c r="A632" s="131">
        <v>630</v>
      </c>
      <c r="B632" s="131">
        <v>11</v>
      </c>
      <c r="C632" s="131">
        <v>1</v>
      </c>
      <c r="D632" s="132" t="s">
        <v>594</v>
      </c>
      <c r="E632" s="132" t="str">
        <f t="shared" si="9"/>
        <v>11-1-302</v>
      </c>
      <c r="F632" s="132">
        <v>118.39</v>
      </c>
      <c r="G632" s="131" t="s">
        <v>609</v>
      </c>
      <c r="H632" s="131" t="s">
        <v>252</v>
      </c>
      <c r="I632" s="131" t="s">
        <v>610</v>
      </c>
      <c r="J632" s="128">
        <v>1</v>
      </c>
      <c r="M632" s="127"/>
      <c r="N632" s="127"/>
      <c r="O632" s="127"/>
    </row>
    <row r="633" spans="1:15">
      <c r="A633" s="131">
        <v>631</v>
      </c>
      <c r="B633" s="131">
        <v>11</v>
      </c>
      <c r="C633" s="131">
        <v>1</v>
      </c>
      <c r="D633" s="132" t="s">
        <v>595</v>
      </c>
      <c r="E633" s="132" t="str">
        <f t="shared" si="9"/>
        <v>11-1-401</v>
      </c>
      <c r="F633" s="132">
        <v>118.94</v>
      </c>
      <c r="G633" s="131" t="s">
        <v>609</v>
      </c>
      <c r="H633" s="131" t="s">
        <v>252</v>
      </c>
      <c r="I633" s="131" t="s">
        <v>610</v>
      </c>
      <c r="J633" s="128">
        <v>1</v>
      </c>
      <c r="M633" s="127"/>
      <c r="N633" s="127"/>
      <c r="O633" s="127"/>
    </row>
    <row r="634" spans="1:15">
      <c r="A634" s="131">
        <v>632</v>
      </c>
      <c r="B634" s="131">
        <v>11</v>
      </c>
      <c r="C634" s="131">
        <v>1</v>
      </c>
      <c r="D634" s="132" t="s">
        <v>596</v>
      </c>
      <c r="E634" s="132" t="str">
        <f t="shared" si="9"/>
        <v>11-1-402</v>
      </c>
      <c r="F634" s="132">
        <v>118.39</v>
      </c>
      <c r="G634" s="131" t="s">
        <v>609</v>
      </c>
      <c r="H634" s="131" t="s">
        <v>252</v>
      </c>
      <c r="I634" s="131" t="s">
        <v>610</v>
      </c>
      <c r="J634" s="128">
        <v>1</v>
      </c>
      <c r="M634" s="127"/>
      <c r="N634" s="127"/>
      <c r="O634" s="127"/>
    </row>
    <row r="635" spans="1:15">
      <c r="A635" s="131">
        <v>633</v>
      </c>
      <c r="B635" s="131">
        <v>11</v>
      </c>
      <c r="C635" s="131">
        <v>1</v>
      </c>
      <c r="D635" s="132" t="s">
        <v>597</v>
      </c>
      <c r="E635" s="132" t="str">
        <f t="shared" si="9"/>
        <v>11-1-501</v>
      </c>
      <c r="F635" s="132">
        <v>118.94</v>
      </c>
      <c r="G635" s="131" t="s">
        <v>609</v>
      </c>
      <c r="H635" s="131" t="s">
        <v>252</v>
      </c>
      <c r="I635" s="131" t="s">
        <v>610</v>
      </c>
      <c r="J635" s="128">
        <v>1</v>
      </c>
      <c r="M635" s="127"/>
      <c r="N635" s="127"/>
      <c r="O635" s="127"/>
    </row>
    <row r="636" spans="1:15">
      <c r="A636" s="131">
        <v>634</v>
      </c>
      <c r="B636" s="131">
        <v>11</v>
      </c>
      <c r="C636" s="131">
        <v>1</v>
      </c>
      <c r="D636" s="132" t="s">
        <v>598</v>
      </c>
      <c r="E636" s="132" t="str">
        <f t="shared" si="9"/>
        <v>11-1-502</v>
      </c>
      <c r="F636" s="132">
        <v>118.39</v>
      </c>
      <c r="G636" s="131" t="s">
        <v>609</v>
      </c>
      <c r="H636" s="131" t="s">
        <v>252</v>
      </c>
      <c r="I636" s="131" t="s">
        <v>610</v>
      </c>
      <c r="J636" s="128">
        <v>1</v>
      </c>
      <c r="M636" s="127"/>
      <c r="N636" s="127"/>
      <c r="O636" s="127"/>
    </row>
    <row r="637" spans="1:15">
      <c r="A637" s="131">
        <v>635</v>
      </c>
      <c r="B637" s="131">
        <v>11</v>
      </c>
      <c r="C637" s="131">
        <v>1</v>
      </c>
      <c r="D637" s="132" t="s">
        <v>599</v>
      </c>
      <c r="E637" s="132" t="str">
        <f t="shared" si="9"/>
        <v>11-1-601</v>
      </c>
      <c r="F637" s="132">
        <v>118.94</v>
      </c>
      <c r="G637" s="131" t="s">
        <v>609</v>
      </c>
      <c r="H637" s="131" t="s">
        <v>252</v>
      </c>
      <c r="I637" s="131" t="s">
        <v>610</v>
      </c>
      <c r="J637" s="128">
        <v>1</v>
      </c>
      <c r="M637" s="127"/>
      <c r="N637" s="127"/>
      <c r="O637" s="127"/>
    </row>
    <row r="638" spans="1:15">
      <c r="A638" s="131">
        <v>636</v>
      </c>
      <c r="B638" s="131">
        <v>11</v>
      </c>
      <c r="C638" s="131">
        <v>1</v>
      </c>
      <c r="D638" s="132" t="s">
        <v>600</v>
      </c>
      <c r="E638" s="132" t="str">
        <f t="shared" si="9"/>
        <v>11-1-602</v>
      </c>
      <c r="F638" s="132">
        <v>118.39</v>
      </c>
      <c r="G638" s="131" t="s">
        <v>609</v>
      </c>
      <c r="H638" s="131" t="s">
        <v>252</v>
      </c>
      <c r="I638" s="131" t="s">
        <v>610</v>
      </c>
      <c r="J638" s="128">
        <v>1</v>
      </c>
      <c r="M638" s="127"/>
      <c r="N638" s="127"/>
      <c r="O638" s="127"/>
    </row>
    <row r="639" spans="1:15">
      <c r="A639" s="131">
        <v>637</v>
      </c>
      <c r="B639" s="131">
        <v>11</v>
      </c>
      <c r="C639" s="131">
        <v>1</v>
      </c>
      <c r="D639" s="132" t="s">
        <v>601</v>
      </c>
      <c r="E639" s="132" t="str">
        <f t="shared" si="9"/>
        <v>11-1-701</v>
      </c>
      <c r="F639" s="132">
        <v>118.94</v>
      </c>
      <c r="G639" s="131" t="s">
        <v>609</v>
      </c>
      <c r="H639" s="131" t="s">
        <v>252</v>
      </c>
      <c r="I639" s="131" t="s">
        <v>610</v>
      </c>
      <c r="J639" s="128">
        <v>1</v>
      </c>
      <c r="M639" s="127"/>
      <c r="N639" s="127"/>
      <c r="O639" s="127"/>
    </row>
    <row r="640" spans="1:15">
      <c r="A640" s="131">
        <v>638</v>
      </c>
      <c r="B640" s="131">
        <v>11</v>
      </c>
      <c r="C640" s="131">
        <v>1</v>
      </c>
      <c r="D640" s="132" t="s">
        <v>602</v>
      </c>
      <c r="E640" s="132" t="str">
        <f t="shared" si="9"/>
        <v>11-1-702</v>
      </c>
      <c r="F640" s="132">
        <v>118.39</v>
      </c>
      <c r="G640" s="131" t="s">
        <v>609</v>
      </c>
      <c r="H640" s="131" t="s">
        <v>252</v>
      </c>
      <c r="I640" s="131" t="s">
        <v>610</v>
      </c>
      <c r="J640" s="128">
        <v>1</v>
      </c>
      <c r="M640" s="127"/>
      <c r="N640" s="127"/>
      <c r="O640" s="127"/>
    </row>
    <row r="641" spans="1:15">
      <c r="A641" s="131">
        <v>639</v>
      </c>
      <c r="B641" s="131">
        <v>11</v>
      </c>
      <c r="C641" s="131">
        <v>1</v>
      </c>
      <c r="D641" s="132" t="s">
        <v>603</v>
      </c>
      <c r="E641" s="132" t="str">
        <f t="shared" si="9"/>
        <v>11-1-801</v>
      </c>
      <c r="F641" s="132">
        <v>118.94</v>
      </c>
      <c r="G641" s="131" t="s">
        <v>609</v>
      </c>
      <c r="H641" s="131" t="s">
        <v>252</v>
      </c>
      <c r="I641" s="131" t="s">
        <v>610</v>
      </c>
      <c r="J641" s="128">
        <v>1</v>
      </c>
      <c r="M641" s="127"/>
      <c r="N641" s="127"/>
      <c r="O641" s="127"/>
    </row>
    <row r="642" spans="1:15">
      <c r="A642" s="131">
        <v>640</v>
      </c>
      <c r="B642" s="131">
        <v>11</v>
      </c>
      <c r="C642" s="131">
        <v>1</v>
      </c>
      <c r="D642" s="132" t="s">
        <v>604</v>
      </c>
      <c r="E642" s="132" t="str">
        <f t="shared" si="9"/>
        <v>11-1-802</v>
      </c>
      <c r="F642" s="132">
        <v>118.39</v>
      </c>
      <c r="G642" s="131" t="s">
        <v>609</v>
      </c>
      <c r="H642" s="131" t="s">
        <v>252</v>
      </c>
      <c r="I642" s="131" t="s">
        <v>610</v>
      </c>
      <c r="J642" s="128">
        <v>1</v>
      </c>
      <c r="M642" s="127"/>
      <c r="N642" s="127"/>
      <c r="O642" s="127"/>
    </row>
    <row r="643" spans="1:15">
      <c r="A643" s="131">
        <v>641</v>
      </c>
      <c r="B643" s="131">
        <v>11</v>
      </c>
      <c r="C643" s="131">
        <v>1</v>
      </c>
      <c r="D643" s="132" t="s">
        <v>605</v>
      </c>
      <c r="E643" s="132" t="str">
        <f t="shared" si="9"/>
        <v>11-1-901</v>
      </c>
      <c r="F643" s="132">
        <v>118.94</v>
      </c>
      <c r="G643" s="131" t="s">
        <v>609</v>
      </c>
      <c r="H643" s="131" t="s">
        <v>252</v>
      </c>
      <c r="I643" s="131" t="s">
        <v>610</v>
      </c>
      <c r="J643" s="128">
        <v>1</v>
      </c>
      <c r="M643" s="127"/>
      <c r="N643" s="127"/>
      <c r="O643" s="127"/>
    </row>
    <row r="644" spans="1:15">
      <c r="A644" s="131">
        <v>642</v>
      </c>
      <c r="B644" s="131">
        <v>11</v>
      </c>
      <c r="C644" s="131">
        <v>1</v>
      </c>
      <c r="D644" s="132" t="s">
        <v>606</v>
      </c>
      <c r="E644" s="132" t="str">
        <f t="shared" ref="E644:E707" si="10">B644&amp;-C644&amp;-D644</f>
        <v>11-1-902</v>
      </c>
      <c r="F644" s="132">
        <v>118.39</v>
      </c>
      <c r="G644" s="131" t="s">
        <v>609</v>
      </c>
      <c r="H644" s="131" t="s">
        <v>252</v>
      </c>
      <c r="I644" s="131" t="s">
        <v>610</v>
      </c>
      <c r="J644" s="128">
        <v>1</v>
      </c>
      <c r="M644" s="127"/>
      <c r="N644" s="127"/>
      <c r="O644" s="127"/>
    </row>
    <row r="645" spans="1:15">
      <c r="A645" s="131">
        <v>643</v>
      </c>
      <c r="B645" s="131">
        <v>11</v>
      </c>
      <c r="C645" s="131">
        <v>1</v>
      </c>
      <c r="D645" s="132" t="s">
        <v>607</v>
      </c>
      <c r="E645" s="132" t="str">
        <f t="shared" si="10"/>
        <v>11-1-1001</v>
      </c>
      <c r="F645" s="132">
        <v>118.94</v>
      </c>
      <c r="G645" s="131" t="s">
        <v>609</v>
      </c>
      <c r="H645" s="131" t="s">
        <v>252</v>
      </c>
      <c r="I645" s="131" t="s">
        <v>610</v>
      </c>
      <c r="J645" s="128">
        <v>1</v>
      </c>
      <c r="M645" s="127"/>
      <c r="N645" s="127"/>
      <c r="O645" s="127"/>
    </row>
    <row r="646" spans="1:15">
      <c r="A646" s="131">
        <v>644</v>
      </c>
      <c r="B646" s="131">
        <v>11</v>
      </c>
      <c r="C646" s="131">
        <v>1</v>
      </c>
      <c r="D646" s="132" t="s">
        <v>608</v>
      </c>
      <c r="E646" s="132" t="str">
        <f t="shared" si="10"/>
        <v>11-1-1002</v>
      </c>
      <c r="F646" s="132">
        <v>118.39</v>
      </c>
      <c r="G646" s="131" t="s">
        <v>609</v>
      </c>
      <c r="H646" s="131" t="s">
        <v>252</v>
      </c>
      <c r="I646" s="131" t="s">
        <v>610</v>
      </c>
      <c r="J646" s="128">
        <v>1</v>
      </c>
      <c r="M646" s="127"/>
      <c r="N646" s="127"/>
      <c r="O646" s="127"/>
    </row>
    <row r="647" spans="1:15">
      <c r="A647" s="131">
        <v>645</v>
      </c>
      <c r="B647" s="131">
        <v>11</v>
      </c>
      <c r="C647" s="131">
        <v>2</v>
      </c>
      <c r="D647" s="132" t="s">
        <v>587</v>
      </c>
      <c r="E647" s="132" t="str">
        <f t="shared" si="10"/>
        <v>11-2-101</v>
      </c>
      <c r="F647" s="132">
        <v>118.39</v>
      </c>
      <c r="G647" s="131" t="s">
        <v>609</v>
      </c>
      <c r="H647" s="131" t="s">
        <v>252</v>
      </c>
      <c r="I647" s="131" t="s">
        <v>610</v>
      </c>
      <c r="J647" s="128">
        <v>1</v>
      </c>
      <c r="M647" s="127"/>
      <c r="N647" s="127"/>
      <c r="O647" s="127"/>
    </row>
    <row r="648" spans="1:15">
      <c r="A648" s="131">
        <v>646</v>
      </c>
      <c r="B648" s="131">
        <v>11</v>
      </c>
      <c r="C648" s="131">
        <v>2</v>
      </c>
      <c r="D648" s="132" t="s">
        <v>590</v>
      </c>
      <c r="E648" s="132" t="str">
        <f t="shared" si="10"/>
        <v>11-2-102</v>
      </c>
      <c r="F648" s="132">
        <v>118.39</v>
      </c>
      <c r="G648" s="131" t="s">
        <v>609</v>
      </c>
      <c r="H648" s="131" t="s">
        <v>252</v>
      </c>
      <c r="I648" s="131" t="s">
        <v>610</v>
      </c>
      <c r="J648" s="128">
        <v>1</v>
      </c>
      <c r="M648" s="127"/>
      <c r="N648" s="127"/>
      <c r="O648" s="127"/>
    </row>
    <row r="649" spans="1:15">
      <c r="A649" s="131">
        <v>647</v>
      </c>
      <c r="B649" s="131">
        <v>11</v>
      </c>
      <c r="C649" s="131">
        <v>2</v>
      </c>
      <c r="D649" s="132" t="s">
        <v>591</v>
      </c>
      <c r="E649" s="132" t="str">
        <f t="shared" si="10"/>
        <v>11-2-201</v>
      </c>
      <c r="F649" s="132">
        <v>118.39</v>
      </c>
      <c r="G649" s="131" t="s">
        <v>609</v>
      </c>
      <c r="H649" s="131" t="s">
        <v>252</v>
      </c>
      <c r="I649" s="131" t="s">
        <v>610</v>
      </c>
      <c r="J649" s="128">
        <v>1</v>
      </c>
      <c r="M649" s="127"/>
      <c r="N649" s="127"/>
      <c r="O649" s="127"/>
    </row>
    <row r="650" spans="1:15">
      <c r="A650" s="131">
        <v>648</v>
      </c>
      <c r="B650" s="131">
        <v>11</v>
      </c>
      <c r="C650" s="131">
        <v>2</v>
      </c>
      <c r="D650" s="132" t="s">
        <v>592</v>
      </c>
      <c r="E650" s="132" t="str">
        <f t="shared" si="10"/>
        <v>11-2-202</v>
      </c>
      <c r="F650" s="132">
        <v>118.39</v>
      </c>
      <c r="G650" s="131" t="s">
        <v>609</v>
      </c>
      <c r="H650" s="131" t="s">
        <v>252</v>
      </c>
      <c r="I650" s="131" t="s">
        <v>610</v>
      </c>
      <c r="J650" s="128">
        <v>1</v>
      </c>
      <c r="M650" s="127"/>
      <c r="N650" s="127"/>
      <c r="O650" s="127"/>
    </row>
    <row r="651" spans="1:15">
      <c r="A651" s="131">
        <v>649</v>
      </c>
      <c r="B651" s="131">
        <v>11</v>
      </c>
      <c r="C651" s="131">
        <v>2</v>
      </c>
      <c r="D651" s="132" t="s">
        <v>593</v>
      </c>
      <c r="E651" s="132" t="str">
        <f t="shared" si="10"/>
        <v>11-2-301</v>
      </c>
      <c r="F651" s="132">
        <v>118.39</v>
      </c>
      <c r="G651" s="131" t="s">
        <v>609</v>
      </c>
      <c r="H651" s="131" t="s">
        <v>252</v>
      </c>
      <c r="I651" s="131" t="s">
        <v>610</v>
      </c>
      <c r="J651" s="128">
        <v>1</v>
      </c>
      <c r="M651" s="127"/>
      <c r="N651" s="127"/>
      <c r="O651" s="127"/>
    </row>
    <row r="652" spans="1:15">
      <c r="A652" s="131">
        <v>650</v>
      </c>
      <c r="B652" s="131">
        <v>11</v>
      </c>
      <c r="C652" s="131">
        <v>2</v>
      </c>
      <c r="D652" s="132" t="s">
        <v>594</v>
      </c>
      <c r="E652" s="132" t="str">
        <f t="shared" si="10"/>
        <v>11-2-302</v>
      </c>
      <c r="F652" s="132">
        <v>118.39</v>
      </c>
      <c r="G652" s="131" t="s">
        <v>609</v>
      </c>
      <c r="H652" s="131" t="s">
        <v>252</v>
      </c>
      <c r="I652" s="131" t="s">
        <v>610</v>
      </c>
      <c r="J652" s="128">
        <v>1</v>
      </c>
      <c r="M652" s="127"/>
      <c r="N652" s="127"/>
      <c r="O652" s="127"/>
    </row>
    <row r="653" spans="1:15">
      <c r="A653" s="131">
        <v>651</v>
      </c>
      <c r="B653" s="131">
        <v>11</v>
      </c>
      <c r="C653" s="131">
        <v>2</v>
      </c>
      <c r="D653" s="132" t="s">
        <v>595</v>
      </c>
      <c r="E653" s="132" t="str">
        <f t="shared" si="10"/>
        <v>11-2-401</v>
      </c>
      <c r="F653" s="132">
        <v>118.39</v>
      </c>
      <c r="G653" s="131" t="s">
        <v>609</v>
      </c>
      <c r="H653" s="131" t="s">
        <v>252</v>
      </c>
      <c r="I653" s="131" t="s">
        <v>610</v>
      </c>
      <c r="J653" s="128">
        <v>1</v>
      </c>
      <c r="M653" s="127"/>
      <c r="N653" s="127"/>
      <c r="O653" s="127"/>
    </row>
    <row r="654" spans="1:15">
      <c r="A654" s="131">
        <v>652</v>
      </c>
      <c r="B654" s="131">
        <v>11</v>
      </c>
      <c r="C654" s="131">
        <v>2</v>
      </c>
      <c r="D654" s="132" t="s">
        <v>596</v>
      </c>
      <c r="E654" s="132" t="str">
        <f t="shared" si="10"/>
        <v>11-2-402</v>
      </c>
      <c r="F654" s="132">
        <v>118.39</v>
      </c>
      <c r="G654" s="131" t="s">
        <v>609</v>
      </c>
      <c r="H654" s="131" t="s">
        <v>252</v>
      </c>
      <c r="I654" s="131" t="s">
        <v>610</v>
      </c>
      <c r="J654" s="128">
        <v>1</v>
      </c>
      <c r="M654" s="127"/>
      <c r="N654" s="127"/>
      <c r="O654" s="127"/>
    </row>
    <row r="655" spans="1:15">
      <c r="A655" s="131">
        <v>653</v>
      </c>
      <c r="B655" s="131">
        <v>11</v>
      </c>
      <c r="C655" s="131">
        <v>2</v>
      </c>
      <c r="D655" s="132" t="s">
        <v>597</v>
      </c>
      <c r="E655" s="132" t="str">
        <f t="shared" si="10"/>
        <v>11-2-501</v>
      </c>
      <c r="F655" s="132">
        <v>118.39</v>
      </c>
      <c r="G655" s="131" t="s">
        <v>609</v>
      </c>
      <c r="H655" s="131" t="s">
        <v>252</v>
      </c>
      <c r="I655" s="131" t="s">
        <v>610</v>
      </c>
      <c r="J655" s="128">
        <v>1</v>
      </c>
      <c r="M655" s="127"/>
      <c r="N655" s="127"/>
      <c r="O655" s="127"/>
    </row>
    <row r="656" spans="1:15">
      <c r="A656" s="131">
        <v>654</v>
      </c>
      <c r="B656" s="131">
        <v>11</v>
      </c>
      <c r="C656" s="131">
        <v>2</v>
      </c>
      <c r="D656" s="132" t="s">
        <v>598</v>
      </c>
      <c r="E656" s="132" t="str">
        <f t="shared" si="10"/>
        <v>11-2-502</v>
      </c>
      <c r="F656" s="132">
        <v>118.39</v>
      </c>
      <c r="G656" s="131" t="s">
        <v>609</v>
      </c>
      <c r="H656" s="131" t="s">
        <v>252</v>
      </c>
      <c r="I656" s="131" t="s">
        <v>610</v>
      </c>
      <c r="J656" s="128">
        <v>1</v>
      </c>
      <c r="M656" s="127"/>
      <c r="N656" s="127"/>
      <c r="O656" s="127"/>
    </row>
    <row r="657" spans="1:15">
      <c r="A657" s="131">
        <v>655</v>
      </c>
      <c r="B657" s="131">
        <v>11</v>
      </c>
      <c r="C657" s="131">
        <v>2</v>
      </c>
      <c r="D657" s="132" t="s">
        <v>599</v>
      </c>
      <c r="E657" s="132" t="str">
        <f t="shared" si="10"/>
        <v>11-2-601</v>
      </c>
      <c r="F657" s="132">
        <v>118.39</v>
      </c>
      <c r="G657" s="131" t="s">
        <v>609</v>
      </c>
      <c r="H657" s="131" t="s">
        <v>252</v>
      </c>
      <c r="I657" s="131" t="s">
        <v>610</v>
      </c>
      <c r="J657" s="128">
        <v>1</v>
      </c>
      <c r="M657" s="127"/>
      <c r="N657" s="127"/>
      <c r="O657" s="127"/>
    </row>
    <row r="658" spans="1:15">
      <c r="A658" s="131">
        <v>656</v>
      </c>
      <c r="B658" s="131">
        <v>11</v>
      </c>
      <c r="C658" s="131">
        <v>2</v>
      </c>
      <c r="D658" s="132" t="s">
        <v>600</v>
      </c>
      <c r="E658" s="132" t="str">
        <f t="shared" si="10"/>
        <v>11-2-602</v>
      </c>
      <c r="F658" s="132">
        <v>118.39</v>
      </c>
      <c r="G658" s="131" t="s">
        <v>609</v>
      </c>
      <c r="H658" s="131" t="s">
        <v>252</v>
      </c>
      <c r="I658" s="131" t="s">
        <v>610</v>
      </c>
      <c r="J658" s="128">
        <v>1</v>
      </c>
      <c r="M658" s="127"/>
      <c r="N658" s="127"/>
      <c r="O658" s="127"/>
    </row>
    <row r="659" spans="1:15">
      <c r="A659" s="131">
        <v>657</v>
      </c>
      <c r="B659" s="131">
        <v>11</v>
      </c>
      <c r="C659" s="131">
        <v>2</v>
      </c>
      <c r="D659" s="132" t="s">
        <v>601</v>
      </c>
      <c r="E659" s="132" t="str">
        <f t="shared" si="10"/>
        <v>11-2-701</v>
      </c>
      <c r="F659" s="132">
        <v>118.39</v>
      </c>
      <c r="G659" s="131" t="s">
        <v>609</v>
      </c>
      <c r="H659" s="131" t="s">
        <v>252</v>
      </c>
      <c r="I659" s="131" t="s">
        <v>610</v>
      </c>
      <c r="J659" s="128">
        <v>1</v>
      </c>
      <c r="M659" s="127"/>
      <c r="N659" s="127"/>
      <c r="O659" s="127"/>
    </row>
    <row r="660" spans="1:15">
      <c r="A660" s="131">
        <v>658</v>
      </c>
      <c r="B660" s="131">
        <v>11</v>
      </c>
      <c r="C660" s="131">
        <v>2</v>
      </c>
      <c r="D660" s="132" t="s">
        <v>602</v>
      </c>
      <c r="E660" s="132" t="str">
        <f t="shared" si="10"/>
        <v>11-2-702</v>
      </c>
      <c r="F660" s="132">
        <v>118.39</v>
      </c>
      <c r="G660" s="131" t="s">
        <v>609</v>
      </c>
      <c r="H660" s="131" t="s">
        <v>252</v>
      </c>
      <c r="I660" s="131" t="s">
        <v>610</v>
      </c>
      <c r="J660" s="128">
        <v>1</v>
      </c>
      <c r="M660" s="127"/>
      <c r="N660" s="127"/>
      <c r="O660" s="127"/>
    </row>
    <row r="661" spans="1:15">
      <c r="A661" s="131">
        <v>659</v>
      </c>
      <c r="B661" s="131">
        <v>11</v>
      </c>
      <c r="C661" s="131">
        <v>2</v>
      </c>
      <c r="D661" s="132" t="s">
        <v>603</v>
      </c>
      <c r="E661" s="132" t="str">
        <f t="shared" si="10"/>
        <v>11-2-801</v>
      </c>
      <c r="F661" s="132">
        <v>118.39</v>
      </c>
      <c r="G661" s="131" t="s">
        <v>609</v>
      </c>
      <c r="H661" s="131" t="s">
        <v>252</v>
      </c>
      <c r="I661" s="131" t="s">
        <v>610</v>
      </c>
      <c r="J661" s="128">
        <v>1</v>
      </c>
      <c r="M661" s="127"/>
      <c r="N661" s="127"/>
      <c r="O661" s="127"/>
    </row>
    <row r="662" spans="1:15">
      <c r="A662" s="131">
        <v>660</v>
      </c>
      <c r="B662" s="131">
        <v>11</v>
      </c>
      <c r="C662" s="131">
        <v>2</v>
      </c>
      <c r="D662" s="132" t="s">
        <v>604</v>
      </c>
      <c r="E662" s="132" t="str">
        <f t="shared" si="10"/>
        <v>11-2-802</v>
      </c>
      <c r="F662" s="132">
        <v>118.39</v>
      </c>
      <c r="G662" s="131" t="s">
        <v>609</v>
      </c>
      <c r="H662" s="131" t="s">
        <v>252</v>
      </c>
      <c r="I662" s="131" t="s">
        <v>610</v>
      </c>
      <c r="J662" s="128">
        <v>1</v>
      </c>
      <c r="M662" s="127"/>
      <c r="N662" s="127"/>
      <c r="O662" s="127"/>
    </row>
    <row r="663" spans="1:15">
      <c r="A663" s="131">
        <v>661</v>
      </c>
      <c r="B663" s="131">
        <v>11</v>
      </c>
      <c r="C663" s="131">
        <v>2</v>
      </c>
      <c r="D663" s="132" t="s">
        <v>605</v>
      </c>
      <c r="E663" s="132" t="str">
        <f t="shared" si="10"/>
        <v>11-2-901</v>
      </c>
      <c r="F663" s="132">
        <v>118.39</v>
      </c>
      <c r="G663" s="131" t="s">
        <v>609</v>
      </c>
      <c r="H663" s="131" t="s">
        <v>252</v>
      </c>
      <c r="I663" s="131" t="s">
        <v>610</v>
      </c>
      <c r="J663" s="128">
        <v>1</v>
      </c>
      <c r="M663" s="127"/>
      <c r="N663" s="127"/>
      <c r="O663" s="127"/>
    </row>
    <row r="664" spans="1:15">
      <c r="A664" s="131">
        <v>662</v>
      </c>
      <c r="B664" s="131">
        <v>11</v>
      </c>
      <c r="C664" s="131">
        <v>2</v>
      </c>
      <c r="D664" s="132" t="s">
        <v>606</v>
      </c>
      <c r="E664" s="132" t="str">
        <f t="shared" si="10"/>
        <v>11-2-902</v>
      </c>
      <c r="F664" s="132">
        <v>118.39</v>
      </c>
      <c r="G664" s="131" t="s">
        <v>609</v>
      </c>
      <c r="H664" s="131" t="s">
        <v>252</v>
      </c>
      <c r="I664" s="131" t="s">
        <v>610</v>
      </c>
      <c r="J664" s="128">
        <v>1</v>
      </c>
      <c r="M664" s="127"/>
      <c r="N664" s="127"/>
      <c r="O664" s="127"/>
    </row>
    <row r="665" spans="1:15">
      <c r="A665" s="131">
        <v>663</v>
      </c>
      <c r="B665" s="131">
        <v>11</v>
      </c>
      <c r="C665" s="131">
        <v>2</v>
      </c>
      <c r="D665" s="132" t="s">
        <v>607</v>
      </c>
      <c r="E665" s="132" t="str">
        <f t="shared" si="10"/>
        <v>11-2-1001</v>
      </c>
      <c r="F665" s="132">
        <v>118.39</v>
      </c>
      <c r="G665" s="131" t="s">
        <v>609</v>
      </c>
      <c r="H665" s="131" t="s">
        <v>252</v>
      </c>
      <c r="I665" s="131" t="s">
        <v>610</v>
      </c>
      <c r="J665" s="128">
        <v>1</v>
      </c>
      <c r="M665" s="127"/>
      <c r="N665" s="127"/>
      <c r="O665" s="127"/>
    </row>
    <row r="666" spans="1:15">
      <c r="A666" s="131">
        <v>664</v>
      </c>
      <c r="B666" s="131">
        <v>11</v>
      </c>
      <c r="C666" s="131">
        <v>2</v>
      </c>
      <c r="D666" s="132" t="s">
        <v>608</v>
      </c>
      <c r="E666" s="132" t="str">
        <f t="shared" si="10"/>
        <v>11-2-1002</v>
      </c>
      <c r="F666" s="132">
        <v>118.39</v>
      </c>
      <c r="G666" s="131" t="s">
        <v>609</v>
      </c>
      <c r="H666" s="131" t="s">
        <v>252</v>
      </c>
      <c r="I666" s="131" t="s">
        <v>610</v>
      </c>
      <c r="J666" s="128">
        <v>1</v>
      </c>
      <c r="M666" s="127"/>
      <c r="N666" s="127"/>
      <c r="O666" s="127"/>
    </row>
    <row r="667" spans="1:15">
      <c r="A667" s="131">
        <v>665</v>
      </c>
      <c r="B667" s="131">
        <v>11</v>
      </c>
      <c r="C667" s="131">
        <v>3</v>
      </c>
      <c r="D667" s="132" t="s">
        <v>587</v>
      </c>
      <c r="E667" s="132" t="str">
        <f t="shared" si="10"/>
        <v>11-3-101</v>
      </c>
      <c r="F667" s="132">
        <v>118.39</v>
      </c>
      <c r="G667" s="131" t="s">
        <v>609</v>
      </c>
      <c r="H667" s="131" t="s">
        <v>252</v>
      </c>
      <c r="I667" s="131" t="s">
        <v>610</v>
      </c>
      <c r="J667" s="128">
        <v>1</v>
      </c>
      <c r="M667" s="127"/>
      <c r="N667" s="127"/>
      <c r="O667" s="127"/>
    </row>
    <row r="668" spans="1:15">
      <c r="A668" s="131">
        <v>666</v>
      </c>
      <c r="B668" s="131">
        <v>11</v>
      </c>
      <c r="C668" s="131">
        <v>3</v>
      </c>
      <c r="D668" s="132" t="s">
        <v>590</v>
      </c>
      <c r="E668" s="132" t="str">
        <f t="shared" si="10"/>
        <v>11-3-102</v>
      </c>
      <c r="F668" s="132">
        <v>118.94</v>
      </c>
      <c r="G668" s="131" t="s">
        <v>609</v>
      </c>
      <c r="H668" s="131" t="s">
        <v>252</v>
      </c>
      <c r="I668" s="131" t="s">
        <v>610</v>
      </c>
      <c r="J668" s="128">
        <v>1</v>
      </c>
      <c r="M668" s="127"/>
      <c r="N668" s="127"/>
      <c r="O668" s="127"/>
    </row>
    <row r="669" spans="1:15">
      <c r="A669" s="131">
        <v>667</v>
      </c>
      <c r="B669" s="131">
        <v>11</v>
      </c>
      <c r="C669" s="131">
        <v>3</v>
      </c>
      <c r="D669" s="132" t="s">
        <v>591</v>
      </c>
      <c r="E669" s="132" t="str">
        <f t="shared" si="10"/>
        <v>11-3-201</v>
      </c>
      <c r="F669" s="132">
        <v>118.39</v>
      </c>
      <c r="G669" s="131" t="s">
        <v>609</v>
      </c>
      <c r="H669" s="131" t="s">
        <v>252</v>
      </c>
      <c r="I669" s="131" t="s">
        <v>610</v>
      </c>
      <c r="J669" s="128">
        <v>1</v>
      </c>
      <c r="M669" s="127"/>
      <c r="N669" s="127"/>
      <c r="O669" s="127"/>
    </row>
    <row r="670" spans="1:15">
      <c r="A670" s="131">
        <v>668</v>
      </c>
      <c r="B670" s="131">
        <v>11</v>
      </c>
      <c r="C670" s="131">
        <v>3</v>
      </c>
      <c r="D670" s="132" t="s">
        <v>592</v>
      </c>
      <c r="E670" s="132" t="str">
        <f t="shared" si="10"/>
        <v>11-3-202</v>
      </c>
      <c r="F670" s="132">
        <v>118.94</v>
      </c>
      <c r="G670" s="131" t="s">
        <v>609</v>
      </c>
      <c r="H670" s="131" t="s">
        <v>252</v>
      </c>
      <c r="I670" s="131" t="s">
        <v>610</v>
      </c>
      <c r="J670" s="128">
        <v>1</v>
      </c>
      <c r="M670" s="127"/>
      <c r="N670" s="127"/>
      <c r="O670" s="127"/>
    </row>
    <row r="671" spans="1:15">
      <c r="A671" s="131">
        <v>669</v>
      </c>
      <c r="B671" s="131">
        <v>11</v>
      </c>
      <c r="C671" s="131">
        <v>3</v>
      </c>
      <c r="D671" s="132" t="s">
        <v>593</v>
      </c>
      <c r="E671" s="132" t="str">
        <f t="shared" si="10"/>
        <v>11-3-301</v>
      </c>
      <c r="F671" s="132">
        <v>118.39</v>
      </c>
      <c r="G671" s="131" t="s">
        <v>609</v>
      </c>
      <c r="H671" s="131" t="s">
        <v>252</v>
      </c>
      <c r="I671" s="131" t="s">
        <v>610</v>
      </c>
      <c r="J671" s="128">
        <v>1</v>
      </c>
      <c r="M671" s="127"/>
      <c r="N671" s="127"/>
      <c r="O671" s="127"/>
    </row>
    <row r="672" spans="1:15">
      <c r="A672" s="131">
        <v>670</v>
      </c>
      <c r="B672" s="131">
        <v>11</v>
      </c>
      <c r="C672" s="131">
        <v>3</v>
      </c>
      <c r="D672" s="132" t="s">
        <v>594</v>
      </c>
      <c r="E672" s="132" t="str">
        <f t="shared" si="10"/>
        <v>11-3-302</v>
      </c>
      <c r="F672" s="132">
        <v>118.94</v>
      </c>
      <c r="G672" s="131" t="s">
        <v>609</v>
      </c>
      <c r="H672" s="131" t="s">
        <v>252</v>
      </c>
      <c r="I672" s="131" t="s">
        <v>610</v>
      </c>
      <c r="J672" s="128">
        <v>1</v>
      </c>
      <c r="M672" s="127"/>
      <c r="N672" s="127"/>
      <c r="O672" s="127"/>
    </row>
    <row r="673" spans="1:15">
      <c r="A673" s="131">
        <v>671</v>
      </c>
      <c r="B673" s="131">
        <v>11</v>
      </c>
      <c r="C673" s="131">
        <v>3</v>
      </c>
      <c r="D673" s="132" t="s">
        <v>595</v>
      </c>
      <c r="E673" s="132" t="str">
        <f t="shared" si="10"/>
        <v>11-3-401</v>
      </c>
      <c r="F673" s="132">
        <v>118.39</v>
      </c>
      <c r="G673" s="131" t="s">
        <v>609</v>
      </c>
      <c r="H673" s="131" t="s">
        <v>252</v>
      </c>
      <c r="I673" s="131" t="s">
        <v>610</v>
      </c>
      <c r="J673" s="128">
        <v>1</v>
      </c>
      <c r="M673" s="127"/>
      <c r="N673" s="127"/>
      <c r="O673" s="127"/>
    </row>
    <row r="674" spans="1:15">
      <c r="A674" s="131">
        <v>672</v>
      </c>
      <c r="B674" s="131">
        <v>11</v>
      </c>
      <c r="C674" s="131">
        <v>3</v>
      </c>
      <c r="D674" s="132" t="s">
        <v>596</v>
      </c>
      <c r="E674" s="132" t="str">
        <f t="shared" si="10"/>
        <v>11-3-402</v>
      </c>
      <c r="F674" s="132">
        <v>118.94</v>
      </c>
      <c r="G674" s="131" t="s">
        <v>609</v>
      </c>
      <c r="H674" s="131" t="s">
        <v>252</v>
      </c>
      <c r="I674" s="131" t="s">
        <v>610</v>
      </c>
      <c r="J674" s="128">
        <v>1</v>
      </c>
      <c r="M674" s="127"/>
      <c r="N674" s="127"/>
      <c r="O674" s="127"/>
    </row>
    <row r="675" spans="1:15">
      <c r="A675" s="131">
        <v>673</v>
      </c>
      <c r="B675" s="131">
        <v>11</v>
      </c>
      <c r="C675" s="131">
        <v>3</v>
      </c>
      <c r="D675" s="132" t="s">
        <v>597</v>
      </c>
      <c r="E675" s="132" t="str">
        <f t="shared" si="10"/>
        <v>11-3-501</v>
      </c>
      <c r="F675" s="132">
        <v>118.39</v>
      </c>
      <c r="G675" s="131" t="s">
        <v>609</v>
      </c>
      <c r="H675" s="131" t="s">
        <v>252</v>
      </c>
      <c r="I675" s="131" t="s">
        <v>610</v>
      </c>
      <c r="J675" s="128">
        <v>1</v>
      </c>
      <c r="M675" s="127"/>
      <c r="N675" s="127"/>
      <c r="O675" s="127"/>
    </row>
    <row r="676" spans="1:15">
      <c r="A676" s="131">
        <v>674</v>
      </c>
      <c r="B676" s="131">
        <v>11</v>
      </c>
      <c r="C676" s="131">
        <v>3</v>
      </c>
      <c r="D676" s="132" t="s">
        <v>598</v>
      </c>
      <c r="E676" s="132" t="str">
        <f t="shared" si="10"/>
        <v>11-3-502</v>
      </c>
      <c r="F676" s="132">
        <v>118.94</v>
      </c>
      <c r="G676" s="131" t="s">
        <v>609</v>
      </c>
      <c r="H676" s="131" t="s">
        <v>252</v>
      </c>
      <c r="I676" s="131" t="s">
        <v>610</v>
      </c>
      <c r="J676" s="128">
        <v>1</v>
      </c>
      <c r="M676" s="127"/>
      <c r="N676" s="127"/>
      <c r="O676" s="127"/>
    </row>
    <row r="677" spans="1:15">
      <c r="A677" s="131">
        <v>675</v>
      </c>
      <c r="B677" s="131">
        <v>11</v>
      </c>
      <c r="C677" s="131">
        <v>3</v>
      </c>
      <c r="D677" s="132" t="s">
        <v>599</v>
      </c>
      <c r="E677" s="132" t="str">
        <f t="shared" si="10"/>
        <v>11-3-601</v>
      </c>
      <c r="F677" s="132">
        <v>118.39</v>
      </c>
      <c r="G677" s="131" t="s">
        <v>609</v>
      </c>
      <c r="H677" s="131" t="s">
        <v>252</v>
      </c>
      <c r="I677" s="131" t="s">
        <v>610</v>
      </c>
      <c r="J677" s="128">
        <v>1</v>
      </c>
      <c r="M677" s="127"/>
      <c r="N677" s="127"/>
      <c r="O677" s="127"/>
    </row>
    <row r="678" spans="1:15">
      <c r="A678" s="131">
        <v>676</v>
      </c>
      <c r="B678" s="131">
        <v>11</v>
      </c>
      <c r="C678" s="131">
        <v>3</v>
      </c>
      <c r="D678" s="132" t="s">
        <v>600</v>
      </c>
      <c r="E678" s="132" t="str">
        <f t="shared" si="10"/>
        <v>11-3-602</v>
      </c>
      <c r="F678" s="132">
        <v>118.94</v>
      </c>
      <c r="G678" s="131" t="s">
        <v>609</v>
      </c>
      <c r="H678" s="131" t="s">
        <v>252</v>
      </c>
      <c r="I678" s="131" t="s">
        <v>610</v>
      </c>
      <c r="J678" s="128">
        <v>1</v>
      </c>
      <c r="M678" s="127"/>
      <c r="N678" s="127"/>
      <c r="O678" s="127"/>
    </row>
    <row r="679" spans="1:15">
      <c r="A679" s="131">
        <v>677</v>
      </c>
      <c r="B679" s="131">
        <v>11</v>
      </c>
      <c r="C679" s="131">
        <v>3</v>
      </c>
      <c r="D679" s="132" t="s">
        <v>601</v>
      </c>
      <c r="E679" s="132" t="str">
        <f t="shared" si="10"/>
        <v>11-3-701</v>
      </c>
      <c r="F679" s="132">
        <v>118.39</v>
      </c>
      <c r="G679" s="131" t="s">
        <v>609</v>
      </c>
      <c r="H679" s="131" t="s">
        <v>252</v>
      </c>
      <c r="I679" s="131" t="s">
        <v>610</v>
      </c>
      <c r="J679" s="128">
        <v>1</v>
      </c>
      <c r="M679" s="127"/>
      <c r="N679" s="127"/>
      <c r="O679" s="127"/>
    </row>
    <row r="680" spans="1:15">
      <c r="A680" s="131">
        <v>678</v>
      </c>
      <c r="B680" s="131">
        <v>11</v>
      </c>
      <c r="C680" s="131">
        <v>3</v>
      </c>
      <c r="D680" s="132" t="s">
        <v>602</v>
      </c>
      <c r="E680" s="132" t="str">
        <f t="shared" si="10"/>
        <v>11-3-702</v>
      </c>
      <c r="F680" s="132">
        <v>118.94</v>
      </c>
      <c r="G680" s="131" t="s">
        <v>609</v>
      </c>
      <c r="H680" s="131" t="s">
        <v>252</v>
      </c>
      <c r="I680" s="131" t="s">
        <v>610</v>
      </c>
      <c r="J680" s="128">
        <v>1</v>
      </c>
      <c r="M680" s="127"/>
      <c r="N680" s="127"/>
      <c r="O680" s="127"/>
    </row>
    <row r="681" spans="1:15">
      <c r="A681" s="131">
        <v>679</v>
      </c>
      <c r="B681" s="131">
        <v>11</v>
      </c>
      <c r="C681" s="131">
        <v>3</v>
      </c>
      <c r="D681" s="132" t="s">
        <v>603</v>
      </c>
      <c r="E681" s="132" t="str">
        <f t="shared" si="10"/>
        <v>11-3-801</v>
      </c>
      <c r="F681" s="132">
        <v>118.39</v>
      </c>
      <c r="G681" s="131" t="s">
        <v>609</v>
      </c>
      <c r="H681" s="131" t="s">
        <v>252</v>
      </c>
      <c r="I681" s="131" t="s">
        <v>610</v>
      </c>
      <c r="J681" s="128">
        <v>1</v>
      </c>
      <c r="M681" s="127"/>
      <c r="N681" s="127"/>
      <c r="O681" s="127"/>
    </row>
    <row r="682" spans="1:15">
      <c r="A682" s="131">
        <v>680</v>
      </c>
      <c r="B682" s="131">
        <v>11</v>
      </c>
      <c r="C682" s="131">
        <v>3</v>
      </c>
      <c r="D682" s="132" t="s">
        <v>604</v>
      </c>
      <c r="E682" s="132" t="str">
        <f t="shared" si="10"/>
        <v>11-3-802</v>
      </c>
      <c r="F682" s="132">
        <v>118.94</v>
      </c>
      <c r="G682" s="131" t="s">
        <v>609</v>
      </c>
      <c r="H682" s="131" t="s">
        <v>252</v>
      </c>
      <c r="I682" s="131" t="s">
        <v>610</v>
      </c>
      <c r="J682" s="128">
        <v>1</v>
      </c>
      <c r="M682" s="127"/>
      <c r="N682" s="127"/>
      <c r="O682" s="127"/>
    </row>
    <row r="683" spans="1:15">
      <c r="A683" s="131">
        <v>681</v>
      </c>
      <c r="B683" s="131">
        <v>11</v>
      </c>
      <c r="C683" s="131">
        <v>3</v>
      </c>
      <c r="D683" s="132" t="s">
        <v>605</v>
      </c>
      <c r="E683" s="132" t="str">
        <f t="shared" si="10"/>
        <v>11-3-901</v>
      </c>
      <c r="F683" s="132">
        <v>118.39</v>
      </c>
      <c r="G683" s="131" t="s">
        <v>609</v>
      </c>
      <c r="H683" s="131" t="s">
        <v>252</v>
      </c>
      <c r="I683" s="131" t="s">
        <v>610</v>
      </c>
      <c r="J683" s="128">
        <v>1</v>
      </c>
      <c r="M683" s="127"/>
      <c r="N683" s="127"/>
      <c r="O683" s="127"/>
    </row>
    <row r="684" spans="1:15">
      <c r="A684" s="131">
        <v>682</v>
      </c>
      <c r="B684" s="131">
        <v>11</v>
      </c>
      <c r="C684" s="131">
        <v>3</v>
      </c>
      <c r="D684" s="132" t="s">
        <v>606</v>
      </c>
      <c r="E684" s="132" t="str">
        <f t="shared" si="10"/>
        <v>11-3-902</v>
      </c>
      <c r="F684" s="132">
        <v>118.94</v>
      </c>
      <c r="G684" s="131" t="s">
        <v>609</v>
      </c>
      <c r="H684" s="131" t="s">
        <v>252</v>
      </c>
      <c r="I684" s="131" t="s">
        <v>610</v>
      </c>
      <c r="J684" s="128">
        <v>1</v>
      </c>
      <c r="M684" s="127"/>
      <c r="N684" s="127"/>
      <c r="O684" s="127"/>
    </row>
    <row r="685" spans="1:15">
      <c r="A685" s="131">
        <v>683</v>
      </c>
      <c r="B685" s="131">
        <v>11</v>
      </c>
      <c r="C685" s="131">
        <v>3</v>
      </c>
      <c r="D685" s="132" t="s">
        <v>607</v>
      </c>
      <c r="E685" s="132" t="str">
        <f t="shared" si="10"/>
        <v>11-3-1001</v>
      </c>
      <c r="F685" s="132">
        <v>118.39</v>
      </c>
      <c r="G685" s="131" t="s">
        <v>609</v>
      </c>
      <c r="H685" s="131" t="s">
        <v>252</v>
      </c>
      <c r="I685" s="131" t="s">
        <v>610</v>
      </c>
      <c r="J685" s="128">
        <v>1</v>
      </c>
      <c r="M685" s="127"/>
      <c r="N685" s="127"/>
      <c r="O685" s="127"/>
    </row>
    <row r="686" spans="1:15">
      <c r="A686" s="131">
        <v>684</v>
      </c>
      <c r="B686" s="131">
        <v>11</v>
      </c>
      <c r="C686" s="131">
        <v>3</v>
      </c>
      <c r="D686" s="132" t="s">
        <v>608</v>
      </c>
      <c r="E686" s="132" t="str">
        <f t="shared" si="10"/>
        <v>11-3-1002</v>
      </c>
      <c r="F686" s="132">
        <v>118.94</v>
      </c>
      <c r="G686" s="131" t="s">
        <v>609</v>
      </c>
      <c r="H686" s="131" t="s">
        <v>252</v>
      </c>
      <c r="I686" s="131" t="s">
        <v>610</v>
      </c>
      <c r="J686" s="128">
        <v>1</v>
      </c>
      <c r="M686" s="127"/>
      <c r="N686" s="127"/>
      <c r="O686" s="127"/>
    </row>
    <row r="687" spans="1:15">
      <c r="A687" s="131">
        <v>685</v>
      </c>
      <c r="B687" s="131">
        <v>12</v>
      </c>
      <c r="C687" s="131">
        <v>1</v>
      </c>
      <c r="D687" s="132" t="s">
        <v>587</v>
      </c>
      <c r="E687" s="132" t="str">
        <f t="shared" si="10"/>
        <v>12-1-101</v>
      </c>
      <c r="F687" s="132">
        <v>89.14</v>
      </c>
      <c r="G687" s="131" t="s">
        <v>588</v>
      </c>
      <c r="H687" s="131" t="s">
        <v>252</v>
      </c>
      <c r="I687" s="131" t="s">
        <v>589</v>
      </c>
      <c r="J687" s="128">
        <v>1</v>
      </c>
      <c r="M687" s="127"/>
      <c r="N687" s="127"/>
      <c r="O687" s="127"/>
    </row>
    <row r="688" spans="1:15">
      <c r="A688" s="131">
        <v>686</v>
      </c>
      <c r="B688" s="131">
        <v>12</v>
      </c>
      <c r="C688" s="131">
        <v>1</v>
      </c>
      <c r="D688" s="132" t="s">
        <v>590</v>
      </c>
      <c r="E688" s="132" t="str">
        <f t="shared" si="10"/>
        <v>12-1-102</v>
      </c>
      <c r="F688" s="132">
        <v>88.59</v>
      </c>
      <c r="G688" s="131" t="s">
        <v>588</v>
      </c>
      <c r="H688" s="131" t="s">
        <v>252</v>
      </c>
      <c r="I688" s="131" t="s">
        <v>589</v>
      </c>
      <c r="J688" s="128">
        <v>1</v>
      </c>
      <c r="M688" s="127"/>
      <c r="N688" s="127"/>
      <c r="O688" s="127"/>
    </row>
    <row r="689" spans="1:15">
      <c r="A689" s="131">
        <v>687</v>
      </c>
      <c r="B689" s="131">
        <v>12</v>
      </c>
      <c r="C689" s="131">
        <v>1</v>
      </c>
      <c r="D689" s="132" t="s">
        <v>591</v>
      </c>
      <c r="E689" s="132" t="str">
        <f t="shared" si="10"/>
        <v>12-1-201</v>
      </c>
      <c r="F689" s="132">
        <v>89.14</v>
      </c>
      <c r="G689" s="131" t="s">
        <v>588</v>
      </c>
      <c r="H689" s="131" t="s">
        <v>252</v>
      </c>
      <c r="I689" s="131" t="s">
        <v>589</v>
      </c>
      <c r="J689" s="128">
        <v>1</v>
      </c>
      <c r="M689" s="127"/>
      <c r="N689" s="127"/>
      <c r="O689" s="127"/>
    </row>
    <row r="690" spans="1:15">
      <c r="A690" s="131">
        <v>688</v>
      </c>
      <c r="B690" s="131">
        <v>12</v>
      </c>
      <c r="C690" s="131">
        <v>1</v>
      </c>
      <c r="D690" s="132" t="s">
        <v>592</v>
      </c>
      <c r="E690" s="132" t="str">
        <f t="shared" si="10"/>
        <v>12-1-202</v>
      </c>
      <c r="F690" s="132">
        <v>88.59</v>
      </c>
      <c r="G690" s="131" t="s">
        <v>588</v>
      </c>
      <c r="H690" s="131" t="s">
        <v>252</v>
      </c>
      <c r="I690" s="131" t="s">
        <v>589</v>
      </c>
      <c r="J690" s="128">
        <v>1</v>
      </c>
      <c r="M690" s="127"/>
      <c r="N690" s="127"/>
      <c r="O690" s="127"/>
    </row>
    <row r="691" spans="1:15">
      <c r="A691" s="131">
        <v>689</v>
      </c>
      <c r="B691" s="131">
        <v>12</v>
      </c>
      <c r="C691" s="131">
        <v>1</v>
      </c>
      <c r="D691" s="132" t="s">
        <v>593</v>
      </c>
      <c r="E691" s="132" t="str">
        <f t="shared" si="10"/>
        <v>12-1-301</v>
      </c>
      <c r="F691" s="132">
        <v>89.14</v>
      </c>
      <c r="G691" s="131" t="s">
        <v>588</v>
      </c>
      <c r="H691" s="131" t="s">
        <v>252</v>
      </c>
      <c r="I691" s="131" t="s">
        <v>589</v>
      </c>
      <c r="J691" s="128">
        <v>1</v>
      </c>
      <c r="M691" s="127"/>
      <c r="N691" s="127"/>
      <c r="O691" s="127"/>
    </row>
    <row r="692" spans="1:15">
      <c r="A692" s="131">
        <v>690</v>
      </c>
      <c r="B692" s="131">
        <v>12</v>
      </c>
      <c r="C692" s="131">
        <v>1</v>
      </c>
      <c r="D692" s="132" t="s">
        <v>594</v>
      </c>
      <c r="E692" s="132" t="str">
        <f t="shared" si="10"/>
        <v>12-1-302</v>
      </c>
      <c r="F692" s="132">
        <v>88.59</v>
      </c>
      <c r="G692" s="131" t="s">
        <v>588</v>
      </c>
      <c r="H692" s="131" t="s">
        <v>252</v>
      </c>
      <c r="I692" s="131" t="s">
        <v>589</v>
      </c>
      <c r="J692" s="128">
        <v>1</v>
      </c>
      <c r="M692" s="127"/>
      <c r="N692" s="127"/>
      <c r="O692" s="127"/>
    </row>
    <row r="693" spans="1:15">
      <c r="A693" s="131">
        <v>691</v>
      </c>
      <c r="B693" s="131">
        <v>12</v>
      </c>
      <c r="C693" s="131">
        <v>1</v>
      </c>
      <c r="D693" s="132" t="s">
        <v>595</v>
      </c>
      <c r="E693" s="132" t="str">
        <f t="shared" si="10"/>
        <v>12-1-401</v>
      </c>
      <c r="F693" s="132">
        <v>89.14</v>
      </c>
      <c r="G693" s="131" t="s">
        <v>588</v>
      </c>
      <c r="H693" s="131" t="s">
        <v>252</v>
      </c>
      <c r="I693" s="131" t="s">
        <v>589</v>
      </c>
      <c r="J693" s="128">
        <v>1</v>
      </c>
      <c r="M693" s="127"/>
      <c r="N693" s="127"/>
      <c r="O693" s="127"/>
    </row>
    <row r="694" spans="1:15">
      <c r="A694" s="131">
        <v>692</v>
      </c>
      <c r="B694" s="131">
        <v>12</v>
      </c>
      <c r="C694" s="131">
        <v>1</v>
      </c>
      <c r="D694" s="132" t="s">
        <v>596</v>
      </c>
      <c r="E694" s="132" t="str">
        <f t="shared" si="10"/>
        <v>12-1-402</v>
      </c>
      <c r="F694" s="132">
        <v>88.59</v>
      </c>
      <c r="G694" s="131" t="s">
        <v>588</v>
      </c>
      <c r="H694" s="131" t="s">
        <v>252</v>
      </c>
      <c r="I694" s="131" t="s">
        <v>589</v>
      </c>
      <c r="J694" s="128">
        <v>1</v>
      </c>
      <c r="M694" s="127"/>
      <c r="N694" s="127"/>
      <c r="O694" s="127"/>
    </row>
    <row r="695" spans="1:15">
      <c r="A695" s="131">
        <v>693</v>
      </c>
      <c r="B695" s="131">
        <v>12</v>
      </c>
      <c r="C695" s="131">
        <v>1</v>
      </c>
      <c r="D695" s="132" t="s">
        <v>597</v>
      </c>
      <c r="E695" s="132" t="str">
        <f t="shared" si="10"/>
        <v>12-1-501</v>
      </c>
      <c r="F695" s="132">
        <v>89.14</v>
      </c>
      <c r="G695" s="131" t="s">
        <v>588</v>
      </c>
      <c r="H695" s="131" t="s">
        <v>252</v>
      </c>
      <c r="I695" s="131" t="s">
        <v>589</v>
      </c>
      <c r="J695" s="128">
        <v>1</v>
      </c>
      <c r="M695" s="127"/>
      <c r="N695" s="127"/>
      <c r="O695" s="127"/>
    </row>
    <row r="696" spans="1:15">
      <c r="A696" s="131">
        <v>694</v>
      </c>
      <c r="B696" s="131">
        <v>12</v>
      </c>
      <c r="C696" s="131">
        <v>1</v>
      </c>
      <c r="D696" s="132" t="s">
        <v>598</v>
      </c>
      <c r="E696" s="132" t="str">
        <f t="shared" si="10"/>
        <v>12-1-502</v>
      </c>
      <c r="F696" s="132">
        <v>88.59</v>
      </c>
      <c r="G696" s="131" t="s">
        <v>588</v>
      </c>
      <c r="H696" s="131" t="s">
        <v>252</v>
      </c>
      <c r="I696" s="131" t="s">
        <v>589</v>
      </c>
      <c r="J696" s="128">
        <v>1</v>
      </c>
      <c r="M696" s="127"/>
      <c r="N696" s="127"/>
      <c r="O696" s="127"/>
    </row>
    <row r="697" spans="1:15">
      <c r="A697" s="131">
        <v>695</v>
      </c>
      <c r="B697" s="131">
        <v>12</v>
      </c>
      <c r="C697" s="131">
        <v>1</v>
      </c>
      <c r="D697" s="132" t="s">
        <v>599</v>
      </c>
      <c r="E697" s="132" t="str">
        <f t="shared" si="10"/>
        <v>12-1-601</v>
      </c>
      <c r="F697" s="132">
        <v>89.14</v>
      </c>
      <c r="G697" s="131" t="s">
        <v>588</v>
      </c>
      <c r="H697" s="131" t="s">
        <v>252</v>
      </c>
      <c r="I697" s="131" t="s">
        <v>589</v>
      </c>
      <c r="J697" s="128">
        <v>1</v>
      </c>
      <c r="M697" s="127"/>
      <c r="N697" s="127"/>
      <c r="O697" s="127"/>
    </row>
    <row r="698" spans="1:15">
      <c r="A698" s="131">
        <v>696</v>
      </c>
      <c r="B698" s="131">
        <v>12</v>
      </c>
      <c r="C698" s="131">
        <v>1</v>
      </c>
      <c r="D698" s="132" t="s">
        <v>600</v>
      </c>
      <c r="E698" s="132" t="str">
        <f t="shared" si="10"/>
        <v>12-1-602</v>
      </c>
      <c r="F698" s="132">
        <v>88.59</v>
      </c>
      <c r="G698" s="131" t="s">
        <v>588</v>
      </c>
      <c r="H698" s="131" t="s">
        <v>252</v>
      </c>
      <c r="I698" s="131" t="s">
        <v>589</v>
      </c>
      <c r="J698" s="128">
        <v>1</v>
      </c>
      <c r="M698" s="127"/>
      <c r="N698" s="127"/>
      <c r="O698" s="127"/>
    </row>
    <row r="699" spans="1:15">
      <c r="A699" s="131">
        <v>697</v>
      </c>
      <c r="B699" s="131">
        <v>12</v>
      </c>
      <c r="C699" s="131">
        <v>1</v>
      </c>
      <c r="D699" s="132" t="s">
        <v>601</v>
      </c>
      <c r="E699" s="132" t="str">
        <f t="shared" si="10"/>
        <v>12-1-701</v>
      </c>
      <c r="F699" s="132">
        <v>89.14</v>
      </c>
      <c r="G699" s="131" t="s">
        <v>588</v>
      </c>
      <c r="H699" s="131" t="s">
        <v>252</v>
      </c>
      <c r="I699" s="131" t="s">
        <v>589</v>
      </c>
      <c r="J699" s="128">
        <v>1</v>
      </c>
      <c r="M699" s="127"/>
      <c r="N699" s="127"/>
      <c r="O699" s="127"/>
    </row>
    <row r="700" spans="1:15">
      <c r="A700" s="131">
        <v>698</v>
      </c>
      <c r="B700" s="131">
        <v>12</v>
      </c>
      <c r="C700" s="131">
        <v>1</v>
      </c>
      <c r="D700" s="132" t="s">
        <v>602</v>
      </c>
      <c r="E700" s="132" t="str">
        <f t="shared" si="10"/>
        <v>12-1-702</v>
      </c>
      <c r="F700" s="132">
        <v>88.59</v>
      </c>
      <c r="G700" s="131" t="s">
        <v>588</v>
      </c>
      <c r="H700" s="131" t="s">
        <v>252</v>
      </c>
      <c r="I700" s="131" t="s">
        <v>589</v>
      </c>
      <c r="J700" s="128">
        <v>1</v>
      </c>
      <c r="M700" s="127"/>
      <c r="N700" s="127"/>
      <c r="O700" s="127"/>
    </row>
    <row r="701" spans="1:15">
      <c r="A701" s="131">
        <v>699</v>
      </c>
      <c r="B701" s="131">
        <v>12</v>
      </c>
      <c r="C701" s="131">
        <v>1</v>
      </c>
      <c r="D701" s="132" t="s">
        <v>603</v>
      </c>
      <c r="E701" s="132" t="str">
        <f t="shared" si="10"/>
        <v>12-1-801</v>
      </c>
      <c r="F701" s="132">
        <v>89.14</v>
      </c>
      <c r="G701" s="131" t="s">
        <v>588</v>
      </c>
      <c r="H701" s="131" t="s">
        <v>252</v>
      </c>
      <c r="I701" s="131" t="s">
        <v>589</v>
      </c>
      <c r="J701" s="128">
        <v>1</v>
      </c>
      <c r="M701" s="127"/>
      <c r="N701" s="127"/>
      <c r="O701" s="127"/>
    </row>
    <row r="702" spans="1:15">
      <c r="A702" s="131">
        <v>700</v>
      </c>
      <c r="B702" s="131">
        <v>12</v>
      </c>
      <c r="C702" s="131">
        <v>1</v>
      </c>
      <c r="D702" s="132" t="s">
        <v>604</v>
      </c>
      <c r="E702" s="132" t="str">
        <f t="shared" si="10"/>
        <v>12-1-802</v>
      </c>
      <c r="F702" s="132">
        <v>88.59</v>
      </c>
      <c r="G702" s="131" t="s">
        <v>588</v>
      </c>
      <c r="H702" s="131" t="s">
        <v>252</v>
      </c>
      <c r="I702" s="131" t="s">
        <v>589</v>
      </c>
      <c r="J702" s="128">
        <v>1</v>
      </c>
      <c r="M702" s="127"/>
      <c r="N702" s="127"/>
      <c r="O702" s="127"/>
    </row>
    <row r="703" spans="1:15">
      <c r="A703" s="131">
        <v>701</v>
      </c>
      <c r="B703" s="131">
        <v>12</v>
      </c>
      <c r="C703" s="131">
        <v>2</v>
      </c>
      <c r="D703" s="132" t="s">
        <v>587</v>
      </c>
      <c r="E703" s="132" t="str">
        <f t="shared" si="10"/>
        <v>12-2-101</v>
      </c>
      <c r="F703" s="132">
        <v>88.59</v>
      </c>
      <c r="G703" s="131" t="s">
        <v>588</v>
      </c>
      <c r="H703" s="131" t="s">
        <v>252</v>
      </c>
      <c r="I703" s="131" t="s">
        <v>589</v>
      </c>
      <c r="J703" s="128">
        <v>1</v>
      </c>
      <c r="M703" s="127"/>
      <c r="N703" s="127"/>
      <c r="O703" s="127"/>
    </row>
    <row r="704" spans="1:15">
      <c r="A704" s="131">
        <v>702</v>
      </c>
      <c r="B704" s="131">
        <v>12</v>
      </c>
      <c r="C704" s="131">
        <v>2</v>
      </c>
      <c r="D704" s="132" t="s">
        <v>590</v>
      </c>
      <c r="E704" s="132" t="str">
        <f t="shared" si="10"/>
        <v>12-2-102</v>
      </c>
      <c r="F704" s="132">
        <v>88.59</v>
      </c>
      <c r="G704" s="131" t="s">
        <v>588</v>
      </c>
      <c r="H704" s="131" t="s">
        <v>252</v>
      </c>
      <c r="I704" s="131" t="s">
        <v>589</v>
      </c>
      <c r="J704" s="128">
        <v>1</v>
      </c>
      <c r="M704" s="127"/>
      <c r="N704" s="127"/>
      <c r="O704" s="127"/>
    </row>
    <row r="705" spans="1:15">
      <c r="A705" s="131">
        <v>703</v>
      </c>
      <c r="B705" s="131">
        <v>12</v>
      </c>
      <c r="C705" s="131">
        <v>2</v>
      </c>
      <c r="D705" s="132" t="s">
        <v>591</v>
      </c>
      <c r="E705" s="132" t="str">
        <f t="shared" si="10"/>
        <v>12-2-201</v>
      </c>
      <c r="F705" s="132">
        <v>88.59</v>
      </c>
      <c r="G705" s="131" t="s">
        <v>588</v>
      </c>
      <c r="H705" s="131" t="s">
        <v>252</v>
      </c>
      <c r="I705" s="131" t="s">
        <v>589</v>
      </c>
      <c r="J705" s="128">
        <v>1</v>
      </c>
      <c r="M705" s="127"/>
      <c r="N705" s="127"/>
      <c r="O705" s="127"/>
    </row>
    <row r="706" spans="1:15">
      <c r="A706" s="131">
        <v>704</v>
      </c>
      <c r="B706" s="131">
        <v>12</v>
      </c>
      <c r="C706" s="131">
        <v>2</v>
      </c>
      <c r="D706" s="132" t="s">
        <v>592</v>
      </c>
      <c r="E706" s="132" t="str">
        <f t="shared" si="10"/>
        <v>12-2-202</v>
      </c>
      <c r="F706" s="132">
        <v>88.59</v>
      </c>
      <c r="G706" s="131" t="s">
        <v>588</v>
      </c>
      <c r="H706" s="131" t="s">
        <v>252</v>
      </c>
      <c r="I706" s="131" t="s">
        <v>589</v>
      </c>
      <c r="J706" s="128">
        <v>1</v>
      </c>
      <c r="M706" s="127"/>
      <c r="N706" s="127"/>
      <c r="O706" s="127"/>
    </row>
    <row r="707" spans="1:15">
      <c r="A707" s="131">
        <v>705</v>
      </c>
      <c r="B707" s="131">
        <v>12</v>
      </c>
      <c r="C707" s="131">
        <v>2</v>
      </c>
      <c r="D707" s="132" t="s">
        <v>593</v>
      </c>
      <c r="E707" s="132" t="str">
        <f t="shared" si="10"/>
        <v>12-2-301</v>
      </c>
      <c r="F707" s="132">
        <v>88.59</v>
      </c>
      <c r="G707" s="131" t="s">
        <v>588</v>
      </c>
      <c r="H707" s="131" t="s">
        <v>252</v>
      </c>
      <c r="I707" s="131" t="s">
        <v>589</v>
      </c>
      <c r="J707" s="128">
        <v>1</v>
      </c>
      <c r="M707" s="127"/>
      <c r="N707" s="127"/>
      <c r="O707" s="127"/>
    </row>
    <row r="708" spans="1:15">
      <c r="A708" s="131">
        <v>706</v>
      </c>
      <c r="B708" s="131">
        <v>12</v>
      </c>
      <c r="C708" s="131">
        <v>2</v>
      </c>
      <c r="D708" s="132" t="s">
        <v>594</v>
      </c>
      <c r="E708" s="132" t="str">
        <f t="shared" ref="E708:E771" si="11">B708&amp;-C708&amp;-D708</f>
        <v>12-2-302</v>
      </c>
      <c r="F708" s="132">
        <v>88.59</v>
      </c>
      <c r="G708" s="131" t="s">
        <v>588</v>
      </c>
      <c r="H708" s="131" t="s">
        <v>252</v>
      </c>
      <c r="I708" s="131" t="s">
        <v>589</v>
      </c>
      <c r="J708" s="128">
        <v>1</v>
      </c>
      <c r="M708" s="127"/>
      <c r="N708" s="127"/>
      <c r="O708" s="127"/>
    </row>
    <row r="709" spans="1:15">
      <c r="A709" s="131">
        <v>707</v>
      </c>
      <c r="B709" s="131">
        <v>12</v>
      </c>
      <c r="C709" s="131">
        <v>2</v>
      </c>
      <c r="D709" s="132" t="s">
        <v>595</v>
      </c>
      <c r="E709" s="132" t="str">
        <f t="shared" si="11"/>
        <v>12-2-401</v>
      </c>
      <c r="F709" s="132">
        <v>88.59</v>
      </c>
      <c r="G709" s="131" t="s">
        <v>588</v>
      </c>
      <c r="H709" s="131" t="s">
        <v>252</v>
      </c>
      <c r="I709" s="131" t="s">
        <v>589</v>
      </c>
      <c r="J709" s="128">
        <v>1</v>
      </c>
      <c r="M709" s="127"/>
      <c r="N709" s="127"/>
      <c r="O709" s="127"/>
    </row>
    <row r="710" spans="1:15">
      <c r="A710" s="131">
        <v>708</v>
      </c>
      <c r="B710" s="131">
        <v>12</v>
      </c>
      <c r="C710" s="131">
        <v>2</v>
      </c>
      <c r="D710" s="132" t="s">
        <v>596</v>
      </c>
      <c r="E710" s="132" t="str">
        <f t="shared" si="11"/>
        <v>12-2-402</v>
      </c>
      <c r="F710" s="132">
        <v>88.59</v>
      </c>
      <c r="G710" s="131" t="s">
        <v>588</v>
      </c>
      <c r="H710" s="131" t="s">
        <v>252</v>
      </c>
      <c r="I710" s="131" t="s">
        <v>589</v>
      </c>
      <c r="J710" s="128">
        <v>1</v>
      </c>
      <c r="M710" s="127"/>
      <c r="N710" s="127"/>
      <c r="O710" s="127"/>
    </row>
    <row r="711" spans="1:15">
      <c r="A711" s="131">
        <v>709</v>
      </c>
      <c r="B711" s="131">
        <v>12</v>
      </c>
      <c r="C711" s="131">
        <v>2</v>
      </c>
      <c r="D711" s="132" t="s">
        <v>597</v>
      </c>
      <c r="E711" s="132" t="str">
        <f t="shared" si="11"/>
        <v>12-2-501</v>
      </c>
      <c r="F711" s="132">
        <v>88.59</v>
      </c>
      <c r="G711" s="131" t="s">
        <v>588</v>
      </c>
      <c r="H711" s="131" t="s">
        <v>252</v>
      </c>
      <c r="I711" s="131" t="s">
        <v>589</v>
      </c>
      <c r="J711" s="128">
        <v>1</v>
      </c>
      <c r="M711" s="127"/>
      <c r="N711" s="127"/>
      <c r="O711" s="127"/>
    </row>
    <row r="712" spans="1:15">
      <c r="A712" s="131">
        <v>710</v>
      </c>
      <c r="B712" s="131">
        <v>12</v>
      </c>
      <c r="C712" s="131">
        <v>2</v>
      </c>
      <c r="D712" s="132" t="s">
        <v>598</v>
      </c>
      <c r="E712" s="132" t="str">
        <f t="shared" si="11"/>
        <v>12-2-502</v>
      </c>
      <c r="F712" s="132">
        <v>88.59</v>
      </c>
      <c r="G712" s="131" t="s">
        <v>588</v>
      </c>
      <c r="H712" s="131" t="s">
        <v>252</v>
      </c>
      <c r="I712" s="131" t="s">
        <v>589</v>
      </c>
      <c r="J712" s="128">
        <v>1</v>
      </c>
      <c r="M712" s="127"/>
      <c r="N712" s="127"/>
      <c r="O712" s="127"/>
    </row>
    <row r="713" spans="1:15">
      <c r="A713" s="131">
        <v>711</v>
      </c>
      <c r="B713" s="131">
        <v>12</v>
      </c>
      <c r="C713" s="131">
        <v>2</v>
      </c>
      <c r="D713" s="132" t="s">
        <v>599</v>
      </c>
      <c r="E713" s="132" t="str">
        <f t="shared" si="11"/>
        <v>12-2-601</v>
      </c>
      <c r="F713" s="132">
        <v>88.59</v>
      </c>
      <c r="G713" s="131" t="s">
        <v>588</v>
      </c>
      <c r="H713" s="131" t="s">
        <v>252</v>
      </c>
      <c r="I713" s="131" t="s">
        <v>589</v>
      </c>
      <c r="J713" s="128">
        <v>1</v>
      </c>
      <c r="M713" s="127"/>
      <c r="N713" s="127"/>
      <c r="O713" s="127"/>
    </row>
    <row r="714" spans="1:15">
      <c r="A714" s="131">
        <v>712</v>
      </c>
      <c r="B714" s="131">
        <v>12</v>
      </c>
      <c r="C714" s="131">
        <v>2</v>
      </c>
      <c r="D714" s="132" t="s">
        <v>600</v>
      </c>
      <c r="E714" s="132" t="str">
        <f t="shared" si="11"/>
        <v>12-2-602</v>
      </c>
      <c r="F714" s="132">
        <v>88.59</v>
      </c>
      <c r="G714" s="131" t="s">
        <v>588</v>
      </c>
      <c r="H714" s="131" t="s">
        <v>252</v>
      </c>
      <c r="I714" s="131" t="s">
        <v>589</v>
      </c>
      <c r="J714" s="128">
        <v>1</v>
      </c>
      <c r="M714" s="127"/>
      <c r="N714" s="127"/>
      <c r="O714" s="127"/>
    </row>
    <row r="715" spans="1:15">
      <c r="A715" s="131">
        <v>713</v>
      </c>
      <c r="B715" s="131">
        <v>12</v>
      </c>
      <c r="C715" s="131">
        <v>2</v>
      </c>
      <c r="D715" s="132" t="s">
        <v>601</v>
      </c>
      <c r="E715" s="132" t="str">
        <f t="shared" si="11"/>
        <v>12-2-701</v>
      </c>
      <c r="F715" s="132">
        <v>88.59</v>
      </c>
      <c r="G715" s="131" t="s">
        <v>588</v>
      </c>
      <c r="H715" s="131" t="s">
        <v>252</v>
      </c>
      <c r="I715" s="131" t="s">
        <v>589</v>
      </c>
      <c r="J715" s="128">
        <v>1</v>
      </c>
      <c r="M715" s="127"/>
      <c r="N715" s="127"/>
      <c r="O715" s="127"/>
    </row>
    <row r="716" spans="1:15">
      <c r="A716" s="131">
        <v>714</v>
      </c>
      <c r="B716" s="131">
        <v>12</v>
      </c>
      <c r="C716" s="131">
        <v>2</v>
      </c>
      <c r="D716" s="132" t="s">
        <v>602</v>
      </c>
      <c r="E716" s="132" t="str">
        <f t="shared" si="11"/>
        <v>12-2-702</v>
      </c>
      <c r="F716" s="132">
        <v>88.59</v>
      </c>
      <c r="G716" s="131" t="s">
        <v>588</v>
      </c>
      <c r="H716" s="131" t="s">
        <v>252</v>
      </c>
      <c r="I716" s="131" t="s">
        <v>589</v>
      </c>
      <c r="J716" s="128">
        <v>1</v>
      </c>
      <c r="M716" s="127"/>
      <c r="N716" s="127"/>
      <c r="O716" s="127"/>
    </row>
    <row r="717" spans="1:15">
      <c r="A717" s="131">
        <v>715</v>
      </c>
      <c r="B717" s="131">
        <v>12</v>
      </c>
      <c r="C717" s="131">
        <v>2</v>
      </c>
      <c r="D717" s="132" t="s">
        <v>603</v>
      </c>
      <c r="E717" s="132" t="str">
        <f t="shared" si="11"/>
        <v>12-2-801</v>
      </c>
      <c r="F717" s="132">
        <v>88.59</v>
      </c>
      <c r="G717" s="131" t="s">
        <v>588</v>
      </c>
      <c r="H717" s="131" t="s">
        <v>252</v>
      </c>
      <c r="I717" s="131" t="s">
        <v>589</v>
      </c>
      <c r="J717" s="128">
        <v>1</v>
      </c>
      <c r="M717" s="127"/>
      <c r="N717" s="127"/>
      <c r="O717" s="127"/>
    </row>
    <row r="718" spans="1:15">
      <c r="A718" s="131">
        <v>716</v>
      </c>
      <c r="B718" s="131">
        <v>12</v>
      </c>
      <c r="C718" s="131">
        <v>2</v>
      </c>
      <c r="D718" s="132" t="s">
        <v>604</v>
      </c>
      <c r="E718" s="132" t="str">
        <f t="shared" si="11"/>
        <v>12-2-802</v>
      </c>
      <c r="F718" s="132">
        <v>88.59</v>
      </c>
      <c r="G718" s="131" t="s">
        <v>588</v>
      </c>
      <c r="H718" s="131" t="s">
        <v>252</v>
      </c>
      <c r="I718" s="131" t="s">
        <v>589</v>
      </c>
      <c r="J718" s="128">
        <v>1</v>
      </c>
      <c r="M718" s="127"/>
      <c r="N718" s="127"/>
      <c r="O718" s="127"/>
    </row>
    <row r="719" spans="1:15">
      <c r="A719" s="131">
        <v>717</v>
      </c>
      <c r="B719" s="131">
        <v>12</v>
      </c>
      <c r="C719" s="131">
        <v>3</v>
      </c>
      <c r="D719" s="132" t="s">
        <v>587</v>
      </c>
      <c r="E719" s="132" t="str">
        <f t="shared" si="11"/>
        <v>12-3-101</v>
      </c>
      <c r="F719" s="132">
        <v>88.59</v>
      </c>
      <c r="G719" s="131" t="s">
        <v>588</v>
      </c>
      <c r="H719" s="131" t="s">
        <v>252</v>
      </c>
      <c r="I719" s="131" t="s">
        <v>589</v>
      </c>
      <c r="J719" s="128">
        <v>1</v>
      </c>
      <c r="M719" s="127"/>
      <c r="N719" s="127"/>
      <c r="O719" s="127"/>
    </row>
    <row r="720" spans="1:15">
      <c r="A720" s="131">
        <v>718</v>
      </c>
      <c r="B720" s="131">
        <v>12</v>
      </c>
      <c r="C720" s="131">
        <v>3</v>
      </c>
      <c r="D720" s="132" t="s">
        <v>590</v>
      </c>
      <c r="E720" s="132" t="str">
        <f t="shared" si="11"/>
        <v>12-3-102</v>
      </c>
      <c r="F720" s="132">
        <v>89.14</v>
      </c>
      <c r="G720" s="131" t="s">
        <v>588</v>
      </c>
      <c r="H720" s="131" t="s">
        <v>252</v>
      </c>
      <c r="I720" s="131" t="s">
        <v>589</v>
      </c>
      <c r="J720" s="128">
        <v>1</v>
      </c>
      <c r="M720" s="127"/>
      <c r="N720" s="127"/>
      <c r="O720" s="127"/>
    </row>
    <row r="721" spans="1:15">
      <c r="A721" s="131">
        <v>719</v>
      </c>
      <c r="B721" s="131">
        <v>12</v>
      </c>
      <c r="C721" s="131">
        <v>3</v>
      </c>
      <c r="D721" s="132" t="s">
        <v>591</v>
      </c>
      <c r="E721" s="132" t="str">
        <f t="shared" si="11"/>
        <v>12-3-201</v>
      </c>
      <c r="F721" s="132">
        <v>88.59</v>
      </c>
      <c r="G721" s="131" t="s">
        <v>588</v>
      </c>
      <c r="H721" s="131" t="s">
        <v>252</v>
      </c>
      <c r="I721" s="131" t="s">
        <v>589</v>
      </c>
      <c r="J721" s="128">
        <v>1</v>
      </c>
      <c r="M721" s="127"/>
      <c r="N721" s="127"/>
      <c r="O721" s="127"/>
    </row>
    <row r="722" spans="1:15">
      <c r="A722" s="131">
        <v>720</v>
      </c>
      <c r="B722" s="131">
        <v>12</v>
      </c>
      <c r="C722" s="131">
        <v>3</v>
      </c>
      <c r="D722" s="132" t="s">
        <v>592</v>
      </c>
      <c r="E722" s="132" t="str">
        <f t="shared" si="11"/>
        <v>12-3-202</v>
      </c>
      <c r="F722" s="132">
        <v>89.14</v>
      </c>
      <c r="G722" s="131" t="s">
        <v>588</v>
      </c>
      <c r="H722" s="131" t="s">
        <v>252</v>
      </c>
      <c r="I722" s="131" t="s">
        <v>589</v>
      </c>
      <c r="J722" s="128">
        <v>1</v>
      </c>
      <c r="M722" s="127"/>
      <c r="N722" s="127"/>
      <c r="O722" s="127"/>
    </row>
    <row r="723" spans="1:15">
      <c r="A723" s="131">
        <v>721</v>
      </c>
      <c r="B723" s="131">
        <v>12</v>
      </c>
      <c r="C723" s="131">
        <v>3</v>
      </c>
      <c r="D723" s="132" t="s">
        <v>593</v>
      </c>
      <c r="E723" s="132" t="str">
        <f t="shared" si="11"/>
        <v>12-3-301</v>
      </c>
      <c r="F723" s="132">
        <v>88.59</v>
      </c>
      <c r="G723" s="131" t="s">
        <v>588</v>
      </c>
      <c r="H723" s="131" t="s">
        <v>252</v>
      </c>
      <c r="I723" s="131" t="s">
        <v>589</v>
      </c>
      <c r="J723" s="128">
        <v>1</v>
      </c>
      <c r="M723" s="127"/>
      <c r="N723" s="127"/>
      <c r="O723" s="127"/>
    </row>
    <row r="724" spans="1:15">
      <c r="A724" s="131">
        <v>722</v>
      </c>
      <c r="B724" s="131">
        <v>12</v>
      </c>
      <c r="C724" s="131">
        <v>3</v>
      </c>
      <c r="D724" s="132" t="s">
        <v>594</v>
      </c>
      <c r="E724" s="132" t="str">
        <f t="shared" si="11"/>
        <v>12-3-302</v>
      </c>
      <c r="F724" s="132">
        <v>89.14</v>
      </c>
      <c r="G724" s="131" t="s">
        <v>588</v>
      </c>
      <c r="H724" s="131" t="s">
        <v>252</v>
      </c>
      <c r="I724" s="131" t="s">
        <v>589</v>
      </c>
      <c r="J724" s="128">
        <v>1</v>
      </c>
      <c r="M724" s="127"/>
      <c r="N724" s="127"/>
      <c r="O724" s="127"/>
    </row>
    <row r="725" spans="1:15">
      <c r="A725" s="131">
        <v>723</v>
      </c>
      <c r="B725" s="131">
        <v>12</v>
      </c>
      <c r="C725" s="131">
        <v>3</v>
      </c>
      <c r="D725" s="132" t="s">
        <v>595</v>
      </c>
      <c r="E725" s="132" t="str">
        <f t="shared" si="11"/>
        <v>12-3-401</v>
      </c>
      <c r="F725" s="132">
        <v>88.59</v>
      </c>
      <c r="G725" s="131" t="s">
        <v>588</v>
      </c>
      <c r="H725" s="131" t="s">
        <v>252</v>
      </c>
      <c r="I725" s="131" t="s">
        <v>589</v>
      </c>
      <c r="J725" s="128">
        <v>1</v>
      </c>
      <c r="M725" s="127"/>
      <c r="N725" s="127"/>
      <c r="O725" s="127"/>
    </row>
    <row r="726" spans="1:15">
      <c r="A726" s="131">
        <v>724</v>
      </c>
      <c r="B726" s="131">
        <v>12</v>
      </c>
      <c r="C726" s="131">
        <v>3</v>
      </c>
      <c r="D726" s="132" t="s">
        <v>596</v>
      </c>
      <c r="E726" s="132" t="str">
        <f t="shared" si="11"/>
        <v>12-3-402</v>
      </c>
      <c r="F726" s="132">
        <v>89.14</v>
      </c>
      <c r="G726" s="131" t="s">
        <v>588</v>
      </c>
      <c r="H726" s="131" t="s">
        <v>252</v>
      </c>
      <c r="I726" s="131" t="s">
        <v>589</v>
      </c>
      <c r="J726" s="128">
        <v>1</v>
      </c>
      <c r="M726" s="127"/>
      <c r="N726" s="127"/>
      <c r="O726" s="127"/>
    </row>
    <row r="727" spans="1:15">
      <c r="A727" s="131">
        <v>725</v>
      </c>
      <c r="B727" s="131">
        <v>12</v>
      </c>
      <c r="C727" s="131">
        <v>3</v>
      </c>
      <c r="D727" s="132" t="s">
        <v>597</v>
      </c>
      <c r="E727" s="132" t="str">
        <f t="shared" si="11"/>
        <v>12-3-501</v>
      </c>
      <c r="F727" s="132">
        <v>88.59</v>
      </c>
      <c r="G727" s="131" t="s">
        <v>588</v>
      </c>
      <c r="H727" s="131" t="s">
        <v>252</v>
      </c>
      <c r="I727" s="131" t="s">
        <v>589</v>
      </c>
      <c r="J727" s="128">
        <v>1</v>
      </c>
      <c r="M727" s="127"/>
      <c r="N727" s="127"/>
      <c r="O727" s="127"/>
    </row>
    <row r="728" spans="1:15">
      <c r="A728" s="131">
        <v>726</v>
      </c>
      <c r="B728" s="131">
        <v>12</v>
      </c>
      <c r="C728" s="131">
        <v>3</v>
      </c>
      <c r="D728" s="132" t="s">
        <v>598</v>
      </c>
      <c r="E728" s="132" t="str">
        <f t="shared" si="11"/>
        <v>12-3-502</v>
      </c>
      <c r="F728" s="132">
        <v>89.14</v>
      </c>
      <c r="G728" s="131" t="s">
        <v>588</v>
      </c>
      <c r="H728" s="131" t="s">
        <v>252</v>
      </c>
      <c r="I728" s="131" t="s">
        <v>589</v>
      </c>
      <c r="J728" s="128">
        <v>1</v>
      </c>
      <c r="M728" s="127"/>
      <c r="N728" s="127"/>
      <c r="O728" s="127"/>
    </row>
    <row r="729" spans="1:15">
      <c r="A729" s="131">
        <v>727</v>
      </c>
      <c r="B729" s="131">
        <v>12</v>
      </c>
      <c r="C729" s="131">
        <v>3</v>
      </c>
      <c r="D729" s="132" t="s">
        <v>599</v>
      </c>
      <c r="E729" s="132" t="str">
        <f t="shared" si="11"/>
        <v>12-3-601</v>
      </c>
      <c r="F729" s="132">
        <v>88.59</v>
      </c>
      <c r="G729" s="131" t="s">
        <v>588</v>
      </c>
      <c r="H729" s="131" t="s">
        <v>252</v>
      </c>
      <c r="I729" s="131" t="s">
        <v>589</v>
      </c>
      <c r="J729" s="128">
        <v>1</v>
      </c>
      <c r="M729" s="127"/>
      <c r="N729" s="127"/>
      <c r="O729" s="127"/>
    </row>
    <row r="730" spans="1:15">
      <c r="A730" s="131">
        <v>728</v>
      </c>
      <c r="B730" s="131">
        <v>12</v>
      </c>
      <c r="C730" s="131">
        <v>3</v>
      </c>
      <c r="D730" s="132" t="s">
        <v>600</v>
      </c>
      <c r="E730" s="132" t="str">
        <f t="shared" si="11"/>
        <v>12-3-602</v>
      </c>
      <c r="F730" s="132">
        <v>89.14</v>
      </c>
      <c r="G730" s="131" t="s">
        <v>588</v>
      </c>
      <c r="H730" s="131" t="s">
        <v>252</v>
      </c>
      <c r="I730" s="131" t="s">
        <v>589</v>
      </c>
      <c r="J730" s="128">
        <v>1</v>
      </c>
      <c r="M730" s="127"/>
      <c r="N730" s="127"/>
      <c r="O730" s="127"/>
    </row>
    <row r="731" spans="1:15">
      <c r="A731" s="131">
        <v>729</v>
      </c>
      <c r="B731" s="131">
        <v>12</v>
      </c>
      <c r="C731" s="131">
        <v>3</v>
      </c>
      <c r="D731" s="132" t="s">
        <v>601</v>
      </c>
      <c r="E731" s="132" t="str">
        <f t="shared" si="11"/>
        <v>12-3-701</v>
      </c>
      <c r="F731" s="132">
        <v>88.59</v>
      </c>
      <c r="G731" s="131" t="s">
        <v>588</v>
      </c>
      <c r="H731" s="131" t="s">
        <v>252</v>
      </c>
      <c r="I731" s="131" t="s">
        <v>589</v>
      </c>
      <c r="J731" s="128">
        <v>1</v>
      </c>
      <c r="M731" s="127"/>
      <c r="N731" s="127"/>
      <c r="O731" s="127"/>
    </row>
    <row r="732" spans="1:15">
      <c r="A732" s="131">
        <v>730</v>
      </c>
      <c r="B732" s="131">
        <v>12</v>
      </c>
      <c r="C732" s="131">
        <v>3</v>
      </c>
      <c r="D732" s="132" t="s">
        <v>602</v>
      </c>
      <c r="E732" s="132" t="str">
        <f t="shared" si="11"/>
        <v>12-3-702</v>
      </c>
      <c r="F732" s="132">
        <v>89.14</v>
      </c>
      <c r="G732" s="131" t="s">
        <v>588</v>
      </c>
      <c r="H732" s="131" t="s">
        <v>252</v>
      </c>
      <c r="I732" s="131" t="s">
        <v>589</v>
      </c>
      <c r="J732" s="128">
        <v>1</v>
      </c>
      <c r="M732" s="127"/>
      <c r="N732" s="127"/>
      <c r="O732" s="127"/>
    </row>
    <row r="733" spans="1:15">
      <c r="A733" s="131">
        <v>731</v>
      </c>
      <c r="B733" s="131">
        <v>12</v>
      </c>
      <c r="C733" s="131">
        <v>3</v>
      </c>
      <c r="D733" s="132" t="s">
        <v>603</v>
      </c>
      <c r="E733" s="132" t="str">
        <f t="shared" si="11"/>
        <v>12-3-801</v>
      </c>
      <c r="F733" s="132">
        <v>88.59</v>
      </c>
      <c r="G733" s="131" t="s">
        <v>588</v>
      </c>
      <c r="H733" s="131" t="s">
        <v>252</v>
      </c>
      <c r="I733" s="131" t="s">
        <v>589</v>
      </c>
      <c r="J733" s="128">
        <v>1</v>
      </c>
      <c r="M733" s="127"/>
      <c r="N733" s="127"/>
      <c r="O733" s="127"/>
    </row>
    <row r="734" spans="1:15">
      <c r="A734" s="131">
        <v>732</v>
      </c>
      <c r="B734" s="131">
        <v>12</v>
      </c>
      <c r="C734" s="131">
        <v>3</v>
      </c>
      <c r="D734" s="132" t="s">
        <v>604</v>
      </c>
      <c r="E734" s="132" t="str">
        <f t="shared" si="11"/>
        <v>12-3-802</v>
      </c>
      <c r="F734" s="132">
        <v>89.14</v>
      </c>
      <c r="G734" s="131" t="s">
        <v>588</v>
      </c>
      <c r="H734" s="131" t="s">
        <v>252</v>
      </c>
      <c r="I734" s="131" t="s">
        <v>589</v>
      </c>
      <c r="J734" s="128">
        <v>1</v>
      </c>
      <c r="M734" s="127"/>
      <c r="N734" s="127"/>
      <c r="O734" s="127"/>
    </row>
    <row r="735" spans="1:15">
      <c r="A735" s="131">
        <v>733</v>
      </c>
      <c r="B735" s="131">
        <v>13</v>
      </c>
      <c r="C735" s="131">
        <v>1</v>
      </c>
      <c r="D735" s="132" t="s">
        <v>587</v>
      </c>
      <c r="E735" s="132" t="str">
        <f t="shared" si="11"/>
        <v>13-1-101</v>
      </c>
      <c r="F735" s="132">
        <v>88.69</v>
      </c>
      <c r="G735" s="131" t="s">
        <v>588</v>
      </c>
      <c r="H735" s="131" t="s">
        <v>252</v>
      </c>
      <c r="I735" s="131" t="s">
        <v>589</v>
      </c>
      <c r="J735" s="128">
        <v>1</v>
      </c>
      <c r="M735" s="127"/>
      <c r="N735" s="127"/>
      <c r="O735" s="127"/>
    </row>
    <row r="736" spans="1:15">
      <c r="A736" s="131">
        <v>734</v>
      </c>
      <c r="B736" s="131">
        <v>13</v>
      </c>
      <c r="C736" s="131">
        <v>1</v>
      </c>
      <c r="D736" s="132" t="s">
        <v>590</v>
      </c>
      <c r="E736" s="132" t="str">
        <f t="shared" si="11"/>
        <v>13-1-102</v>
      </c>
      <c r="F736" s="132">
        <v>88.69</v>
      </c>
      <c r="G736" s="131" t="s">
        <v>588</v>
      </c>
      <c r="H736" s="131" t="s">
        <v>252</v>
      </c>
      <c r="I736" s="131" t="s">
        <v>589</v>
      </c>
      <c r="J736" s="128">
        <v>1</v>
      </c>
      <c r="M736" s="127"/>
      <c r="N736" s="127"/>
      <c r="O736" s="127"/>
    </row>
    <row r="737" spans="1:15">
      <c r="A737" s="131">
        <v>735</v>
      </c>
      <c r="B737" s="131">
        <v>13</v>
      </c>
      <c r="C737" s="131">
        <v>1</v>
      </c>
      <c r="D737" s="132" t="s">
        <v>591</v>
      </c>
      <c r="E737" s="132" t="str">
        <f t="shared" si="11"/>
        <v>13-1-201</v>
      </c>
      <c r="F737" s="132">
        <v>88.69</v>
      </c>
      <c r="G737" s="131" t="s">
        <v>588</v>
      </c>
      <c r="H737" s="131" t="s">
        <v>252</v>
      </c>
      <c r="I737" s="131" t="s">
        <v>589</v>
      </c>
      <c r="J737" s="128">
        <v>1</v>
      </c>
      <c r="M737" s="127"/>
      <c r="N737" s="127"/>
      <c r="O737" s="127"/>
    </row>
    <row r="738" spans="1:15">
      <c r="A738" s="131">
        <v>736</v>
      </c>
      <c r="B738" s="131">
        <v>13</v>
      </c>
      <c r="C738" s="131">
        <v>1</v>
      </c>
      <c r="D738" s="132" t="s">
        <v>592</v>
      </c>
      <c r="E738" s="132" t="str">
        <f t="shared" si="11"/>
        <v>13-1-202</v>
      </c>
      <c r="F738" s="132">
        <v>88.69</v>
      </c>
      <c r="G738" s="131" t="s">
        <v>588</v>
      </c>
      <c r="H738" s="131" t="s">
        <v>252</v>
      </c>
      <c r="I738" s="131" t="s">
        <v>589</v>
      </c>
      <c r="J738" s="128">
        <v>1</v>
      </c>
      <c r="M738" s="127"/>
      <c r="N738" s="127"/>
      <c r="O738" s="127"/>
    </row>
    <row r="739" spans="1:15">
      <c r="A739" s="131">
        <v>737</v>
      </c>
      <c r="B739" s="131">
        <v>13</v>
      </c>
      <c r="C739" s="131">
        <v>1</v>
      </c>
      <c r="D739" s="132" t="s">
        <v>593</v>
      </c>
      <c r="E739" s="132" t="str">
        <f t="shared" si="11"/>
        <v>13-1-301</v>
      </c>
      <c r="F739" s="132">
        <v>89.24</v>
      </c>
      <c r="G739" s="131" t="s">
        <v>588</v>
      </c>
      <c r="H739" s="131" t="s">
        <v>252</v>
      </c>
      <c r="I739" s="131" t="s">
        <v>589</v>
      </c>
      <c r="J739" s="128">
        <v>1</v>
      </c>
      <c r="M739" s="127"/>
      <c r="N739" s="127"/>
      <c r="O739" s="127"/>
    </row>
    <row r="740" spans="1:15">
      <c r="A740" s="131">
        <v>738</v>
      </c>
      <c r="B740" s="131">
        <v>13</v>
      </c>
      <c r="C740" s="131">
        <v>1</v>
      </c>
      <c r="D740" s="132" t="s">
        <v>594</v>
      </c>
      <c r="E740" s="132" t="str">
        <f t="shared" si="11"/>
        <v>13-1-302</v>
      </c>
      <c r="F740" s="132">
        <v>88.69</v>
      </c>
      <c r="G740" s="131" t="s">
        <v>588</v>
      </c>
      <c r="H740" s="131" t="s">
        <v>252</v>
      </c>
      <c r="I740" s="131" t="s">
        <v>589</v>
      </c>
      <c r="J740" s="128">
        <v>1</v>
      </c>
      <c r="M740" s="127"/>
      <c r="N740" s="127"/>
      <c r="O740" s="127"/>
    </row>
    <row r="741" spans="1:15">
      <c r="A741" s="131">
        <v>739</v>
      </c>
      <c r="B741" s="131">
        <v>13</v>
      </c>
      <c r="C741" s="131">
        <v>1</v>
      </c>
      <c r="D741" s="132" t="s">
        <v>595</v>
      </c>
      <c r="E741" s="132" t="str">
        <f t="shared" si="11"/>
        <v>13-1-401</v>
      </c>
      <c r="F741" s="132">
        <v>89.24</v>
      </c>
      <c r="G741" s="131" t="s">
        <v>588</v>
      </c>
      <c r="H741" s="131" t="s">
        <v>252</v>
      </c>
      <c r="I741" s="131" t="s">
        <v>589</v>
      </c>
      <c r="J741" s="128">
        <v>1</v>
      </c>
      <c r="M741" s="127"/>
      <c r="N741" s="127"/>
      <c r="O741" s="127"/>
    </row>
    <row r="742" spans="1:15">
      <c r="A742" s="131">
        <v>740</v>
      </c>
      <c r="B742" s="131">
        <v>13</v>
      </c>
      <c r="C742" s="131">
        <v>1</v>
      </c>
      <c r="D742" s="132" t="s">
        <v>596</v>
      </c>
      <c r="E742" s="132" t="str">
        <f t="shared" si="11"/>
        <v>13-1-402</v>
      </c>
      <c r="F742" s="132">
        <v>88.69</v>
      </c>
      <c r="G742" s="131" t="s">
        <v>588</v>
      </c>
      <c r="H742" s="131" t="s">
        <v>252</v>
      </c>
      <c r="I742" s="131" t="s">
        <v>589</v>
      </c>
      <c r="J742" s="128">
        <v>1</v>
      </c>
      <c r="M742" s="127"/>
      <c r="N742" s="127"/>
      <c r="O742" s="127"/>
    </row>
    <row r="743" spans="1:15">
      <c r="A743" s="131">
        <v>741</v>
      </c>
      <c r="B743" s="131">
        <v>13</v>
      </c>
      <c r="C743" s="131">
        <v>1</v>
      </c>
      <c r="D743" s="132" t="s">
        <v>597</v>
      </c>
      <c r="E743" s="132" t="str">
        <f t="shared" si="11"/>
        <v>13-1-501</v>
      </c>
      <c r="F743" s="132">
        <v>89.24</v>
      </c>
      <c r="G743" s="131" t="s">
        <v>588</v>
      </c>
      <c r="H743" s="131" t="s">
        <v>252</v>
      </c>
      <c r="I743" s="131" t="s">
        <v>589</v>
      </c>
      <c r="J743" s="128">
        <v>1</v>
      </c>
      <c r="M743" s="127"/>
      <c r="N743" s="127"/>
      <c r="O743" s="127"/>
    </row>
    <row r="744" spans="1:15">
      <c r="A744" s="131">
        <v>742</v>
      </c>
      <c r="B744" s="131">
        <v>13</v>
      </c>
      <c r="C744" s="131">
        <v>1</v>
      </c>
      <c r="D744" s="132" t="s">
        <v>598</v>
      </c>
      <c r="E744" s="132" t="str">
        <f t="shared" si="11"/>
        <v>13-1-502</v>
      </c>
      <c r="F744" s="132">
        <v>88.69</v>
      </c>
      <c r="G744" s="131" t="s">
        <v>588</v>
      </c>
      <c r="H744" s="131" t="s">
        <v>252</v>
      </c>
      <c r="I744" s="131" t="s">
        <v>589</v>
      </c>
      <c r="J744" s="128">
        <v>1</v>
      </c>
      <c r="M744" s="127"/>
      <c r="N744" s="127"/>
      <c r="O744" s="127"/>
    </row>
    <row r="745" spans="1:15">
      <c r="A745" s="131">
        <v>743</v>
      </c>
      <c r="B745" s="131">
        <v>13</v>
      </c>
      <c r="C745" s="131">
        <v>1</v>
      </c>
      <c r="D745" s="132" t="s">
        <v>599</v>
      </c>
      <c r="E745" s="132" t="str">
        <f t="shared" si="11"/>
        <v>13-1-601</v>
      </c>
      <c r="F745" s="132">
        <v>89.24</v>
      </c>
      <c r="G745" s="131" t="s">
        <v>588</v>
      </c>
      <c r="H745" s="131" t="s">
        <v>252</v>
      </c>
      <c r="I745" s="131" t="s">
        <v>589</v>
      </c>
      <c r="J745" s="128">
        <v>1</v>
      </c>
      <c r="M745" s="127"/>
      <c r="N745" s="127"/>
      <c r="O745" s="127"/>
    </row>
    <row r="746" spans="1:15">
      <c r="A746" s="131">
        <v>744</v>
      </c>
      <c r="B746" s="131">
        <v>13</v>
      </c>
      <c r="C746" s="131">
        <v>1</v>
      </c>
      <c r="D746" s="132" t="s">
        <v>600</v>
      </c>
      <c r="E746" s="132" t="str">
        <f t="shared" si="11"/>
        <v>13-1-602</v>
      </c>
      <c r="F746" s="132">
        <v>88.69</v>
      </c>
      <c r="G746" s="131" t="s">
        <v>588</v>
      </c>
      <c r="H746" s="131" t="s">
        <v>252</v>
      </c>
      <c r="I746" s="131" t="s">
        <v>589</v>
      </c>
      <c r="J746" s="128">
        <v>1</v>
      </c>
      <c r="M746" s="127"/>
      <c r="N746" s="127"/>
      <c r="O746" s="127"/>
    </row>
    <row r="747" spans="1:15">
      <c r="A747" s="131">
        <v>745</v>
      </c>
      <c r="B747" s="131">
        <v>13</v>
      </c>
      <c r="C747" s="131">
        <v>1</v>
      </c>
      <c r="D747" s="132" t="s">
        <v>601</v>
      </c>
      <c r="E747" s="132" t="str">
        <f t="shared" si="11"/>
        <v>13-1-701</v>
      </c>
      <c r="F747" s="132">
        <v>89.24</v>
      </c>
      <c r="G747" s="131" t="s">
        <v>588</v>
      </c>
      <c r="H747" s="131" t="s">
        <v>252</v>
      </c>
      <c r="I747" s="131" t="s">
        <v>589</v>
      </c>
      <c r="J747" s="128">
        <v>1</v>
      </c>
      <c r="M747" s="127"/>
      <c r="N747" s="127"/>
      <c r="O747" s="127"/>
    </row>
    <row r="748" spans="1:15">
      <c r="A748" s="131">
        <v>746</v>
      </c>
      <c r="B748" s="131">
        <v>13</v>
      </c>
      <c r="C748" s="131">
        <v>1</v>
      </c>
      <c r="D748" s="132" t="s">
        <v>602</v>
      </c>
      <c r="E748" s="132" t="str">
        <f t="shared" si="11"/>
        <v>13-1-702</v>
      </c>
      <c r="F748" s="132">
        <v>88.69</v>
      </c>
      <c r="G748" s="131" t="s">
        <v>588</v>
      </c>
      <c r="H748" s="131" t="s">
        <v>252</v>
      </c>
      <c r="I748" s="131" t="s">
        <v>589</v>
      </c>
      <c r="J748" s="128">
        <v>1</v>
      </c>
      <c r="M748" s="127"/>
      <c r="N748" s="127"/>
      <c r="O748" s="127"/>
    </row>
    <row r="749" spans="1:15">
      <c r="A749" s="131">
        <v>747</v>
      </c>
      <c r="B749" s="131">
        <v>13</v>
      </c>
      <c r="C749" s="131">
        <v>1</v>
      </c>
      <c r="D749" s="132" t="s">
        <v>603</v>
      </c>
      <c r="E749" s="132" t="str">
        <f t="shared" si="11"/>
        <v>13-1-801</v>
      </c>
      <c r="F749" s="132">
        <v>89.24</v>
      </c>
      <c r="G749" s="131" t="s">
        <v>588</v>
      </c>
      <c r="H749" s="131" t="s">
        <v>252</v>
      </c>
      <c r="I749" s="131" t="s">
        <v>589</v>
      </c>
      <c r="J749" s="128">
        <v>1</v>
      </c>
      <c r="M749" s="127"/>
      <c r="N749" s="127"/>
      <c r="O749" s="127"/>
    </row>
    <row r="750" spans="1:15">
      <c r="A750" s="131">
        <v>748</v>
      </c>
      <c r="B750" s="131">
        <v>13</v>
      </c>
      <c r="C750" s="131">
        <v>1</v>
      </c>
      <c r="D750" s="132" t="s">
        <v>604</v>
      </c>
      <c r="E750" s="132" t="str">
        <f t="shared" si="11"/>
        <v>13-1-802</v>
      </c>
      <c r="F750" s="132">
        <v>88.69</v>
      </c>
      <c r="G750" s="131" t="s">
        <v>588</v>
      </c>
      <c r="H750" s="131" t="s">
        <v>252</v>
      </c>
      <c r="I750" s="131" t="s">
        <v>589</v>
      </c>
      <c r="J750" s="128">
        <v>1</v>
      </c>
      <c r="M750" s="127"/>
      <c r="N750" s="127"/>
      <c r="O750" s="127"/>
    </row>
    <row r="751" spans="1:15">
      <c r="A751" s="131">
        <v>749</v>
      </c>
      <c r="B751" s="131">
        <v>13</v>
      </c>
      <c r="C751" s="131">
        <v>2</v>
      </c>
      <c r="D751" s="132" t="s">
        <v>587</v>
      </c>
      <c r="E751" s="132" t="str">
        <f t="shared" si="11"/>
        <v>13-2-101</v>
      </c>
      <c r="F751" s="132">
        <v>88.69</v>
      </c>
      <c r="G751" s="131" t="s">
        <v>588</v>
      </c>
      <c r="H751" s="131" t="s">
        <v>252</v>
      </c>
      <c r="I751" s="131" t="s">
        <v>589</v>
      </c>
      <c r="J751" s="128">
        <v>1</v>
      </c>
      <c r="M751" s="127"/>
      <c r="N751" s="127"/>
      <c r="O751" s="127"/>
    </row>
    <row r="752" spans="1:15">
      <c r="A752" s="131">
        <v>750</v>
      </c>
      <c r="B752" s="131">
        <v>13</v>
      </c>
      <c r="C752" s="131">
        <v>2</v>
      </c>
      <c r="D752" s="132" t="s">
        <v>590</v>
      </c>
      <c r="E752" s="132" t="str">
        <f t="shared" si="11"/>
        <v>13-2-102</v>
      </c>
      <c r="F752" s="132">
        <v>88.69</v>
      </c>
      <c r="G752" s="131" t="s">
        <v>588</v>
      </c>
      <c r="H752" s="131" t="s">
        <v>252</v>
      </c>
      <c r="I752" s="131" t="s">
        <v>589</v>
      </c>
      <c r="J752" s="128">
        <v>1</v>
      </c>
      <c r="M752" s="127"/>
      <c r="N752" s="127"/>
      <c r="O752" s="127"/>
    </row>
    <row r="753" spans="1:15">
      <c r="A753" s="131">
        <v>751</v>
      </c>
      <c r="B753" s="131">
        <v>13</v>
      </c>
      <c r="C753" s="131">
        <v>2</v>
      </c>
      <c r="D753" s="132" t="s">
        <v>591</v>
      </c>
      <c r="E753" s="132" t="str">
        <f t="shared" si="11"/>
        <v>13-2-201</v>
      </c>
      <c r="F753" s="132">
        <v>88.69</v>
      </c>
      <c r="G753" s="131" t="s">
        <v>588</v>
      </c>
      <c r="H753" s="131" t="s">
        <v>252</v>
      </c>
      <c r="I753" s="131" t="s">
        <v>589</v>
      </c>
      <c r="J753" s="128">
        <v>1</v>
      </c>
      <c r="M753" s="127"/>
      <c r="N753" s="127"/>
      <c r="O753" s="127"/>
    </row>
    <row r="754" spans="1:15">
      <c r="A754" s="131">
        <v>752</v>
      </c>
      <c r="B754" s="131">
        <v>13</v>
      </c>
      <c r="C754" s="131">
        <v>2</v>
      </c>
      <c r="D754" s="132" t="s">
        <v>592</v>
      </c>
      <c r="E754" s="132" t="str">
        <f t="shared" si="11"/>
        <v>13-2-202</v>
      </c>
      <c r="F754" s="132">
        <v>88.69</v>
      </c>
      <c r="G754" s="131" t="s">
        <v>588</v>
      </c>
      <c r="H754" s="131" t="s">
        <v>252</v>
      </c>
      <c r="I754" s="131" t="s">
        <v>589</v>
      </c>
      <c r="J754" s="128">
        <v>1</v>
      </c>
      <c r="M754" s="127"/>
      <c r="N754" s="127"/>
      <c r="O754" s="127"/>
    </row>
    <row r="755" spans="1:15">
      <c r="A755" s="131">
        <v>753</v>
      </c>
      <c r="B755" s="131">
        <v>13</v>
      </c>
      <c r="C755" s="131">
        <v>2</v>
      </c>
      <c r="D755" s="132" t="s">
        <v>593</v>
      </c>
      <c r="E755" s="132" t="str">
        <f t="shared" si="11"/>
        <v>13-2-301</v>
      </c>
      <c r="F755" s="132">
        <v>88.69</v>
      </c>
      <c r="G755" s="131" t="s">
        <v>588</v>
      </c>
      <c r="H755" s="131" t="s">
        <v>252</v>
      </c>
      <c r="I755" s="131" t="s">
        <v>589</v>
      </c>
      <c r="J755" s="128">
        <v>1</v>
      </c>
      <c r="M755" s="127"/>
      <c r="N755" s="127"/>
      <c r="O755" s="127"/>
    </row>
    <row r="756" spans="1:15">
      <c r="A756" s="131">
        <v>754</v>
      </c>
      <c r="B756" s="131">
        <v>13</v>
      </c>
      <c r="C756" s="131">
        <v>2</v>
      </c>
      <c r="D756" s="132" t="s">
        <v>594</v>
      </c>
      <c r="E756" s="132" t="str">
        <f t="shared" si="11"/>
        <v>13-2-302</v>
      </c>
      <c r="F756" s="132">
        <v>88.69</v>
      </c>
      <c r="G756" s="131" t="s">
        <v>588</v>
      </c>
      <c r="H756" s="131" t="s">
        <v>252</v>
      </c>
      <c r="I756" s="131" t="s">
        <v>589</v>
      </c>
      <c r="J756" s="128">
        <v>1</v>
      </c>
      <c r="M756" s="127"/>
      <c r="N756" s="127"/>
      <c r="O756" s="127"/>
    </row>
    <row r="757" spans="1:15">
      <c r="A757" s="131">
        <v>755</v>
      </c>
      <c r="B757" s="131">
        <v>13</v>
      </c>
      <c r="C757" s="131">
        <v>2</v>
      </c>
      <c r="D757" s="132" t="s">
        <v>595</v>
      </c>
      <c r="E757" s="132" t="str">
        <f t="shared" si="11"/>
        <v>13-2-401</v>
      </c>
      <c r="F757" s="132">
        <v>88.69</v>
      </c>
      <c r="G757" s="131" t="s">
        <v>588</v>
      </c>
      <c r="H757" s="131" t="s">
        <v>252</v>
      </c>
      <c r="I757" s="131" t="s">
        <v>589</v>
      </c>
      <c r="J757" s="128">
        <v>1</v>
      </c>
      <c r="M757" s="127"/>
      <c r="N757" s="127"/>
      <c r="O757" s="127"/>
    </row>
    <row r="758" spans="1:15">
      <c r="A758" s="131">
        <v>756</v>
      </c>
      <c r="B758" s="131">
        <v>13</v>
      </c>
      <c r="C758" s="131">
        <v>2</v>
      </c>
      <c r="D758" s="132" t="s">
        <v>596</v>
      </c>
      <c r="E758" s="132" t="str">
        <f t="shared" si="11"/>
        <v>13-2-402</v>
      </c>
      <c r="F758" s="132">
        <v>88.69</v>
      </c>
      <c r="G758" s="131" t="s">
        <v>588</v>
      </c>
      <c r="H758" s="131" t="s">
        <v>252</v>
      </c>
      <c r="I758" s="131" t="s">
        <v>589</v>
      </c>
      <c r="J758" s="128">
        <v>1</v>
      </c>
      <c r="M758" s="127"/>
      <c r="N758" s="127"/>
      <c r="O758" s="127"/>
    </row>
    <row r="759" spans="1:15">
      <c r="A759" s="131">
        <v>757</v>
      </c>
      <c r="B759" s="131">
        <v>13</v>
      </c>
      <c r="C759" s="131">
        <v>2</v>
      </c>
      <c r="D759" s="132" t="s">
        <v>597</v>
      </c>
      <c r="E759" s="132" t="str">
        <f t="shared" si="11"/>
        <v>13-2-501</v>
      </c>
      <c r="F759" s="132">
        <v>88.69</v>
      </c>
      <c r="G759" s="131" t="s">
        <v>588</v>
      </c>
      <c r="H759" s="131" t="s">
        <v>252</v>
      </c>
      <c r="I759" s="131" t="s">
        <v>589</v>
      </c>
      <c r="J759" s="128">
        <v>1</v>
      </c>
      <c r="M759" s="127"/>
      <c r="N759" s="127"/>
      <c r="O759" s="127"/>
    </row>
    <row r="760" spans="1:15">
      <c r="A760" s="131">
        <v>758</v>
      </c>
      <c r="B760" s="131">
        <v>13</v>
      </c>
      <c r="C760" s="131">
        <v>2</v>
      </c>
      <c r="D760" s="132" t="s">
        <v>598</v>
      </c>
      <c r="E760" s="132" t="str">
        <f t="shared" si="11"/>
        <v>13-2-502</v>
      </c>
      <c r="F760" s="132">
        <v>88.69</v>
      </c>
      <c r="G760" s="131" t="s">
        <v>588</v>
      </c>
      <c r="H760" s="131" t="s">
        <v>252</v>
      </c>
      <c r="I760" s="131" t="s">
        <v>589</v>
      </c>
      <c r="J760" s="128">
        <v>1</v>
      </c>
      <c r="M760" s="127"/>
      <c r="N760" s="127"/>
      <c r="O760" s="127"/>
    </row>
    <row r="761" spans="1:15">
      <c r="A761" s="131">
        <v>759</v>
      </c>
      <c r="B761" s="131">
        <v>13</v>
      </c>
      <c r="C761" s="131">
        <v>2</v>
      </c>
      <c r="D761" s="132" t="s">
        <v>599</v>
      </c>
      <c r="E761" s="132" t="str">
        <f t="shared" si="11"/>
        <v>13-2-601</v>
      </c>
      <c r="F761" s="132">
        <v>88.69</v>
      </c>
      <c r="G761" s="131" t="s">
        <v>588</v>
      </c>
      <c r="H761" s="131" t="s">
        <v>252</v>
      </c>
      <c r="I761" s="131" t="s">
        <v>589</v>
      </c>
      <c r="J761" s="128">
        <v>1</v>
      </c>
      <c r="M761" s="127"/>
      <c r="N761" s="127"/>
      <c r="O761" s="127"/>
    </row>
    <row r="762" spans="1:15">
      <c r="A762" s="131">
        <v>760</v>
      </c>
      <c r="B762" s="131">
        <v>13</v>
      </c>
      <c r="C762" s="131">
        <v>2</v>
      </c>
      <c r="D762" s="132" t="s">
        <v>600</v>
      </c>
      <c r="E762" s="132" t="str">
        <f t="shared" si="11"/>
        <v>13-2-602</v>
      </c>
      <c r="F762" s="132">
        <v>88.69</v>
      </c>
      <c r="G762" s="131" t="s">
        <v>588</v>
      </c>
      <c r="H762" s="131" t="s">
        <v>252</v>
      </c>
      <c r="I762" s="131" t="s">
        <v>589</v>
      </c>
      <c r="J762" s="128">
        <v>1</v>
      </c>
      <c r="M762" s="127"/>
      <c r="N762" s="127"/>
      <c r="O762" s="127"/>
    </row>
    <row r="763" spans="1:15">
      <c r="A763" s="131">
        <v>761</v>
      </c>
      <c r="B763" s="131">
        <v>13</v>
      </c>
      <c r="C763" s="131">
        <v>2</v>
      </c>
      <c r="D763" s="132" t="s">
        <v>601</v>
      </c>
      <c r="E763" s="132" t="str">
        <f t="shared" si="11"/>
        <v>13-2-701</v>
      </c>
      <c r="F763" s="132">
        <v>88.69</v>
      </c>
      <c r="G763" s="131" t="s">
        <v>588</v>
      </c>
      <c r="H763" s="131" t="s">
        <v>252</v>
      </c>
      <c r="I763" s="131" t="s">
        <v>589</v>
      </c>
      <c r="J763" s="128">
        <v>1</v>
      </c>
      <c r="M763" s="127"/>
      <c r="N763" s="127"/>
      <c r="O763" s="127"/>
    </row>
    <row r="764" spans="1:15">
      <c r="A764" s="131">
        <v>762</v>
      </c>
      <c r="B764" s="131">
        <v>13</v>
      </c>
      <c r="C764" s="131">
        <v>2</v>
      </c>
      <c r="D764" s="132" t="s">
        <v>602</v>
      </c>
      <c r="E764" s="132" t="str">
        <f t="shared" si="11"/>
        <v>13-2-702</v>
      </c>
      <c r="F764" s="132">
        <v>88.69</v>
      </c>
      <c r="G764" s="131" t="s">
        <v>588</v>
      </c>
      <c r="H764" s="131" t="s">
        <v>252</v>
      </c>
      <c r="I764" s="131" t="s">
        <v>589</v>
      </c>
      <c r="J764" s="128">
        <v>1</v>
      </c>
      <c r="M764" s="127"/>
      <c r="N764" s="127"/>
      <c r="O764" s="127"/>
    </row>
    <row r="765" spans="1:15">
      <c r="A765" s="131">
        <v>763</v>
      </c>
      <c r="B765" s="131">
        <v>13</v>
      </c>
      <c r="C765" s="131">
        <v>2</v>
      </c>
      <c r="D765" s="132" t="s">
        <v>603</v>
      </c>
      <c r="E765" s="132" t="str">
        <f t="shared" si="11"/>
        <v>13-2-801</v>
      </c>
      <c r="F765" s="132">
        <v>88.69</v>
      </c>
      <c r="G765" s="131" t="s">
        <v>588</v>
      </c>
      <c r="H765" s="131" t="s">
        <v>252</v>
      </c>
      <c r="I765" s="131" t="s">
        <v>589</v>
      </c>
      <c r="J765" s="128">
        <v>1</v>
      </c>
      <c r="M765" s="127"/>
      <c r="N765" s="127"/>
      <c r="O765" s="127"/>
    </row>
    <row r="766" spans="1:15">
      <c r="A766" s="131">
        <v>764</v>
      </c>
      <c r="B766" s="131">
        <v>13</v>
      </c>
      <c r="C766" s="131">
        <v>2</v>
      </c>
      <c r="D766" s="132" t="s">
        <v>604</v>
      </c>
      <c r="E766" s="132" t="str">
        <f t="shared" si="11"/>
        <v>13-2-802</v>
      </c>
      <c r="F766" s="132">
        <v>88.69</v>
      </c>
      <c r="G766" s="131" t="s">
        <v>588</v>
      </c>
      <c r="H766" s="131" t="s">
        <v>252</v>
      </c>
      <c r="I766" s="131" t="s">
        <v>589</v>
      </c>
      <c r="J766" s="128">
        <v>1</v>
      </c>
      <c r="M766" s="127"/>
      <c r="N766" s="127"/>
      <c r="O766" s="127"/>
    </row>
    <row r="767" spans="1:15">
      <c r="A767" s="131">
        <v>765</v>
      </c>
      <c r="B767" s="131">
        <v>13</v>
      </c>
      <c r="C767" s="131">
        <v>3</v>
      </c>
      <c r="D767" s="132" t="s">
        <v>587</v>
      </c>
      <c r="E767" s="132" t="str">
        <f t="shared" si="11"/>
        <v>13-3-101</v>
      </c>
      <c r="F767" s="132">
        <v>88.69</v>
      </c>
      <c r="G767" s="131" t="s">
        <v>588</v>
      </c>
      <c r="H767" s="131" t="s">
        <v>252</v>
      </c>
      <c r="I767" s="131" t="s">
        <v>589</v>
      </c>
      <c r="J767" s="128">
        <v>1</v>
      </c>
      <c r="M767" s="127"/>
      <c r="N767" s="127"/>
      <c r="O767" s="127"/>
    </row>
    <row r="768" spans="1:15">
      <c r="A768" s="131">
        <v>766</v>
      </c>
      <c r="B768" s="131">
        <v>13</v>
      </c>
      <c r="C768" s="131">
        <v>3</v>
      </c>
      <c r="D768" s="132" t="s">
        <v>590</v>
      </c>
      <c r="E768" s="132" t="str">
        <f t="shared" si="11"/>
        <v>13-3-102</v>
      </c>
      <c r="F768" s="132">
        <v>89.24</v>
      </c>
      <c r="G768" s="131" t="s">
        <v>588</v>
      </c>
      <c r="H768" s="131" t="s">
        <v>252</v>
      </c>
      <c r="I768" s="131" t="s">
        <v>589</v>
      </c>
      <c r="J768" s="128">
        <v>1</v>
      </c>
      <c r="M768" s="127"/>
      <c r="N768" s="127"/>
      <c r="O768" s="127"/>
    </row>
    <row r="769" spans="1:15">
      <c r="A769" s="131">
        <v>767</v>
      </c>
      <c r="B769" s="131">
        <v>13</v>
      </c>
      <c r="C769" s="131">
        <v>3</v>
      </c>
      <c r="D769" s="132" t="s">
        <v>591</v>
      </c>
      <c r="E769" s="132" t="str">
        <f t="shared" si="11"/>
        <v>13-3-201</v>
      </c>
      <c r="F769" s="132">
        <v>88.69</v>
      </c>
      <c r="G769" s="131" t="s">
        <v>588</v>
      </c>
      <c r="H769" s="131" t="s">
        <v>252</v>
      </c>
      <c r="I769" s="131" t="s">
        <v>589</v>
      </c>
      <c r="J769" s="128">
        <v>1</v>
      </c>
      <c r="M769" s="127"/>
      <c r="N769" s="127"/>
      <c r="O769" s="127"/>
    </row>
    <row r="770" spans="1:15">
      <c r="A770" s="131">
        <v>768</v>
      </c>
      <c r="B770" s="131">
        <v>13</v>
      </c>
      <c r="C770" s="131">
        <v>3</v>
      </c>
      <c r="D770" s="132" t="s">
        <v>592</v>
      </c>
      <c r="E770" s="132" t="str">
        <f t="shared" si="11"/>
        <v>13-3-202</v>
      </c>
      <c r="F770" s="132">
        <v>89.24</v>
      </c>
      <c r="G770" s="131" t="s">
        <v>588</v>
      </c>
      <c r="H770" s="131" t="s">
        <v>252</v>
      </c>
      <c r="I770" s="131" t="s">
        <v>589</v>
      </c>
      <c r="J770" s="128">
        <v>1</v>
      </c>
      <c r="M770" s="127"/>
      <c r="N770" s="127"/>
      <c r="O770" s="127"/>
    </row>
    <row r="771" spans="1:15">
      <c r="A771" s="131">
        <v>769</v>
      </c>
      <c r="B771" s="131">
        <v>13</v>
      </c>
      <c r="C771" s="131">
        <v>3</v>
      </c>
      <c r="D771" s="132" t="s">
        <v>593</v>
      </c>
      <c r="E771" s="132" t="str">
        <f t="shared" si="11"/>
        <v>13-3-301</v>
      </c>
      <c r="F771" s="132">
        <v>88.69</v>
      </c>
      <c r="G771" s="131" t="s">
        <v>588</v>
      </c>
      <c r="H771" s="131" t="s">
        <v>252</v>
      </c>
      <c r="I771" s="131" t="s">
        <v>589</v>
      </c>
      <c r="J771" s="128">
        <v>1</v>
      </c>
      <c r="M771" s="127"/>
      <c r="N771" s="127"/>
      <c r="O771" s="127"/>
    </row>
    <row r="772" spans="1:15">
      <c r="A772" s="131">
        <v>770</v>
      </c>
      <c r="B772" s="131">
        <v>13</v>
      </c>
      <c r="C772" s="131">
        <v>3</v>
      </c>
      <c r="D772" s="132" t="s">
        <v>594</v>
      </c>
      <c r="E772" s="132" t="str">
        <f t="shared" ref="E772:E835" si="12">B772&amp;-C772&amp;-D772</f>
        <v>13-3-302</v>
      </c>
      <c r="F772" s="132">
        <v>89.24</v>
      </c>
      <c r="G772" s="131" t="s">
        <v>588</v>
      </c>
      <c r="H772" s="131" t="s">
        <v>252</v>
      </c>
      <c r="I772" s="131" t="s">
        <v>589</v>
      </c>
      <c r="J772" s="128">
        <v>1</v>
      </c>
      <c r="M772" s="127"/>
      <c r="N772" s="127"/>
      <c r="O772" s="127"/>
    </row>
    <row r="773" spans="1:15">
      <c r="A773" s="131">
        <v>771</v>
      </c>
      <c r="B773" s="131">
        <v>13</v>
      </c>
      <c r="C773" s="131">
        <v>3</v>
      </c>
      <c r="D773" s="132" t="s">
        <v>595</v>
      </c>
      <c r="E773" s="132" t="str">
        <f t="shared" si="12"/>
        <v>13-3-401</v>
      </c>
      <c r="F773" s="132">
        <v>88.69</v>
      </c>
      <c r="G773" s="131" t="s">
        <v>588</v>
      </c>
      <c r="H773" s="131" t="s">
        <v>252</v>
      </c>
      <c r="I773" s="131" t="s">
        <v>589</v>
      </c>
      <c r="J773" s="128">
        <v>1</v>
      </c>
      <c r="M773" s="127"/>
      <c r="N773" s="127"/>
      <c r="O773" s="127"/>
    </row>
    <row r="774" spans="1:15">
      <c r="A774" s="131">
        <v>772</v>
      </c>
      <c r="B774" s="131">
        <v>13</v>
      </c>
      <c r="C774" s="131">
        <v>3</v>
      </c>
      <c r="D774" s="132" t="s">
        <v>596</v>
      </c>
      <c r="E774" s="132" t="str">
        <f t="shared" si="12"/>
        <v>13-3-402</v>
      </c>
      <c r="F774" s="132">
        <v>89.24</v>
      </c>
      <c r="G774" s="131" t="s">
        <v>588</v>
      </c>
      <c r="H774" s="131" t="s">
        <v>252</v>
      </c>
      <c r="I774" s="131" t="s">
        <v>589</v>
      </c>
      <c r="J774" s="128">
        <v>1</v>
      </c>
      <c r="M774" s="127"/>
      <c r="N774" s="127"/>
      <c r="O774" s="127"/>
    </row>
    <row r="775" spans="1:15">
      <c r="A775" s="131">
        <v>773</v>
      </c>
      <c r="B775" s="131">
        <v>13</v>
      </c>
      <c r="C775" s="131">
        <v>3</v>
      </c>
      <c r="D775" s="132" t="s">
        <v>597</v>
      </c>
      <c r="E775" s="132" t="str">
        <f t="shared" si="12"/>
        <v>13-3-501</v>
      </c>
      <c r="F775" s="132">
        <v>88.69</v>
      </c>
      <c r="G775" s="131" t="s">
        <v>588</v>
      </c>
      <c r="H775" s="131" t="s">
        <v>252</v>
      </c>
      <c r="I775" s="131" t="s">
        <v>589</v>
      </c>
      <c r="J775" s="128">
        <v>1</v>
      </c>
      <c r="M775" s="127"/>
      <c r="N775" s="127"/>
      <c r="O775" s="127"/>
    </row>
    <row r="776" spans="1:15">
      <c r="A776" s="131">
        <v>774</v>
      </c>
      <c r="B776" s="131">
        <v>13</v>
      </c>
      <c r="C776" s="131">
        <v>3</v>
      </c>
      <c r="D776" s="132" t="s">
        <v>598</v>
      </c>
      <c r="E776" s="132" t="str">
        <f t="shared" si="12"/>
        <v>13-3-502</v>
      </c>
      <c r="F776" s="132">
        <v>89.24</v>
      </c>
      <c r="G776" s="131" t="s">
        <v>588</v>
      </c>
      <c r="H776" s="131" t="s">
        <v>252</v>
      </c>
      <c r="I776" s="131" t="s">
        <v>589</v>
      </c>
      <c r="J776" s="128">
        <v>1</v>
      </c>
      <c r="M776" s="127"/>
      <c r="N776" s="127"/>
      <c r="O776" s="127"/>
    </row>
    <row r="777" spans="1:15">
      <c r="A777" s="131">
        <v>775</v>
      </c>
      <c r="B777" s="131">
        <v>13</v>
      </c>
      <c r="C777" s="131">
        <v>3</v>
      </c>
      <c r="D777" s="132" t="s">
        <v>599</v>
      </c>
      <c r="E777" s="132" t="str">
        <f t="shared" si="12"/>
        <v>13-3-601</v>
      </c>
      <c r="F777" s="132">
        <v>88.69</v>
      </c>
      <c r="G777" s="131" t="s">
        <v>588</v>
      </c>
      <c r="H777" s="131" t="s">
        <v>252</v>
      </c>
      <c r="I777" s="131" t="s">
        <v>589</v>
      </c>
      <c r="J777" s="128">
        <v>1</v>
      </c>
      <c r="M777" s="127"/>
      <c r="N777" s="127"/>
      <c r="O777" s="127"/>
    </row>
    <row r="778" spans="1:15">
      <c r="A778" s="131">
        <v>776</v>
      </c>
      <c r="B778" s="131">
        <v>13</v>
      </c>
      <c r="C778" s="131">
        <v>3</v>
      </c>
      <c r="D778" s="132" t="s">
        <v>600</v>
      </c>
      <c r="E778" s="132" t="str">
        <f t="shared" si="12"/>
        <v>13-3-602</v>
      </c>
      <c r="F778" s="132">
        <v>89.24</v>
      </c>
      <c r="G778" s="131" t="s">
        <v>588</v>
      </c>
      <c r="H778" s="131" t="s">
        <v>252</v>
      </c>
      <c r="I778" s="131" t="s">
        <v>589</v>
      </c>
      <c r="J778" s="128">
        <v>1</v>
      </c>
      <c r="M778" s="127"/>
      <c r="N778" s="127"/>
      <c r="O778" s="127"/>
    </row>
    <row r="779" spans="1:15">
      <c r="A779" s="131">
        <v>777</v>
      </c>
      <c r="B779" s="131">
        <v>13</v>
      </c>
      <c r="C779" s="131">
        <v>3</v>
      </c>
      <c r="D779" s="132" t="s">
        <v>601</v>
      </c>
      <c r="E779" s="132" t="str">
        <f t="shared" si="12"/>
        <v>13-3-701</v>
      </c>
      <c r="F779" s="132">
        <v>88.69</v>
      </c>
      <c r="G779" s="131" t="s">
        <v>588</v>
      </c>
      <c r="H779" s="131" t="s">
        <v>252</v>
      </c>
      <c r="I779" s="131" t="s">
        <v>589</v>
      </c>
      <c r="J779" s="128">
        <v>1</v>
      </c>
      <c r="M779" s="127"/>
      <c r="N779" s="127"/>
      <c r="O779" s="127"/>
    </row>
    <row r="780" spans="1:15">
      <c r="A780" s="131">
        <v>778</v>
      </c>
      <c r="B780" s="131">
        <v>13</v>
      </c>
      <c r="C780" s="131">
        <v>3</v>
      </c>
      <c r="D780" s="132" t="s">
        <v>602</v>
      </c>
      <c r="E780" s="132" t="str">
        <f t="shared" si="12"/>
        <v>13-3-702</v>
      </c>
      <c r="F780" s="132">
        <v>89.24</v>
      </c>
      <c r="G780" s="131" t="s">
        <v>588</v>
      </c>
      <c r="H780" s="131" t="s">
        <v>252</v>
      </c>
      <c r="I780" s="131" t="s">
        <v>589</v>
      </c>
      <c r="J780" s="128">
        <v>1</v>
      </c>
      <c r="M780" s="127"/>
      <c r="N780" s="127"/>
      <c r="O780" s="127"/>
    </row>
    <row r="781" spans="1:15">
      <c r="A781" s="131">
        <v>779</v>
      </c>
      <c r="B781" s="131">
        <v>13</v>
      </c>
      <c r="C781" s="131">
        <v>3</v>
      </c>
      <c r="D781" s="132" t="s">
        <v>603</v>
      </c>
      <c r="E781" s="132" t="str">
        <f t="shared" si="12"/>
        <v>13-3-801</v>
      </c>
      <c r="F781" s="132">
        <v>88.69</v>
      </c>
      <c r="G781" s="131" t="s">
        <v>588</v>
      </c>
      <c r="H781" s="131" t="s">
        <v>252</v>
      </c>
      <c r="I781" s="131" t="s">
        <v>589</v>
      </c>
      <c r="J781" s="128">
        <v>1</v>
      </c>
      <c r="M781" s="127"/>
      <c r="N781" s="127"/>
      <c r="O781" s="127"/>
    </row>
    <row r="782" spans="1:15">
      <c r="A782" s="131">
        <v>780</v>
      </c>
      <c r="B782" s="131">
        <v>13</v>
      </c>
      <c r="C782" s="131">
        <v>3</v>
      </c>
      <c r="D782" s="132" t="s">
        <v>604</v>
      </c>
      <c r="E782" s="132" t="str">
        <f t="shared" si="12"/>
        <v>13-3-802</v>
      </c>
      <c r="F782" s="132">
        <v>89.24</v>
      </c>
      <c r="G782" s="131" t="s">
        <v>588</v>
      </c>
      <c r="H782" s="131" t="s">
        <v>252</v>
      </c>
      <c r="I782" s="131" t="s">
        <v>589</v>
      </c>
      <c r="J782" s="128">
        <v>1</v>
      </c>
      <c r="M782" s="127"/>
      <c r="N782" s="127"/>
      <c r="O782" s="127"/>
    </row>
    <row r="783" spans="1:15">
      <c r="A783" s="131">
        <v>781</v>
      </c>
      <c r="B783" s="131">
        <v>14</v>
      </c>
      <c r="C783" s="131">
        <v>1</v>
      </c>
      <c r="D783" s="132" t="s">
        <v>590</v>
      </c>
      <c r="E783" s="132" t="str">
        <f t="shared" si="12"/>
        <v>14-1-102</v>
      </c>
      <c r="F783" s="132">
        <v>88.39</v>
      </c>
      <c r="G783" s="131" t="s">
        <v>588</v>
      </c>
      <c r="H783" s="131" t="s">
        <v>252</v>
      </c>
      <c r="I783" s="131" t="s">
        <v>589</v>
      </c>
      <c r="J783" s="128">
        <v>1</v>
      </c>
      <c r="M783" s="127"/>
      <c r="N783" s="127"/>
      <c r="O783" s="127"/>
    </row>
    <row r="784" spans="1:15">
      <c r="A784" s="131">
        <v>782</v>
      </c>
      <c r="B784" s="131">
        <v>14</v>
      </c>
      <c r="C784" s="131">
        <v>1</v>
      </c>
      <c r="D784" s="132" t="s">
        <v>591</v>
      </c>
      <c r="E784" s="132" t="str">
        <f t="shared" si="12"/>
        <v>14-1-201</v>
      </c>
      <c r="F784" s="132">
        <v>88.39</v>
      </c>
      <c r="G784" s="131" t="s">
        <v>588</v>
      </c>
      <c r="H784" s="131" t="s">
        <v>252</v>
      </c>
      <c r="I784" s="131" t="s">
        <v>589</v>
      </c>
      <c r="J784" s="128">
        <v>1</v>
      </c>
      <c r="M784" s="127"/>
      <c r="N784" s="127"/>
      <c r="O784" s="127"/>
    </row>
    <row r="785" spans="1:15">
      <c r="A785" s="131">
        <v>783</v>
      </c>
      <c r="B785" s="131">
        <v>14</v>
      </c>
      <c r="C785" s="131">
        <v>1</v>
      </c>
      <c r="D785" s="132" t="s">
        <v>592</v>
      </c>
      <c r="E785" s="132" t="str">
        <f t="shared" si="12"/>
        <v>14-1-202</v>
      </c>
      <c r="F785" s="132">
        <v>88.39</v>
      </c>
      <c r="G785" s="131" t="s">
        <v>588</v>
      </c>
      <c r="H785" s="131" t="s">
        <v>252</v>
      </c>
      <c r="I785" s="131" t="s">
        <v>589</v>
      </c>
      <c r="J785" s="128">
        <v>1</v>
      </c>
      <c r="M785" s="127"/>
      <c r="N785" s="127"/>
      <c r="O785" s="127"/>
    </row>
    <row r="786" spans="1:15">
      <c r="A786" s="131">
        <v>784</v>
      </c>
      <c r="B786" s="131">
        <v>14</v>
      </c>
      <c r="C786" s="131">
        <v>1</v>
      </c>
      <c r="D786" s="132" t="s">
        <v>593</v>
      </c>
      <c r="E786" s="132" t="str">
        <f t="shared" si="12"/>
        <v>14-1-301</v>
      </c>
      <c r="F786" s="132">
        <v>88.94</v>
      </c>
      <c r="G786" s="131" t="s">
        <v>588</v>
      </c>
      <c r="H786" s="131" t="s">
        <v>252</v>
      </c>
      <c r="I786" s="131" t="s">
        <v>589</v>
      </c>
      <c r="J786" s="128">
        <v>1</v>
      </c>
      <c r="M786" s="127"/>
      <c r="N786" s="127"/>
      <c r="O786" s="127"/>
    </row>
    <row r="787" spans="1:15">
      <c r="A787" s="131">
        <v>785</v>
      </c>
      <c r="B787" s="131">
        <v>14</v>
      </c>
      <c r="C787" s="131">
        <v>1</v>
      </c>
      <c r="D787" s="132" t="s">
        <v>594</v>
      </c>
      <c r="E787" s="132" t="str">
        <f t="shared" si="12"/>
        <v>14-1-302</v>
      </c>
      <c r="F787" s="132">
        <v>88.39</v>
      </c>
      <c r="G787" s="131" t="s">
        <v>588</v>
      </c>
      <c r="H787" s="131" t="s">
        <v>252</v>
      </c>
      <c r="I787" s="131" t="s">
        <v>589</v>
      </c>
      <c r="J787" s="128">
        <v>1</v>
      </c>
      <c r="M787" s="127"/>
      <c r="N787" s="127"/>
      <c r="O787" s="127"/>
    </row>
    <row r="788" spans="1:15">
      <c r="A788" s="131">
        <v>786</v>
      </c>
      <c r="B788" s="131">
        <v>14</v>
      </c>
      <c r="C788" s="131">
        <v>1</v>
      </c>
      <c r="D788" s="132" t="s">
        <v>595</v>
      </c>
      <c r="E788" s="132" t="str">
        <f t="shared" si="12"/>
        <v>14-1-401</v>
      </c>
      <c r="F788" s="132">
        <v>88.94</v>
      </c>
      <c r="G788" s="131" t="s">
        <v>588</v>
      </c>
      <c r="H788" s="131" t="s">
        <v>252</v>
      </c>
      <c r="I788" s="131" t="s">
        <v>589</v>
      </c>
      <c r="J788" s="128">
        <v>1</v>
      </c>
      <c r="M788" s="127"/>
      <c r="N788" s="127"/>
      <c r="O788" s="127"/>
    </row>
    <row r="789" spans="1:15">
      <c r="A789" s="131">
        <v>787</v>
      </c>
      <c r="B789" s="131">
        <v>14</v>
      </c>
      <c r="C789" s="131">
        <v>1</v>
      </c>
      <c r="D789" s="132" t="s">
        <v>596</v>
      </c>
      <c r="E789" s="132" t="str">
        <f t="shared" si="12"/>
        <v>14-1-402</v>
      </c>
      <c r="F789" s="132">
        <v>88.39</v>
      </c>
      <c r="G789" s="131" t="s">
        <v>588</v>
      </c>
      <c r="H789" s="131" t="s">
        <v>252</v>
      </c>
      <c r="I789" s="131" t="s">
        <v>589</v>
      </c>
      <c r="J789" s="128">
        <v>1</v>
      </c>
      <c r="M789" s="127"/>
      <c r="N789" s="127"/>
      <c r="O789" s="127"/>
    </row>
    <row r="790" spans="1:15">
      <c r="A790" s="131">
        <v>788</v>
      </c>
      <c r="B790" s="131">
        <v>14</v>
      </c>
      <c r="C790" s="131">
        <v>1</v>
      </c>
      <c r="D790" s="132" t="s">
        <v>597</v>
      </c>
      <c r="E790" s="132" t="str">
        <f t="shared" si="12"/>
        <v>14-1-501</v>
      </c>
      <c r="F790" s="132">
        <v>88.94</v>
      </c>
      <c r="G790" s="131" t="s">
        <v>588</v>
      </c>
      <c r="H790" s="131" t="s">
        <v>252</v>
      </c>
      <c r="I790" s="131" t="s">
        <v>589</v>
      </c>
      <c r="J790" s="128">
        <v>1</v>
      </c>
      <c r="M790" s="127"/>
      <c r="N790" s="127"/>
      <c r="O790" s="127"/>
    </row>
    <row r="791" spans="1:15">
      <c r="A791" s="131">
        <v>789</v>
      </c>
      <c r="B791" s="131">
        <v>14</v>
      </c>
      <c r="C791" s="131">
        <v>1</v>
      </c>
      <c r="D791" s="132" t="s">
        <v>598</v>
      </c>
      <c r="E791" s="132" t="str">
        <f t="shared" si="12"/>
        <v>14-1-502</v>
      </c>
      <c r="F791" s="132">
        <v>88.39</v>
      </c>
      <c r="G791" s="131" t="s">
        <v>588</v>
      </c>
      <c r="H791" s="131" t="s">
        <v>252</v>
      </c>
      <c r="I791" s="131" t="s">
        <v>589</v>
      </c>
      <c r="J791" s="128">
        <v>1</v>
      </c>
      <c r="M791" s="127"/>
      <c r="N791" s="127"/>
      <c r="O791" s="127"/>
    </row>
    <row r="792" spans="1:15">
      <c r="A792" s="131">
        <v>790</v>
      </c>
      <c r="B792" s="131">
        <v>14</v>
      </c>
      <c r="C792" s="131">
        <v>1</v>
      </c>
      <c r="D792" s="132" t="s">
        <v>599</v>
      </c>
      <c r="E792" s="132" t="str">
        <f t="shared" si="12"/>
        <v>14-1-601</v>
      </c>
      <c r="F792" s="132">
        <v>88.94</v>
      </c>
      <c r="G792" s="131" t="s">
        <v>588</v>
      </c>
      <c r="H792" s="131" t="s">
        <v>252</v>
      </c>
      <c r="I792" s="131" t="s">
        <v>589</v>
      </c>
      <c r="J792" s="128">
        <v>1</v>
      </c>
      <c r="M792" s="127"/>
      <c r="N792" s="127"/>
      <c r="O792" s="127"/>
    </row>
    <row r="793" spans="1:15">
      <c r="A793" s="131">
        <v>791</v>
      </c>
      <c r="B793" s="131">
        <v>14</v>
      </c>
      <c r="C793" s="131">
        <v>1</v>
      </c>
      <c r="D793" s="132" t="s">
        <v>600</v>
      </c>
      <c r="E793" s="132" t="str">
        <f t="shared" si="12"/>
        <v>14-1-602</v>
      </c>
      <c r="F793" s="132">
        <v>88.39</v>
      </c>
      <c r="G793" s="131" t="s">
        <v>588</v>
      </c>
      <c r="H793" s="131" t="s">
        <v>252</v>
      </c>
      <c r="I793" s="131" t="s">
        <v>589</v>
      </c>
      <c r="J793" s="128">
        <v>1</v>
      </c>
      <c r="M793" s="127"/>
      <c r="N793" s="127"/>
      <c r="O793" s="127"/>
    </row>
    <row r="794" spans="1:15">
      <c r="A794" s="131">
        <v>792</v>
      </c>
      <c r="B794" s="131">
        <v>14</v>
      </c>
      <c r="C794" s="131">
        <v>1</v>
      </c>
      <c r="D794" s="132" t="s">
        <v>601</v>
      </c>
      <c r="E794" s="132" t="str">
        <f t="shared" si="12"/>
        <v>14-1-701</v>
      </c>
      <c r="F794" s="132">
        <v>88.94</v>
      </c>
      <c r="G794" s="131" t="s">
        <v>588</v>
      </c>
      <c r="H794" s="131" t="s">
        <v>252</v>
      </c>
      <c r="I794" s="131" t="s">
        <v>589</v>
      </c>
      <c r="J794" s="128">
        <v>1</v>
      </c>
      <c r="M794" s="127"/>
      <c r="N794" s="127"/>
      <c r="O794" s="127"/>
    </row>
    <row r="795" spans="1:15">
      <c r="A795" s="131">
        <v>793</v>
      </c>
      <c r="B795" s="131">
        <v>14</v>
      </c>
      <c r="C795" s="131">
        <v>1</v>
      </c>
      <c r="D795" s="132" t="s">
        <v>602</v>
      </c>
      <c r="E795" s="132" t="str">
        <f t="shared" si="12"/>
        <v>14-1-702</v>
      </c>
      <c r="F795" s="132">
        <v>88.39</v>
      </c>
      <c r="G795" s="131" t="s">
        <v>588</v>
      </c>
      <c r="H795" s="131" t="s">
        <v>252</v>
      </c>
      <c r="I795" s="131" t="s">
        <v>589</v>
      </c>
      <c r="J795" s="128">
        <v>1</v>
      </c>
      <c r="M795" s="127"/>
      <c r="N795" s="127"/>
      <c r="O795" s="127"/>
    </row>
    <row r="796" spans="1:15">
      <c r="A796" s="131">
        <v>794</v>
      </c>
      <c r="B796" s="131">
        <v>14</v>
      </c>
      <c r="C796" s="131">
        <v>1</v>
      </c>
      <c r="D796" s="132" t="s">
        <v>603</v>
      </c>
      <c r="E796" s="132" t="str">
        <f t="shared" si="12"/>
        <v>14-1-801</v>
      </c>
      <c r="F796" s="132">
        <v>88.94</v>
      </c>
      <c r="G796" s="131" t="s">
        <v>588</v>
      </c>
      <c r="H796" s="131" t="s">
        <v>252</v>
      </c>
      <c r="I796" s="131" t="s">
        <v>589</v>
      </c>
      <c r="J796" s="128">
        <v>1</v>
      </c>
      <c r="M796" s="127"/>
      <c r="N796" s="127"/>
      <c r="O796" s="127"/>
    </row>
    <row r="797" spans="1:15">
      <c r="A797" s="131">
        <v>795</v>
      </c>
      <c r="B797" s="131">
        <v>14</v>
      </c>
      <c r="C797" s="131">
        <v>1</v>
      </c>
      <c r="D797" s="132" t="s">
        <v>604</v>
      </c>
      <c r="E797" s="132" t="str">
        <f t="shared" si="12"/>
        <v>14-1-802</v>
      </c>
      <c r="F797" s="132">
        <v>88.39</v>
      </c>
      <c r="G797" s="131" t="s">
        <v>588</v>
      </c>
      <c r="H797" s="131" t="s">
        <v>252</v>
      </c>
      <c r="I797" s="131" t="s">
        <v>589</v>
      </c>
      <c r="J797" s="128">
        <v>1</v>
      </c>
      <c r="M797" s="127"/>
      <c r="N797" s="127"/>
      <c r="O797" s="127"/>
    </row>
    <row r="798" spans="1:15">
      <c r="A798" s="131">
        <v>796</v>
      </c>
      <c r="B798" s="131">
        <v>14</v>
      </c>
      <c r="C798" s="131">
        <v>1</v>
      </c>
      <c r="D798" s="132" t="s">
        <v>605</v>
      </c>
      <c r="E798" s="132" t="str">
        <f t="shared" si="12"/>
        <v>14-1-901</v>
      </c>
      <c r="F798" s="132">
        <v>88.94</v>
      </c>
      <c r="G798" s="131" t="s">
        <v>588</v>
      </c>
      <c r="H798" s="131" t="s">
        <v>252</v>
      </c>
      <c r="I798" s="131" t="s">
        <v>589</v>
      </c>
      <c r="J798" s="128">
        <v>1</v>
      </c>
      <c r="M798" s="127"/>
      <c r="N798" s="127"/>
      <c r="O798" s="127"/>
    </row>
    <row r="799" spans="1:15">
      <c r="A799" s="131">
        <v>797</v>
      </c>
      <c r="B799" s="131">
        <v>14</v>
      </c>
      <c r="C799" s="131">
        <v>1</v>
      </c>
      <c r="D799" s="132" t="s">
        <v>606</v>
      </c>
      <c r="E799" s="132" t="str">
        <f t="shared" si="12"/>
        <v>14-1-902</v>
      </c>
      <c r="F799" s="132">
        <v>88.39</v>
      </c>
      <c r="G799" s="131" t="s">
        <v>588</v>
      </c>
      <c r="H799" s="131" t="s">
        <v>252</v>
      </c>
      <c r="I799" s="131" t="s">
        <v>589</v>
      </c>
      <c r="J799" s="128">
        <v>1</v>
      </c>
      <c r="M799" s="127"/>
      <c r="N799" s="127"/>
      <c r="O799" s="127"/>
    </row>
    <row r="800" spans="1:15">
      <c r="A800" s="131">
        <v>798</v>
      </c>
      <c r="B800" s="131">
        <v>14</v>
      </c>
      <c r="C800" s="131">
        <v>1</v>
      </c>
      <c r="D800" s="132" t="s">
        <v>607</v>
      </c>
      <c r="E800" s="132" t="str">
        <f t="shared" si="12"/>
        <v>14-1-1001</v>
      </c>
      <c r="F800" s="132">
        <v>88.94</v>
      </c>
      <c r="G800" s="131" t="s">
        <v>588</v>
      </c>
      <c r="H800" s="131" t="s">
        <v>252</v>
      </c>
      <c r="I800" s="131" t="s">
        <v>589</v>
      </c>
      <c r="J800" s="128">
        <v>1</v>
      </c>
      <c r="M800" s="127"/>
      <c r="N800" s="127"/>
      <c r="O800" s="127"/>
    </row>
    <row r="801" spans="1:15">
      <c r="A801" s="131">
        <v>799</v>
      </c>
      <c r="B801" s="131">
        <v>14</v>
      </c>
      <c r="C801" s="131">
        <v>1</v>
      </c>
      <c r="D801" s="132" t="s">
        <v>608</v>
      </c>
      <c r="E801" s="132" t="str">
        <f t="shared" si="12"/>
        <v>14-1-1002</v>
      </c>
      <c r="F801" s="132">
        <v>88.39</v>
      </c>
      <c r="G801" s="131" t="s">
        <v>588</v>
      </c>
      <c r="H801" s="131" t="s">
        <v>252</v>
      </c>
      <c r="I801" s="131" t="s">
        <v>589</v>
      </c>
      <c r="J801" s="128">
        <v>1</v>
      </c>
      <c r="M801" s="127"/>
      <c r="N801" s="127"/>
      <c r="O801" s="127"/>
    </row>
    <row r="802" spans="1:15">
      <c r="A802" s="131">
        <v>800</v>
      </c>
      <c r="B802" s="131">
        <v>14</v>
      </c>
      <c r="C802" s="131">
        <v>2</v>
      </c>
      <c r="D802" s="132" t="s">
        <v>587</v>
      </c>
      <c r="E802" s="132" t="str">
        <f t="shared" si="12"/>
        <v>14-2-101</v>
      </c>
      <c r="F802" s="132">
        <v>88.39</v>
      </c>
      <c r="G802" s="131" t="s">
        <v>588</v>
      </c>
      <c r="H802" s="131" t="s">
        <v>252</v>
      </c>
      <c r="I802" s="131" t="s">
        <v>589</v>
      </c>
      <c r="J802" s="128">
        <v>1</v>
      </c>
      <c r="M802" s="127"/>
      <c r="N802" s="127"/>
      <c r="O802" s="127"/>
    </row>
    <row r="803" spans="1:15">
      <c r="A803" s="131">
        <v>801</v>
      </c>
      <c r="B803" s="131">
        <v>14</v>
      </c>
      <c r="C803" s="131">
        <v>2</v>
      </c>
      <c r="D803" s="132" t="s">
        <v>590</v>
      </c>
      <c r="E803" s="132" t="str">
        <f t="shared" si="12"/>
        <v>14-2-102</v>
      </c>
      <c r="F803" s="132">
        <v>88.39</v>
      </c>
      <c r="G803" s="131" t="s">
        <v>588</v>
      </c>
      <c r="H803" s="131" t="s">
        <v>252</v>
      </c>
      <c r="I803" s="131" t="s">
        <v>589</v>
      </c>
      <c r="J803" s="128">
        <v>1</v>
      </c>
      <c r="M803" s="127"/>
      <c r="N803" s="127"/>
      <c r="O803" s="127"/>
    </row>
    <row r="804" spans="1:15">
      <c r="A804" s="131">
        <v>802</v>
      </c>
      <c r="B804" s="131">
        <v>14</v>
      </c>
      <c r="C804" s="131">
        <v>2</v>
      </c>
      <c r="D804" s="132" t="s">
        <v>591</v>
      </c>
      <c r="E804" s="132" t="str">
        <f t="shared" si="12"/>
        <v>14-2-201</v>
      </c>
      <c r="F804" s="132">
        <v>88.39</v>
      </c>
      <c r="G804" s="131" t="s">
        <v>588</v>
      </c>
      <c r="H804" s="131" t="s">
        <v>252</v>
      </c>
      <c r="I804" s="131" t="s">
        <v>589</v>
      </c>
      <c r="J804" s="128">
        <v>1</v>
      </c>
      <c r="M804" s="127"/>
      <c r="N804" s="127"/>
      <c r="O804" s="127"/>
    </row>
    <row r="805" spans="1:15">
      <c r="A805" s="131">
        <v>803</v>
      </c>
      <c r="B805" s="131">
        <v>14</v>
      </c>
      <c r="C805" s="131">
        <v>2</v>
      </c>
      <c r="D805" s="132" t="s">
        <v>592</v>
      </c>
      <c r="E805" s="132" t="str">
        <f t="shared" si="12"/>
        <v>14-2-202</v>
      </c>
      <c r="F805" s="132">
        <v>88.39</v>
      </c>
      <c r="G805" s="131" t="s">
        <v>588</v>
      </c>
      <c r="H805" s="131" t="s">
        <v>252</v>
      </c>
      <c r="I805" s="131" t="s">
        <v>589</v>
      </c>
      <c r="J805" s="128">
        <v>1</v>
      </c>
      <c r="M805" s="127"/>
      <c r="N805" s="127"/>
      <c r="O805" s="127"/>
    </row>
    <row r="806" spans="1:15">
      <c r="A806" s="131">
        <v>804</v>
      </c>
      <c r="B806" s="131">
        <v>14</v>
      </c>
      <c r="C806" s="131">
        <v>2</v>
      </c>
      <c r="D806" s="132" t="s">
        <v>593</v>
      </c>
      <c r="E806" s="132" t="str">
        <f t="shared" si="12"/>
        <v>14-2-301</v>
      </c>
      <c r="F806" s="132">
        <v>88.39</v>
      </c>
      <c r="G806" s="131" t="s">
        <v>588</v>
      </c>
      <c r="H806" s="131" t="s">
        <v>252</v>
      </c>
      <c r="I806" s="131" t="s">
        <v>589</v>
      </c>
      <c r="J806" s="128">
        <v>1</v>
      </c>
      <c r="M806" s="127"/>
      <c r="N806" s="127"/>
      <c r="O806" s="127"/>
    </row>
    <row r="807" spans="1:15">
      <c r="A807" s="131">
        <v>805</v>
      </c>
      <c r="B807" s="131">
        <v>14</v>
      </c>
      <c r="C807" s="131">
        <v>2</v>
      </c>
      <c r="D807" s="132" t="s">
        <v>594</v>
      </c>
      <c r="E807" s="132" t="str">
        <f t="shared" si="12"/>
        <v>14-2-302</v>
      </c>
      <c r="F807" s="132">
        <v>88.39</v>
      </c>
      <c r="G807" s="131" t="s">
        <v>588</v>
      </c>
      <c r="H807" s="131" t="s">
        <v>252</v>
      </c>
      <c r="I807" s="131" t="s">
        <v>589</v>
      </c>
      <c r="J807" s="128">
        <v>1</v>
      </c>
      <c r="M807" s="127"/>
      <c r="N807" s="127"/>
      <c r="O807" s="127"/>
    </row>
    <row r="808" spans="1:15">
      <c r="A808" s="131">
        <v>806</v>
      </c>
      <c r="B808" s="131">
        <v>14</v>
      </c>
      <c r="C808" s="131">
        <v>2</v>
      </c>
      <c r="D808" s="132" t="s">
        <v>595</v>
      </c>
      <c r="E808" s="132" t="str">
        <f t="shared" si="12"/>
        <v>14-2-401</v>
      </c>
      <c r="F808" s="132">
        <v>88.39</v>
      </c>
      <c r="G808" s="131" t="s">
        <v>588</v>
      </c>
      <c r="H808" s="131" t="s">
        <v>252</v>
      </c>
      <c r="I808" s="131" t="s">
        <v>589</v>
      </c>
      <c r="J808" s="128">
        <v>1</v>
      </c>
      <c r="M808" s="127"/>
      <c r="N808" s="127"/>
      <c r="O808" s="127"/>
    </row>
    <row r="809" spans="1:15">
      <c r="A809" s="131">
        <v>807</v>
      </c>
      <c r="B809" s="131">
        <v>14</v>
      </c>
      <c r="C809" s="131">
        <v>2</v>
      </c>
      <c r="D809" s="132" t="s">
        <v>596</v>
      </c>
      <c r="E809" s="132" t="str">
        <f t="shared" si="12"/>
        <v>14-2-402</v>
      </c>
      <c r="F809" s="132">
        <v>88.39</v>
      </c>
      <c r="G809" s="131" t="s">
        <v>588</v>
      </c>
      <c r="H809" s="131" t="s">
        <v>252</v>
      </c>
      <c r="I809" s="131" t="s">
        <v>589</v>
      </c>
      <c r="J809" s="128">
        <v>1</v>
      </c>
      <c r="M809" s="127"/>
      <c r="N809" s="127"/>
      <c r="O809" s="127"/>
    </row>
    <row r="810" spans="1:15">
      <c r="A810" s="131">
        <v>808</v>
      </c>
      <c r="B810" s="131">
        <v>14</v>
      </c>
      <c r="C810" s="131">
        <v>2</v>
      </c>
      <c r="D810" s="132" t="s">
        <v>597</v>
      </c>
      <c r="E810" s="132" t="str">
        <f t="shared" si="12"/>
        <v>14-2-501</v>
      </c>
      <c r="F810" s="132">
        <v>88.39</v>
      </c>
      <c r="G810" s="131" t="s">
        <v>588</v>
      </c>
      <c r="H810" s="131" t="s">
        <v>252</v>
      </c>
      <c r="I810" s="131" t="s">
        <v>589</v>
      </c>
      <c r="J810" s="128">
        <v>1</v>
      </c>
      <c r="M810" s="127"/>
      <c r="N810" s="127"/>
      <c r="O810" s="127"/>
    </row>
    <row r="811" spans="1:15">
      <c r="A811" s="131">
        <v>809</v>
      </c>
      <c r="B811" s="131">
        <v>14</v>
      </c>
      <c r="C811" s="131">
        <v>2</v>
      </c>
      <c r="D811" s="132" t="s">
        <v>598</v>
      </c>
      <c r="E811" s="132" t="str">
        <f t="shared" si="12"/>
        <v>14-2-502</v>
      </c>
      <c r="F811" s="132">
        <v>88.39</v>
      </c>
      <c r="G811" s="131" t="s">
        <v>588</v>
      </c>
      <c r="H811" s="131" t="s">
        <v>252</v>
      </c>
      <c r="I811" s="131" t="s">
        <v>589</v>
      </c>
      <c r="J811" s="128">
        <v>1</v>
      </c>
      <c r="M811" s="127"/>
      <c r="N811" s="127"/>
      <c r="O811" s="127"/>
    </row>
    <row r="812" spans="1:15">
      <c r="A812" s="131">
        <v>810</v>
      </c>
      <c r="B812" s="131">
        <v>14</v>
      </c>
      <c r="C812" s="131">
        <v>2</v>
      </c>
      <c r="D812" s="132" t="s">
        <v>599</v>
      </c>
      <c r="E812" s="132" t="str">
        <f t="shared" si="12"/>
        <v>14-2-601</v>
      </c>
      <c r="F812" s="132">
        <v>88.39</v>
      </c>
      <c r="G812" s="131" t="s">
        <v>588</v>
      </c>
      <c r="H812" s="131" t="s">
        <v>252</v>
      </c>
      <c r="I812" s="131" t="s">
        <v>589</v>
      </c>
      <c r="J812" s="128">
        <v>1</v>
      </c>
      <c r="M812" s="127"/>
      <c r="N812" s="127"/>
      <c r="O812" s="127"/>
    </row>
    <row r="813" spans="1:15">
      <c r="A813" s="131">
        <v>811</v>
      </c>
      <c r="B813" s="131">
        <v>14</v>
      </c>
      <c r="C813" s="131">
        <v>2</v>
      </c>
      <c r="D813" s="132" t="s">
        <v>600</v>
      </c>
      <c r="E813" s="132" t="str">
        <f t="shared" si="12"/>
        <v>14-2-602</v>
      </c>
      <c r="F813" s="132">
        <v>88.39</v>
      </c>
      <c r="G813" s="131" t="s">
        <v>588</v>
      </c>
      <c r="H813" s="131" t="s">
        <v>252</v>
      </c>
      <c r="I813" s="131" t="s">
        <v>589</v>
      </c>
      <c r="J813" s="128">
        <v>1</v>
      </c>
      <c r="M813" s="127"/>
      <c r="N813" s="127"/>
      <c r="O813" s="127"/>
    </row>
    <row r="814" spans="1:15">
      <c r="A814" s="131">
        <v>812</v>
      </c>
      <c r="B814" s="131">
        <v>14</v>
      </c>
      <c r="C814" s="131">
        <v>2</v>
      </c>
      <c r="D814" s="132" t="s">
        <v>601</v>
      </c>
      <c r="E814" s="132" t="str">
        <f t="shared" si="12"/>
        <v>14-2-701</v>
      </c>
      <c r="F814" s="132">
        <v>88.39</v>
      </c>
      <c r="G814" s="131" t="s">
        <v>588</v>
      </c>
      <c r="H814" s="131" t="s">
        <v>252</v>
      </c>
      <c r="I814" s="131" t="s">
        <v>589</v>
      </c>
      <c r="J814" s="128">
        <v>1</v>
      </c>
      <c r="M814" s="127"/>
      <c r="N814" s="127"/>
      <c r="O814" s="127"/>
    </row>
    <row r="815" spans="1:15">
      <c r="A815" s="131">
        <v>813</v>
      </c>
      <c r="B815" s="131">
        <v>14</v>
      </c>
      <c r="C815" s="131">
        <v>2</v>
      </c>
      <c r="D815" s="132" t="s">
        <v>602</v>
      </c>
      <c r="E815" s="132" t="str">
        <f t="shared" si="12"/>
        <v>14-2-702</v>
      </c>
      <c r="F815" s="132">
        <v>88.39</v>
      </c>
      <c r="G815" s="131" t="s">
        <v>588</v>
      </c>
      <c r="H815" s="131" t="s">
        <v>252</v>
      </c>
      <c r="I815" s="131" t="s">
        <v>589</v>
      </c>
      <c r="J815" s="128">
        <v>1</v>
      </c>
      <c r="M815" s="127"/>
      <c r="N815" s="127"/>
      <c r="O815" s="127"/>
    </row>
    <row r="816" spans="1:15">
      <c r="A816" s="131">
        <v>814</v>
      </c>
      <c r="B816" s="131">
        <v>14</v>
      </c>
      <c r="C816" s="131">
        <v>2</v>
      </c>
      <c r="D816" s="132" t="s">
        <v>603</v>
      </c>
      <c r="E816" s="132" t="str">
        <f t="shared" si="12"/>
        <v>14-2-801</v>
      </c>
      <c r="F816" s="132">
        <v>88.39</v>
      </c>
      <c r="G816" s="131" t="s">
        <v>588</v>
      </c>
      <c r="H816" s="131" t="s">
        <v>252</v>
      </c>
      <c r="I816" s="131" t="s">
        <v>589</v>
      </c>
      <c r="J816" s="128">
        <v>1</v>
      </c>
      <c r="M816" s="127"/>
      <c r="N816" s="127"/>
      <c r="O816" s="127"/>
    </row>
    <row r="817" spans="1:15">
      <c r="A817" s="131">
        <v>815</v>
      </c>
      <c r="B817" s="131">
        <v>14</v>
      </c>
      <c r="C817" s="131">
        <v>2</v>
      </c>
      <c r="D817" s="132" t="s">
        <v>604</v>
      </c>
      <c r="E817" s="132" t="str">
        <f t="shared" si="12"/>
        <v>14-2-802</v>
      </c>
      <c r="F817" s="132">
        <v>88.39</v>
      </c>
      <c r="G817" s="131" t="s">
        <v>588</v>
      </c>
      <c r="H817" s="131" t="s">
        <v>252</v>
      </c>
      <c r="I817" s="131" t="s">
        <v>589</v>
      </c>
      <c r="J817" s="128">
        <v>1</v>
      </c>
      <c r="M817" s="127"/>
      <c r="N817" s="127"/>
      <c r="O817" s="127"/>
    </row>
    <row r="818" spans="1:15">
      <c r="A818" s="131">
        <v>816</v>
      </c>
      <c r="B818" s="131">
        <v>14</v>
      </c>
      <c r="C818" s="131">
        <v>2</v>
      </c>
      <c r="D818" s="132" t="s">
        <v>605</v>
      </c>
      <c r="E818" s="132" t="str">
        <f t="shared" si="12"/>
        <v>14-2-901</v>
      </c>
      <c r="F818" s="132">
        <v>88.39</v>
      </c>
      <c r="G818" s="131" t="s">
        <v>588</v>
      </c>
      <c r="H818" s="131" t="s">
        <v>252</v>
      </c>
      <c r="I818" s="131" t="s">
        <v>589</v>
      </c>
      <c r="J818" s="128">
        <v>1</v>
      </c>
      <c r="M818" s="127"/>
      <c r="N818" s="127"/>
      <c r="O818" s="127"/>
    </row>
    <row r="819" spans="1:15">
      <c r="A819" s="131">
        <v>817</v>
      </c>
      <c r="B819" s="131">
        <v>14</v>
      </c>
      <c r="C819" s="131">
        <v>2</v>
      </c>
      <c r="D819" s="132" t="s">
        <v>606</v>
      </c>
      <c r="E819" s="132" t="str">
        <f t="shared" si="12"/>
        <v>14-2-902</v>
      </c>
      <c r="F819" s="132">
        <v>88.39</v>
      </c>
      <c r="G819" s="131" t="s">
        <v>588</v>
      </c>
      <c r="H819" s="131" t="s">
        <v>252</v>
      </c>
      <c r="I819" s="131" t="s">
        <v>589</v>
      </c>
      <c r="J819" s="128">
        <v>1</v>
      </c>
      <c r="M819" s="127"/>
      <c r="N819" s="127"/>
      <c r="O819" s="127"/>
    </row>
    <row r="820" spans="1:15">
      <c r="A820" s="131">
        <v>818</v>
      </c>
      <c r="B820" s="131">
        <v>14</v>
      </c>
      <c r="C820" s="131">
        <v>2</v>
      </c>
      <c r="D820" s="132" t="s">
        <v>607</v>
      </c>
      <c r="E820" s="132" t="str">
        <f t="shared" si="12"/>
        <v>14-2-1001</v>
      </c>
      <c r="F820" s="132">
        <v>88.39</v>
      </c>
      <c r="G820" s="131" t="s">
        <v>588</v>
      </c>
      <c r="H820" s="131" t="s">
        <v>252</v>
      </c>
      <c r="I820" s="131" t="s">
        <v>589</v>
      </c>
      <c r="J820" s="128">
        <v>1</v>
      </c>
      <c r="M820" s="127"/>
      <c r="N820" s="127"/>
      <c r="O820" s="127"/>
    </row>
    <row r="821" spans="1:15">
      <c r="A821" s="131">
        <v>819</v>
      </c>
      <c r="B821" s="131">
        <v>14</v>
      </c>
      <c r="C821" s="131">
        <v>2</v>
      </c>
      <c r="D821" s="132" t="s">
        <v>608</v>
      </c>
      <c r="E821" s="132" t="str">
        <f t="shared" si="12"/>
        <v>14-2-1002</v>
      </c>
      <c r="F821" s="132">
        <v>88.39</v>
      </c>
      <c r="G821" s="131" t="s">
        <v>588</v>
      </c>
      <c r="H821" s="131" t="s">
        <v>252</v>
      </c>
      <c r="I821" s="131" t="s">
        <v>589</v>
      </c>
      <c r="J821" s="128">
        <v>1</v>
      </c>
      <c r="M821" s="127"/>
      <c r="N821" s="127"/>
      <c r="O821" s="127"/>
    </row>
    <row r="822" spans="1:15">
      <c r="A822" s="131">
        <v>820</v>
      </c>
      <c r="B822" s="131">
        <v>14</v>
      </c>
      <c r="C822" s="131">
        <v>3</v>
      </c>
      <c r="D822" s="132" t="s">
        <v>587</v>
      </c>
      <c r="E822" s="132" t="str">
        <f t="shared" si="12"/>
        <v>14-3-101</v>
      </c>
      <c r="F822" s="132">
        <v>88.39</v>
      </c>
      <c r="G822" s="131" t="s">
        <v>588</v>
      </c>
      <c r="H822" s="131" t="s">
        <v>252</v>
      </c>
      <c r="I822" s="131" t="s">
        <v>589</v>
      </c>
      <c r="J822" s="128">
        <v>1</v>
      </c>
      <c r="M822" s="127"/>
      <c r="N822" s="127"/>
      <c r="O822" s="127"/>
    </row>
    <row r="823" spans="1:15">
      <c r="A823" s="131">
        <v>821</v>
      </c>
      <c r="B823" s="131">
        <v>14</v>
      </c>
      <c r="C823" s="131">
        <v>3</v>
      </c>
      <c r="D823" s="132" t="s">
        <v>590</v>
      </c>
      <c r="E823" s="132" t="str">
        <f t="shared" si="12"/>
        <v>14-3-102</v>
      </c>
      <c r="F823" s="132">
        <v>88.94</v>
      </c>
      <c r="G823" s="131" t="s">
        <v>588</v>
      </c>
      <c r="H823" s="131" t="s">
        <v>252</v>
      </c>
      <c r="I823" s="131" t="s">
        <v>589</v>
      </c>
      <c r="J823" s="128">
        <v>1</v>
      </c>
      <c r="M823" s="127"/>
      <c r="N823" s="127"/>
      <c r="O823" s="127"/>
    </row>
    <row r="824" spans="1:15">
      <c r="A824" s="131">
        <v>822</v>
      </c>
      <c r="B824" s="131">
        <v>14</v>
      </c>
      <c r="C824" s="131">
        <v>3</v>
      </c>
      <c r="D824" s="132" t="s">
        <v>591</v>
      </c>
      <c r="E824" s="132" t="str">
        <f t="shared" si="12"/>
        <v>14-3-201</v>
      </c>
      <c r="F824" s="132">
        <v>88.39</v>
      </c>
      <c r="G824" s="131" t="s">
        <v>588</v>
      </c>
      <c r="H824" s="131" t="s">
        <v>252</v>
      </c>
      <c r="I824" s="131" t="s">
        <v>589</v>
      </c>
      <c r="J824" s="128">
        <v>1</v>
      </c>
      <c r="M824" s="127"/>
      <c r="N824" s="127"/>
      <c r="O824" s="127"/>
    </row>
    <row r="825" spans="1:15">
      <c r="A825" s="131">
        <v>823</v>
      </c>
      <c r="B825" s="131">
        <v>14</v>
      </c>
      <c r="C825" s="131">
        <v>3</v>
      </c>
      <c r="D825" s="132" t="s">
        <v>592</v>
      </c>
      <c r="E825" s="132" t="str">
        <f t="shared" si="12"/>
        <v>14-3-202</v>
      </c>
      <c r="F825" s="132">
        <v>88.94</v>
      </c>
      <c r="G825" s="131" t="s">
        <v>588</v>
      </c>
      <c r="H825" s="131" t="s">
        <v>252</v>
      </c>
      <c r="I825" s="131" t="s">
        <v>589</v>
      </c>
      <c r="J825" s="128">
        <v>1</v>
      </c>
      <c r="M825" s="127"/>
      <c r="N825" s="127"/>
      <c r="O825" s="127"/>
    </row>
    <row r="826" spans="1:15">
      <c r="A826" s="131">
        <v>824</v>
      </c>
      <c r="B826" s="131">
        <v>14</v>
      </c>
      <c r="C826" s="131">
        <v>3</v>
      </c>
      <c r="D826" s="132" t="s">
        <v>593</v>
      </c>
      <c r="E826" s="132" t="str">
        <f t="shared" si="12"/>
        <v>14-3-301</v>
      </c>
      <c r="F826" s="132">
        <v>88.39</v>
      </c>
      <c r="G826" s="131" t="s">
        <v>588</v>
      </c>
      <c r="H826" s="131" t="s">
        <v>252</v>
      </c>
      <c r="I826" s="131" t="s">
        <v>589</v>
      </c>
      <c r="J826" s="128">
        <v>1</v>
      </c>
      <c r="M826" s="127"/>
      <c r="N826" s="127"/>
      <c r="O826" s="127"/>
    </row>
    <row r="827" spans="1:15">
      <c r="A827" s="131">
        <v>825</v>
      </c>
      <c r="B827" s="131">
        <v>14</v>
      </c>
      <c r="C827" s="131">
        <v>3</v>
      </c>
      <c r="D827" s="132" t="s">
        <v>594</v>
      </c>
      <c r="E827" s="132" t="str">
        <f t="shared" si="12"/>
        <v>14-3-302</v>
      </c>
      <c r="F827" s="132">
        <v>88.94</v>
      </c>
      <c r="G827" s="131" t="s">
        <v>588</v>
      </c>
      <c r="H827" s="131" t="s">
        <v>252</v>
      </c>
      <c r="I827" s="131" t="s">
        <v>589</v>
      </c>
      <c r="J827" s="128">
        <v>1</v>
      </c>
      <c r="M827" s="127"/>
      <c r="N827" s="127"/>
      <c r="O827" s="127"/>
    </row>
    <row r="828" spans="1:15">
      <c r="A828" s="131">
        <v>826</v>
      </c>
      <c r="B828" s="131">
        <v>14</v>
      </c>
      <c r="C828" s="131">
        <v>3</v>
      </c>
      <c r="D828" s="132" t="s">
        <v>595</v>
      </c>
      <c r="E828" s="132" t="str">
        <f t="shared" si="12"/>
        <v>14-3-401</v>
      </c>
      <c r="F828" s="132">
        <v>88.39</v>
      </c>
      <c r="G828" s="131" t="s">
        <v>588</v>
      </c>
      <c r="H828" s="131" t="s">
        <v>252</v>
      </c>
      <c r="I828" s="131" t="s">
        <v>589</v>
      </c>
      <c r="J828" s="128">
        <v>1</v>
      </c>
      <c r="M828" s="127"/>
      <c r="N828" s="127"/>
      <c r="O828" s="127"/>
    </row>
    <row r="829" spans="1:15">
      <c r="A829" s="131">
        <v>827</v>
      </c>
      <c r="B829" s="131">
        <v>14</v>
      </c>
      <c r="C829" s="131">
        <v>3</v>
      </c>
      <c r="D829" s="132" t="s">
        <v>596</v>
      </c>
      <c r="E829" s="132" t="str">
        <f t="shared" si="12"/>
        <v>14-3-402</v>
      </c>
      <c r="F829" s="132">
        <v>88.94</v>
      </c>
      <c r="G829" s="131" t="s">
        <v>588</v>
      </c>
      <c r="H829" s="131" t="s">
        <v>252</v>
      </c>
      <c r="I829" s="131" t="s">
        <v>589</v>
      </c>
      <c r="J829" s="128">
        <v>1</v>
      </c>
      <c r="M829" s="127"/>
      <c r="N829" s="127"/>
      <c r="O829" s="127"/>
    </row>
    <row r="830" spans="1:15">
      <c r="A830" s="131">
        <v>828</v>
      </c>
      <c r="B830" s="131">
        <v>14</v>
      </c>
      <c r="C830" s="131">
        <v>3</v>
      </c>
      <c r="D830" s="132" t="s">
        <v>597</v>
      </c>
      <c r="E830" s="132" t="str">
        <f t="shared" si="12"/>
        <v>14-3-501</v>
      </c>
      <c r="F830" s="132">
        <v>88.39</v>
      </c>
      <c r="G830" s="131" t="s">
        <v>588</v>
      </c>
      <c r="H830" s="131" t="s">
        <v>252</v>
      </c>
      <c r="I830" s="131" t="s">
        <v>589</v>
      </c>
      <c r="J830" s="128">
        <v>1</v>
      </c>
      <c r="M830" s="127"/>
      <c r="N830" s="127"/>
      <c r="O830" s="127"/>
    </row>
    <row r="831" spans="1:15">
      <c r="A831" s="131">
        <v>829</v>
      </c>
      <c r="B831" s="131">
        <v>14</v>
      </c>
      <c r="C831" s="131">
        <v>3</v>
      </c>
      <c r="D831" s="132" t="s">
        <v>598</v>
      </c>
      <c r="E831" s="132" t="str">
        <f t="shared" si="12"/>
        <v>14-3-502</v>
      </c>
      <c r="F831" s="132">
        <v>88.94</v>
      </c>
      <c r="G831" s="131" t="s">
        <v>588</v>
      </c>
      <c r="H831" s="131" t="s">
        <v>252</v>
      </c>
      <c r="I831" s="131" t="s">
        <v>589</v>
      </c>
      <c r="J831" s="128">
        <v>1</v>
      </c>
      <c r="M831" s="127"/>
      <c r="N831" s="127"/>
      <c r="O831" s="127"/>
    </row>
    <row r="832" spans="1:15">
      <c r="A832" s="131">
        <v>830</v>
      </c>
      <c r="B832" s="131">
        <v>14</v>
      </c>
      <c r="C832" s="131">
        <v>3</v>
      </c>
      <c r="D832" s="132" t="s">
        <v>599</v>
      </c>
      <c r="E832" s="132" t="str">
        <f t="shared" si="12"/>
        <v>14-3-601</v>
      </c>
      <c r="F832" s="132">
        <v>88.39</v>
      </c>
      <c r="G832" s="131" t="s">
        <v>588</v>
      </c>
      <c r="H832" s="131" t="s">
        <v>252</v>
      </c>
      <c r="I832" s="131" t="s">
        <v>589</v>
      </c>
      <c r="J832" s="128">
        <v>1</v>
      </c>
      <c r="M832" s="127"/>
      <c r="N832" s="127"/>
      <c r="O832" s="127"/>
    </row>
    <row r="833" spans="1:15">
      <c r="A833" s="131">
        <v>831</v>
      </c>
      <c r="B833" s="131">
        <v>14</v>
      </c>
      <c r="C833" s="131">
        <v>3</v>
      </c>
      <c r="D833" s="132" t="s">
        <v>600</v>
      </c>
      <c r="E833" s="132" t="str">
        <f t="shared" si="12"/>
        <v>14-3-602</v>
      </c>
      <c r="F833" s="132">
        <v>88.94</v>
      </c>
      <c r="G833" s="131" t="s">
        <v>588</v>
      </c>
      <c r="H833" s="131" t="s">
        <v>252</v>
      </c>
      <c r="I833" s="131" t="s">
        <v>589</v>
      </c>
      <c r="J833" s="128">
        <v>1</v>
      </c>
      <c r="M833" s="127"/>
      <c r="N833" s="127"/>
      <c r="O833" s="127"/>
    </row>
    <row r="834" spans="1:15">
      <c r="A834" s="131">
        <v>832</v>
      </c>
      <c r="B834" s="131">
        <v>14</v>
      </c>
      <c r="C834" s="131">
        <v>3</v>
      </c>
      <c r="D834" s="132" t="s">
        <v>601</v>
      </c>
      <c r="E834" s="132" t="str">
        <f t="shared" si="12"/>
        <v>14-3-701</v>
      </c>
      <c r="F834" s="132">
        <v>88.39</v>
      </c>
      <c r="G834" s="131" t="s">
        <v>588</v>
      </c>
      <c r="H834" s="131" t="s">
        <v>252</v>
      </c>
      <c r="I834" s="131" t="s">
        <v>589</v>
      </c>
      <c r="J834" s="128">
        <v>1</v>
      </c>
      <c r="M834" s="127"/>
      <c r="N834" s="127"/>
      <c r="O834" s="127"/>
    </row>
    <row r="835" spans="1:15">
      <c r="A835" s="131">
        <v>833</v>
      </c>
      <c r="B835" s="131">
        <v>14</v>
      </c>
      <c r="C835" s="131">
        <v>3</v>
      </c>
      <c r="D835" s="132" t="s">
        <v>602</v>
      </c>
      <c r="E835" s="132" t="str">
        <f t="shared" si="12"/>
        <v>14-3-702</v>
      </c>
      <c r="F835" s="132">
        <v>88.94</v>
      </c>
      <c r="G835" s="131" t="s">
        <v>588</v>
      </c>
      <c r="H835" s="131" t="s">
        <v>252</v>
      </c>
      <c r="I835" s="131" t="s">
        <v>589</v>
      </c>
      <c r="J835" s="128">
        <v>1</v>
      </c>
      <c r="M835" s="127"/>
      <c r="N835" s="127"/>
      <c r="O835" s="127"/>
    </row>
    <row r="836" spans="1:15">
      <c r="A836" s="131">
        <v>834</v>
      </c>
      <c r="B836" s="131">
        <v>14</v>
      </c>
      <c r="C836" s="131">
        <v>3</v>
      </c>
      <c r="D836" s="132" t="s">
        <v>603</v>
      </c>
      <c r="E836" s="132" t="str">
        <f t="shared" ref="E836:E899" si="13">B836&amp;-C836&amp;-D836</f>
        <v>14-3-801</v>
      </c>
      <c r="F836" s="132">
        <v>88.39</v>
      </c>
      <c r="G836" s="131" t="s">
        <v>588</v>
      </c>
      <c r="H836" s="131" t="s">
        <v>252</v>
      </c>
      <c r="I836" s="131" t="s">
        <v>589</v>
      </c>
      <c r="J836" s="128">
        <v>1</v>
      </c>
      <c r="M836" s="127"/>
      <c r="N836" s="127"/>
      <c r="O836" s="127"/>
    </row>
    <row r="837" spans="1:15">
      <c r="A837" s="131">
        <v>835</v>
      </c>
      <c r="B837" s="131">
        <v>14</v>
      </c>
      <c r="C837" s="131">
        <v>3</v>
      </c>
      <c r="D837" s="132" t="s">
        <v>604</v>
      </c>
      <c r="E837" s="132" t="str">
        <f t="shared" si="13"/>
        <v>14-3-802</v>
      </c>
      <c r="F837" s="132">
        <v>88.94</v>
      </c>
      <c r="G837" s="131" t="s">
        <v>588</v>
      </c>
      <c r="H837" s="131" t="s">
        <v>252</v>
      </c>
      <c r="I837" s="131" t="s">
        <v>589</v>
      </c>
      <c r="J837" s="128">
        <v>1</v>
      </c>
      <c r="M837" s="127"/>
      <c r="N837" s="127"/>
      <c r="O837" s="127"/>
    </row>
    <row r="838" spans="1:15">
      <c r="A838" s="131">
        <v>836</v>
      </c>
      <c r="B838" s="131">
        <v>14</v>
      </c>
      <c r="C838" s="131">
        <v>3</v>
      </c>
      <c r="D838" s="132" t="s">
        <v>605</v>
      </c>
      <c r="E838" s="132" t="str">
        <f t="shared" si="13"/>
        <v>14-3-901</v>
      </c>
      <c r="F838" s="132">
        <v>88.39</v>
      </c>
      <c r="G838" s="131" t="s">
        <v>588</v>
      </c>
      <c r="H838" s="131" t="s">
        <v>252</v>
      </c>
      <c r="I838" s="131" t="s">
        <v>589</v>
      </c>
      <c r="J838" s="128">
        <v>1</v>
      </c>
      <c r="M838" s="127"/>
      <c r="N838" s="127"/>
      <c r="O838" s="127"/>
    </row>
    <row r="839" spans="1:15">
      <c r="A839" s="131">
        <v>837</v>
      </c>
      <c r="B839" s="131">
        <v>14</v>
      </c>
      <c r="C839" s="131">
        <v>3</v>
      </c>
      <c r="D839" s="132" t="s">
        <v>606</v>
      </c>
      <c r="E839" s="132" t="str">
        <f t="shared" si="13"/>
        <v>14-3-902</v>
      </c>
      <c r="F839" s="132">
        <v>88.94</v>
      </c>
      <c r="G839" s="131" t="s">
        <v>588</v>
      </c>
      <c r="H839" s="131" t="s">
        <v>252</v>
      </c>
      <c r="I839" s="131" t="s">
        <v>589</v>
      </c>
      <c r="J839" s="128">
        <v>1</v>
      </c>
      <c r="M839" s="127"/>
      <c r="N839" s="127"/>
      <c r="O839" s="127"/>
    </row>
    <row r="840" spans="1:15">
      <c r="A840" s="131">
        <v>838</v>
      </c>
      <c r="B840" s="131">
        <v>14</v>
      </c>
      <c r="C840" s="131">
        <v>3</v>
      </c>
      <c r="D840" s="132" t="s">
        <v>607</v>
      </c>
      <c r="E840" s="132" t="str">
        <f t="shared" si="13"/>
        <v>14-3-1001</v>
      </c>
      <c r="F840" s="132">
        <v>88.39</v>
      </c>
      <c r="G840" s="131" t="s">
        <v>588</v>
      </c>
      <c r="H840" s="131" t="s">
        <v>252</v>
      </c>
      <c r="I840" s="131" t="s">
        <v>589</v>
      </c>
      <c r="J840" s="128">
        <v>1</v>
      </c>
      <c r="M840" s="127"/>
      <c r="N840" s="127"/>
      <c r="O840" s="127"/>
    </row>
    <row r="841" spans="1:15">
      <c r="A841" s="131">
        <v>839</v>
      </c>
      <c r="B841" s="131">
        <v>14</v>
      </c>
      <c r="C841" s="131">
        <v>3</v>
      </c>
      <c r="D841" s="132" t="s">
        <v>608</v>
      </c>
      <c r="E841" s="132" t="str">
        <f t="shared" si="13"/>
        <v>14-3-1002</v>
      </c>
      <c r="F841" s="132">
        <v>88.94</v>
      </c>
      <c r="G841" s="131" t="s">
        <v>588</v>
      </c>
      <c r="H841" s="131" t="s">
        <v>252</v>
      </c>
      <c r="I841" s="131" t="s">
        <v>589</v>
      </c>
      <c r="J841" s="128">
        <v>1</v>
      </c>
      <c r="M841" s="127"/>
      <c r="N841" s="127"/>
      <c r="O841" s="127"/>
    </row>
    <row r="842" spans="1:15">
      <c r="A842" s="131">
        <v>840</v>
      </c>
      <c r="B842" s="131">
        <v>15</v>
      </c>
      <c r="C842" s="131">
        <v>1</v>
      </c>
      <c r="D842" s="132" t="s">
        <v>587</v>
      </c>
      <c r="E842" s="132" t="str">
        <f t="shared" si="13"/>
        <v>15-1-101</v>
      </c>
      <c r="F842" s="132">
        <v>88.48</v>
      </c>
      <c r="G842" s="131" t="s">
        <v>588</v>
      </c>
      <c r="H842" s="131" t="s">
        <v>252</v>
      </c>
      <c r="I842" s="131" t="s">
        <v>589</v>
      </c>
      <c r="J842" s="128">
        <v>1</v>
      </c>
      <c r="M842" s="127"/>
      <c r="N842" s="127"/>
      <c r="O842" s="127"/>
    </row>
    <row r="843" spans="1:15">
      <c r="A843" s="131">
        <v>841</v>
      </c>
      <c r="B843" s="131">
        <v>15</v>
      </c>
      <c r="C843" s="131">
        <v>1</v>
      </c>
      <c r="D843" s="132" t="s">
        <v>590</v>
      </c>
      <c r="E843" s="132" t="str">
        <f t="shared" si="13"/>
        <v>15-1-102</v>
      </c>
      <c r="F843" s="132">
        <v>87.94</v>
      </c>
      <c r="G843" s="131" t="s">
        <v>588</v>
      </c>
      <c r="H843" s="131" t="s">
        <v>252</v>
      </c>
      <c r="I843" s="131" t="s">
        <v>589</v>
      </c>
      <c r="J843" s="128">
        <v>1</v>
      </c>
      <c r="M843" s="127"/>
      <c r="N843" s="127"/>
      <c r="O843" s="127"/>
    </row>
    <row r="844" spans="1:15">
      <c r="A844" s="131">
        <v>842</v>
      </c>
      <c r="B844" s="131">
        <v>15</v>
      </c>
      <c r="C844" s="131">
        <v>1</v>
      </c>
      <c r="D844" s="132" t="s">
        <v>591</v>
      </c>
      <c r="E844" s="132" t="str">
        <f t="shared" si="13"/>
        <v>15-1-201</v>
      </c>
      <c r="F844" s="132">
        <v>88.48</v>
      </c>
      <c r="G844" s="131" t="s">
        <v>588</v>
      </c>
      <c r="H844" s="131" t="s">
        <v>252</v>
      </c>
      <c r="I844" s="131" t="s">
        <v>589</v>
      </c>
      <c r="J844" s="128">
        <v>1</v>
      </c>
      <c r="M844" s="127"/>
      <c r="N844" s="127"/>
      <c r="O844" s="127"/>
    </row>
    <row r="845" spans="1:15">
      <c r="A845" s="131">
        <v>843</v>
      </c>
      <c r="B845" s="131">
        <v>15</v>
      </c>
      <c r="C845" s="131">
        <v>1</v>
      </c>
      <c r="D845" s="132" t="s">
        <v>592</v>
      </c>
      <c r="E845" s="132" t="str">
        <f t="shared" si="13"/>
        <v>15-1-202</v>
      </c>
      <c r="F845" s="132">
        <v>87.94</v>
      </c>
      <c r="G845" s="131" t="s">
        <v>588</v>
      </c>
      <c r="H845" s="131" t="s">
        <v>252</v>
      </c>
      <c r="I845" s="131" t="s">
        <v>589</v>
      </c>
      <c r="J845" s="128">
        <v>1</v>
      </c>
      <c r="M845" s="127"/>
      <c r="N845" s="127"/>
      <c r="O845" s="127"/>
    </row>
    <row r="846" spans="1:15">
      <c r="A846" s="131">
        <v>844</v>
      </c>
      <c r="B846" s="131">
        <v>15</v>
      </c>
      <c r="C846" s="131">
        <v>1</v>
      </c>
      <c r="D846" s="132" t="s">
        <v>593</v>
      </c>
      <c r="E846" s="132" t="str">
        <f t="shared" si="13"/>
        <v>15-1-301</v>
      </c>
      <c r="F846" s="132">
        <v>88.48</v>
      </c>
      <c r="G846" s="131" t="s">
        <v>588</v>
      </c>
      <c r="H846" s="131" t="s">
        <v>252</v>
      </c>
      <c r="I846" s="131" t="s">
        <v>589</v>
      </c>
      <c r="J846" s="128">
        <v>1</v>
      </c>
      <c r="M846" s="127"/>
      <c r="N846" s="127"/>
      <c r="O846" s="127"/>
    </row>
    <row r="847" spans="1:15">
      <c r="A847" s="131">
        <v>845</v>
      </c>
      <c r="B847" s="131">
        <v>15</v>
      </c>
      <c r="C847" s="131">
        <v>1</v>
      </c>
      <c r="D847" s="132" t="s">
        <v>594</v>
      </c>
      <c r="E847" s="132" t="str">
        <f t="shared" si="13"/>
        <v>15-1-302</v>
      </c>
      <c r="F847" s="132">
        <v>87.94</v>
      </c>
      <c r="G847" s="131" t="s">
        <v>588</v>
      </c>
      <c r="H847" s="131" t="s">
        <v>252</v>
      </c>
      <c r="I847" s="131" t="s">
        <v>589</v>
      </c>
      <c r="J847" s="128">
        <v>1</v>
      </c>
      <c r="M847" s="127"/>
      <c r="N847" s="127"/>
      <c r="O847" s="127"/>
    </row>
    <row r="848" spans="1:15">
      <c r="A848" s="131">
        <v>846</v>
      </c>
      <c r="B848" s="131">
        <v>15</v>
      </c>
      <c r="C848" s="131">
        <v>1</v>
      </c>
      <c r="D848" s="132" t="s">
        <v>595</v>
      </c>
      <c r="E848" s="132" t="str">
        <f t="shared" si="13"/>
        <v>15-1-401</v>
      </c>
      <c r="F848" s="132">
        <v>88.48</v>
      </c>
      <c r="G848" s="131" t="s">
        <v>588</v>
      </c>
      <c r="H848" s="131" t="s">
        <v>252</v>
      </c>
      <c r="I848" s="131" t="s">
        <v>589</v>
      </c>
      <c r="J848" s="128">
        <v>1</v>
      </c>
      <c r="M848" s="127"/>
      <c r="N848" s="127"/>
      <c r="O848" s="127"/>
    </row>
    <row r="849" spans="1:15">
      <c r="A849" s="131">
        <v>847</v>
      </c>
      <c r="B849" s="131">
        <v>15</v>
      </c>
      <c r="C849" s="131">
        <v>1</v>
      </c>
      <c r="D849" s="132" t="s">
        <v>596</v>
      </c>
      <c r="E849" s="132" t="str">
        <f t="shared" si="13"/>
        <v>15-1-402</v>
      </c>
      <c r="F849" s="132">
        <v>87.94</v>
      </c>
      <c r="G849" s="131" t="s">
        <v>588</v>
      </c>
      <c r="H849" s="131" t="s">
        <v>252</v>
      </c>
      <c r="I849" s="131" t="s">
        <v>589</v>
      </c>
      <c r="J849" s="128">
        <v>1</v>
      </c>
      <c r="M849" s="127"/>
      <c r="N849" s="127"/>
      <c r="O849" s="127"/>
    </row>
    <row r="850" spans="1:15">
      <c r="A850" s="131">
        <v>848</v>
      </c>
      <c r="B850" s="131">
        <v>15</v>
      </c>
      <c r="C850" s="131">
        <v>1</v>
      </c>
      <c r="D850" s="132" t="s">
        <v>597</v>
      </c>
      <c r="E850" s="132" t="str">
        <f t="shared" si="13"/>
        <v>15-1-501</v>
      </c>
      <c r="F850" s="132">
        <v>88.48</v>
      </c>
      <c r="G850" s="131" t="s">
        <v>588</v>
      </c>
      <c r="H850" s="131" t="s">
        <v>252</v>
      </c>
      <c r="I850" s="131" t="s">
        <v>589</v>
      </c>
      <c r="J850" s="128">
        <v>1</v>
      </c>
      <c r="M850" s="127"/>
      <c r="N850" s="127"/>
      <c r="O850" s="127"/>
    </row>
    <row r="851" spans="1:15">
      <c r="A851" s="131">
        <v>849</v>
      </c>
      <c r="B851" s="131">
        <v>15</v>
      </c>
      <c r="C851" s="131">
        <v>1</v>
      </c>
      <c r="D851" s="132" t="s">
        <v>598</v>
      </c>
      <c r="E851" s="132" t="str">
        <f t="shared" si="13"/>
        <v>15-1-502</v>
      </c>
      <c r="F851" s="132">
        <v>87.94</v>
      </c>
      <c r="G851" s="131" t="s">
        <v>588</v>
      </c>
      <c r="H851" s="131" t="s">
        <v>252</v>
      </c>
      <c r="I851" s="131" t="s">
        <v>589</v>
      </c>
      <c r="J851" s="128">
        <v>1</v>
      </c>
      <c r="M851" s="127"/>
      <c r="N851" s="127"/>
      <c r="O851" s="127"/>
    </row>
    <row r="852" spans="1:15">
      <c r="A852" s="131">
        <v>850</v>
      </c>
      <c r="B852" s="131">
        <v>15</v>
      </c>
      <c r="C852" s="131">
        <v>1</v>
      </c>
      <c r="D852" s="132" t="s">
        <v>599</v>
      </c>
      <c r="E852" s="132" t="str">
        <f t="shared" si="13"/>
        <v>15-1-601</v>
      </c>
      <c r="F852" s="132">
        <v>88.48</v>
      </c>
      <c r="G852" s="131" t="s">
        <v>588</v>
      </c>
      <c r="H852" s="131" t="s">
        <v>252</v>
      </c>
      <c r="I852" s="131" t="s">
        <v>589</v>
      </c>
      <c r="J852" s="128">
        <v>1</v>
      </c>
      <c r="M852" s="127"/>
      <c r="N852" s="127"/>
      <c r="O852" s="127"/>
    </row>
    <row r="853" spans="1:15">
      <c r="A853" s="131">
        <v>851</v>
      </c>
      <c r="B853" s="131">
        <v>15</v>
      </c>
      <c r="C853" s="131">
        <v>1</v>
      </c>
      <c r="D853" s="132" t="s">
        <v>600</v>
      </c>
      <c r="E853" s="132" t="str">
        <f t="shared" si="13"/>
        <v>15-1-602</v>
      </c>
      <c r="F853" s="132">
        <v>87.94</v>
      </c>
      <c r="G853" s="131" t="s">
        <v>588</v>
      </c>
      <c r="H853" s="131" t="s">
        <v>252</v>
      </c>
      <c r="I853" s="131" t="s">
        <v>589</v>
      </c>
      <c r="J853" s="128">
        <v>1</v>
      </c>
      <c r="M853" s="127"/>
      <c r="N853" s="127"/>
      <c r="O853" s="127"/>
    </row>
    <row r="854" spans="1:15">
      <c r="A854" s="131">
        <v>852</v>
      </c>
      <c r="B854" s="131">
        <v>15</v>
      </c>
      <c r="C854" s="131">
        <v>1</v>
      </c>
      <c r="D854" s="132" t="s">
        <v>601</v>
      </c>
      <c r="E854" s="132" t="str">
        <f t="shared" si="13"/>
        <v>15-1-701</v>
      </c>
      <c r="F854" s="132">
        <v>88.48</v>
      </c>
      <c r="G854" s="131" t="s">
        <v>588</v>
      </c>
      <c r="H854" s="131" t="s">
        <v>252</v>
      </c>
      <c r="I854" s="131" t="s">
        <v>589</v>
      </c>
      <c r="J854" s="128">
        <v>1</v>
      </c>
      <c r="M854" s="127"/>
      <c r="N854" s="127"/>
      <c r="O854" s="127"/>
    </row>
    <row r="855" spans="1:15">
      <c r="A855" s="131">
        <v>853</v>
      </c>
      <c r="B855" s="131">
        <v>15</v>
      </c>
      <c r="C855" s="131">
        <v>1</v>
      </c>
      <c r="D855" s="132" t="s">
        <v>602</v>
      </c>
      <c r="E855" s="132" t="str">
        <f t="shared" si="13"/>
        <v>15-1-702</v>
      </c>
      <c r="F855" s="132">
        <v>87.94</v>
      </c>
      <c r="G855" s="131" t="s">
        <v>588</v>
      </c>
      <c r="H855" s="131" t="s">
        <v>252</v>
      </c>
      <c r="I855" s="131" t="s">
        <v>589</v>
      </c>
      <c r="J855" s="128">
        <v>1</v>
      </c>
      <c r="M855" s="127"/>
      <c r="N855" s="127"/>
      <c r="O855" s="127"/>
    </row>
    <row r="856" spans="1:15">
      <c r="A856" s="131">
        <v>854</v>
      </c>
      <c r="B856" s="131">
        <v>15</v>
      </c>
      <c r="C856" s="131">
        <v>1</v>
      </c>
      <c r="D856" s="132" t="s">
        <v>603</v>
      </c>
      <c r="E856" s="132" t="str">
        <f t="shared" si="13"/>
        <v>15-1-801</v>
      </c>
      <c r="F856" s="132">
        <v>88.48</v>
      </c>
      <c r="G856" s="131" t="s">
        <v>588</v>
      </c>
      <c r="H856" s="131" t="s">
        <v>252</v>
      </c>
      <c r="I856" s="131" t="s">
        <v>589</v>
      </c>
      <c r="J856" s="128">
        <v>1</v>
      </c>
      <c r="M856" s="127"/>
      <c r="N856" s="127"/>
      <c r="O856" s="127"/>
    </row>
    <row r="857" spans="1:15">
      <c r="A857" s="131">
        <v>855</v>
      </c>
      <c r="B857" s="131">
        <v>15</v>
      </c>
      <c r="C857" s="131">
        <v>1</v>
      </c>
      <c r="D857" s="132" t="s">
        <v>604</v>
      </c>
      <c r="E857" s="132" t="str">
        <f t="shared" si="13"/>
        <v>15-1-802</v>
      </c>
      <c r="F857" s="132">
        <v>87.94</v>
      </c>
      <c r="G857" s="131" t="s">
        <v>588</v>
      </c>
      <c r="H857" s="131" t="s">
        <v>252</v>
      </c>
      <c r="I857" s="131" t="s">
        <v>589</v>
      </c>
      <c r="J857" s="128">
        <v>1</v>
      </c>
      <c r="M857" s="127"/>
      <c r="N857" s="127"/>
      <c r="O857" s="127"/>
    </row>
    <row r="858" spans="1:15">
      <c r="A858" s="131">
        <v>856</v>
      </c>
      <c r="B858" s="131">
        <v>15</v>
      </c>
      <c r="C858" s="131">
        <v>1</v>
      </c>
      <c r="D858" s="132" t="s">
        <v>605</v>
      </c>
      <c r="E858" s="132" t="str">
        <f t="shared" si="13"/>
        <v>15-1-901</v>
      </c>
      <c r="F858" s="132">
        <v>88.48</v>
      </c>
      <c r="G858" s="131" t="s">
        <v>588</v>
      </c>
      <c r="H858" s="131" t="s">
        <v>252</v>
      </c>
      <c r="I858" s="131" t="s">
        <v>589</v>
      </c>
      <c r="J858" s="128">
        <v>1</v>
      </c>
      <c r="M858" s="127"/>
      <c r="N858" s="127"/>
      <c r="O858" s="127"/>
    </row>
    <row r="859" spans="1:15">
      <c r="A859" s="131">
        <v>857</v>
      </c>
      <c r="B859" s="131">
        <v>15</v>
      </c>
      <c r="C859" s="131">
        <v>1</v>
      </c>
      <c r="D859" s="132" t="s">
        <v>606</v>
      </c>
      <c r="E859" s="132" t="str">
        <f t="shared" si="13"/>
        <v>15-1-902</v>
      </c>
      <c r="F859" s="132">
        <v>87.94</v>
      </c>
      <c r="G859" s="131" t="s">
        <v>588</v>
      </c>
      <c r="H859" s="131" t="s">
        <v>252</v>
      </c>
      <c r="I859" s="131" t="s">
        <v>589</v>
      </c>
      <c r="J859" s="128">
        <v>1</v>
      </c>
      <c r="M859" s="127"/>
      <c r="N859" s="127"/>
      <c r="O859" s="127"/>
    </row>
    <row r="860" spans="1:15">
      <c r="A860" s="131">
        <v>858</v>
      </c>
      <c r="B860" s="131">
        <v>15</v>
      </c>
      <c r="C860" s="131">
        <v>1</v>
      </c>
      <c r="D860" s="132" t="s">
        <v>607</v>
      </c>
      <c r="E860" s="132" t="str">
        <f t="shared" si="13"/>
        <v>15-1-1001</v>
      </c>
      <c r="F860" s="132">
        <v>88.48</v>
      </c>
      <c r="G860" s="131" t="s">
        <v>588</v>
      </c>
      <c r="H860" s="131" t="s">
        <v>252</v>
      </c>
      <c r="I860" s="131" t="s">
        <v>589</v>
      </c>
      <c r="J860" s="128">
        <v>1</v>
      </c>
      <c r="M860" s="127"/>
      <c r="N860" s="127"/>
      <c r="O860" s="127"/>
    </row>
    <row r="861" spans="1:15">
      <c r="A861" s="131">
        <v>859</v>
      </c>
      <c r="B861" s="131">
        <v>15</v>
      </c>
      <c r="C861" s="131">
        <v>1</v>
      </c>
      <c r="D861" s="132" t="s">
        <v>608</v>
      </c>
      <c r="E861" s="132" t="str">
        <f t="shared" si="13"/>
        <v>15-1-1002</v>
      </c>
      <c r="F861" s="132">
        <v>87.94</v>
      </c>
      <c r="G861" s="131" t="s">
        <v>588</v>
      </c>
      <c r="H861" s="131" t="s">
        <v>252</v>
      </c>
      <c r="I861" s="131" t="s">
        <v>589</v>
      </c>
      <c r="J861" s="128">
        <v>1</v>
      </c>
      <c r="M861" s="127"/>
      <c r="N861" s="127"/>
      <c r="O861" s="127"/>
    </row>
    <row r="862" spans="1:15">
      <c r="A862" s="131">
        <v>860</v>
      </c>
      <c r="B862" s="131">
        <v>15</v>
      </c>
      <c r="C862" s="131">
        <v>2</v>
      </c>
      <c r="D862" s="132" t="s">
        <v>587</v>
      </c>
      <c r="E862" s="132" t="str">
        <f t="shared" si="13"/>
        <v>15-2-101</v>
      </c>
      <c r="F862" s="132">
        <v>87.94</v>
      </c>
      <c r="G862" s="131" t="s">
        <v>588</v>
      </c>
      <c r="H862" s="131" t="s">
        <v>252</v>
      </c>
      <c r="I862" s="131" t="s">
        <v>589</v>
      </c>
      <c r="J862" s="128">
        <v>1</v>
      </c>
      <c r="M862" s="127"/>
      <c r="N862" s="127"/>
      <c r="O862" s="127"/>
    </row>
    <row r="863" spans="1:15">
      <c r="A863" s="131">
        <v>861</v>
      </c>
      <c r="B863" s="131">
        <v>15</v>
      </c>
      <c r="C863" s="131">
        <v>2</v>
      </c>
      <c r="D863" s="132" t="s">
        <v>590</v>
      </c>
      <c r="E863" s="132" t="str">
        <f t="shared" si="13"/>
        <v>15-2-102</v>
      </c>
      <c r="F863" s="132">
        <v>87.94</v>
      </c>
      <c r="G863" s="131" t="s">
        <v>588</v>
      </c>
      <c r="H863" s="131" t="s">
        <v>252</v>
      </c>
      <c r="I863" s="131" t="s">
        <v>589</v>
      </c>
      <c r="J863" s="128">
        <v>1</v>
      </c>
      <c r="M863" s="127"/>
      <c r="N863" s="127"/>
      <c r="O863" s="127"/>
    </row>
    <row r="864" spans="1:15">
      <c r="A864" s="131">
        <v>862</v>
      </c>
      <c r="B864" s="131">
        <v>15</v>
      </c>
      <c r="C864" s="131">
        <v>2</v>
      </c>
      <c r="D864" s="132" t="s">
        <v>591</v>
      </c>
      <c r="E864" s="132" t="str">
        <f t="shared" si="13"/>
        <v>15-2-201</v>
      </c>
      <c r="F864" s="132">
        <v>87.94</v>
      </c>
      <c r="G864" s="131" t="s">
        <v>588</v>
      </c>
      <c r="H864" s="131" t="s">
        <v>252</v>
      </c>
      <c r="I864" s="131" t="s">
        <v>589</v>
      </c>
      <c r="J864" s="128">
        <v>1</v>
      </c>
      <c r="M864" s="127"/>
      <c r="N864" s="127"/>
      <c r="O864" s="127"/>
    </row>
    <row r="865" spans="1:15">
      <c r="A865" s="131">
        <v>863</v>
      </c>
      <c r="B865" s="131">
        <v>15</v>
      </c>
      <c r="C865" s="131">
        <v>2</v>
      </c>
      <c r="D865" s="132" t="s">
        <v>592</v>
      </c>
      <c r="E865" s="132" t="str">
        <f t="shared" si="13"/>
        <v>15-2-202</v>
      </c>
      <c r="F865" s="132">
        <v>87.94</v>
      </c>
      <c r="G865" s="131" t="s">
        <v>588</v>
      </c>
      <c r="H865" s="131" t="s">
        <v>252</v>
      </c>
      <c r="I865" s="131" t="s">
        <v>589</v>
      </c>
      <c r="J865" s="128">
        <v>1</v>
      </c>
      <c r="M865" s="127"/>
      <c r="N865" s="127"/>
      <c r="O865" s="127"/>
    </row>
    <row r="866" spans="1:15">
      <c r="A866" s="131">
        <v>864</v>
      </c>
      <c r="B866" s="131">
        <v>15</v>
      </c>
      <c r="C866" s="131">
        <v>2</v>
      </c>
      <c r="D866" s="132" t="s">
        <v>593</v>
      </c>
      <c r="E866" s="132" t="str">
        <f t="shared" si="13"/>
        <v>15-2-301</v>
      </c>
      <c r="F866" s="132">
        <v>87.94</v>
      </c>
      <c r="G866" s="131" t="s">
        <v>588</v>
      </c>
      <c r="H866" s="131" t="s">
        <v>252</v>
      </c>
      <c r="I866" s="131" t="s">
        <v>589</v>
      </c>
      <c r="J866" s="128">
        <v>1</v>
      </c>
      <c r="M866" s="127"/>
      <c r="N866" s="127"/>
      <c r="O866" s="127"/>
    </row>
    <row r="867" spans="1:15">
      <c r="A867" s="131">
        <v>865</v>
      </c>
      <c r="B867" s="131">
        <v>15</v>
      </c>
      <c r="C867" s="131">
        <v>2</v>
      </c>
      <c r="D867" s="132" t="s">
        <v>594</v>
      </c>
      <c r="E867" s="132" t="str">
        <f t="shared" si="13"/>
        <v>15-2-302</v>
      </c>
      <c r="F867" s="132">
        <v>87.94</v>
      </c>
      <c r="G867" s="131" t="s">
        <v>588</v>
      </c>
      <c r="H867" s="131" t="s">
        <v>252</v>
      </c>
      <c r="I867" s="131" t="s">
        <v>589</v>
      </c>
      <c r="J867" s="128">
        <v>1</v>
      </c>
      <c r="M867" s="127"/>
      <c r="N867" s="127"/>
      <c r="O867" s="127"/>
    </row>
    <row r="868" spans="1:15">
      <c r="A868" s="131">
        <v>866</v>
      </c>
      <c r="B868" s="131">
        <v>15</v>
      </c>
      <c r="C868" s="131">
        <v>2</v>
      </c>
      <c r="D868" s="132" t="s">
        <v>595</v>
      </c>
      <c r="E868" s="132" t="str">
        <f t="shared" si="13"/>
        <v>15-2-401</v>
      </c>
      <c r="F868" s="132">
        <v>87.94</v>
      </c>
      <c r="G868" s="131" t="s">
        <v>588</v>
      </c>
      <c r="H868" s="131" t="s">
        <v>252</v>
      </c>
      <c r="I868" s="131" t="s">
        <v>589</v>
      </c>
      <c r="J868" s="128">
        <v>1</v>
      </c>
      <c r="M868" s="127"/>
      <c r="N868" s="127"/>
      <c r="O868" s="127"/>
    </row>
    <row r="869" spans="1:15">
      <c r="A869" s="131">
        <v>867</v>
      </c>
      <c r="B869" s="131">
        <v>15</v>
      </c>
      <c r="C869" s="131">
        <v>2</v>
      </c>
      <c r="D869" s="132" t="s">
        <v>596</v>
      </c>
      <c r="E869" s="132" t="str">
        <f t="shared" si="13"/>
        <v>15-2-402</v>
      </c>
      <c r="F869" s="132">
        <v>87.94</v>
      </c>
      <c r="G869" s="131" t="s">
        <v>588</v>
      </c>
      <c r="H869" s="131" t="s">
        <v>252</v>
      </c>
      <c r="I869" s="131" t="s">
        <v>589</v>
      </c>
      <c r="J869" s="128">
        <v>1</v>
      </c>
      <c r="M869" s="127"/>
      <c r="N869" s="127"/>
      <c r="O869" s="127"/>
    </row>
    <row r="870" spans="1:15">
      <c r="A870" s="131">
        <v>868</v>
      </c>
      <c r="B870" s="131">
        <v>15</v>
      </c>
      <c r="C870" s="131">
        <v>2</v>
      </c>
      <c r="D870" s="132" t="s">
        <v>597</v>
      </c>
      <c r="E870" s="132" t="str">
        <f t="shared" si="13"/>
        <v>15-2-501</v>
      </c>
      <c r="F870" s="132">
        <v>87.94</v>
      </c>
      <c r="G870" s="131" t="s">
        <v>588</v>
      </c>
      <c r="H870" s="131" t="s">
        <v>252</v>
      </c>
      <c r="I870" s="131" t="s">
        <v>589</v>
      </c>
      <c r="J870" s="128">
        <v>1</v>
      </c>
      <c r="M870" s="127"/>
      <c r="N870" s="127"/>
      <c r="O870" s="127"/>
    </row>
    <row r="871" spans="1:15">
      <c r="A871" s="131">
        <v>869</v>
      </c>
      <c r="B871" s="131">
        <v>15</v>
      </c>
      <c r="C871" s="131">
        <v>2</v>
      </c>
      <c r="D871" s="132" t="s">
        <v>598</v>
      </c>
      <c r="E871" s="132" t="str">
        <f t="shared" si="13"/>
        <v>15-2-502</v>
      </c>
      <c r="F871" s="132">
        <v>87.94</v>
      </c>
      <c r="G871" s="131" t="s">
        <v>588</v>
      </c>
      <c r="H871" s="131" t="s">
        <v>252</v>
      </c>
      <c r="I871" s="131" t="s">
        <v>589</v>
      </c>
      <c r="J871" s="128">
        <v>1</v>
      </c>
      <c r="M871" s="127"/>
      <c r="N871" s="127"/>
      <c r="O871" s="127"/>
    </row>
    <row r="872" spans="1:15">
      <c r="A872" s="131">
        <v>870</v>
      </c>
      <c r="B872" s="131">
        <v>15</v>
      </c>
      <c r="C872" s="131">
        <v>2</v>
      </c>
      <c r="D872" s="132" t="s">
        <v>599</v>
      </c>
      <c r="E872" s="132" t="str">
        <f t="shared" si="13"/>
        <v>15-2-601</v>
      </c>
      <c r="F872" s="132">
        <v>87.94</v>
      </c>
      <c r="G872" s="131" t="s">
        <v>588</v>
      </c>
      <c r="H872" s="131" t="s">
        <v>252</v>
      </c>
      <c r="I872" s="131" t="s">
        <v>589</v>
      </c>
      <c r="J872" s="128">
        <v>1</v>
      </c>
      <c r="M872" s="127"/>
      <c r="N872" s="127"/>
      <c r="O872" s="127"/>
    </row>
    <row r="873" spans="1:15">
      <c r="A873" s="131">
        <v>871</v>
      </c>
      <c r="B873" s="131">
        <v>15</v>
      </c>
      <c r="C873" s="131">
        <v>2</v>
      </c>
      <c r="D873" s="132" t="s">
        <v>600</v>
      </c>
      <c r="E873" s="132" t="str">
        <f t="shared" si="13"/>
        <v>15-2-602</v>
      </c>
      <c r="F873" s="132">
        <v>87.94</v>
      </c>
      <c r="G873" s="131" t="s">
        <v>588</v>
      </c>
      <c r="H873" s="131" t="s">
        <v>252</v>
      </c>
      <c r="I873" s="131" t="s">
        <v>589</v>
      </c>
      <c r="J873" s="128">
        <v>1</v>
      </c>
      <c r="M873" s="127"/>
      <c r="N873" s="127"/>
      <c r="O873" s="127"/>
    </row>
    <row r="874" spans="1:15">
      <c r="A874" s="131">
        <v>872</v>
      </c>
      <c r="B874" s="131">
        <v>15</v>
      </c>
      <c r="C874" s="131">
        <v>2</v>
      </c>
      <c r="D874" s="132" t="s">
        <v>601</v>
      </c>
      <c r="E874" s="132" t="str">
        <f t="shared" si="13"/>
        <v>15-2-701</v>
      </c>
      <c r="F874" s="132">
        <v>87.94</v>
      </c>
      <c r="G874" s="131" t="s">
        <v>588</v>
      </c>
      <c r="H874" s="131" t="s">
        <v>252</v>
      </c>
      <c r="I874" s="131" t="s">
        <v>589</v>
      </c>
      <c r="J874" s="128">
        <v>1</v>
      </c>
      <c r="M874" s="127"/>
      <c r="N874" s="127"/>
      <c r="O874" s="127"/>
    </row>
    <row r="875" spans="1:15">
      <c r="A875" s="131">
        <v>873</v>
      </c>
      <c r="B875" s="131">
        <v>15</v>
      </c>
      <c r="C875" s="131">
        <v>2</v>
      </c>
      <c r="D875" s="132" t="s">
        <v>602</v>
      </c>
      <c r="E875" s="132" t="str">
        <f t="shared" si="13"/>
        <v>15-2-702</v>
      </c>
      <c r="F875" s="132">
        <v>87.94</v>
      </c>
      <c r="G875" s="131" t="s">
        <v>588</v>
      </c>
      <c r="H875" s="131" t="s">
        <v>252</v>
      </c>
      <c r="I875" s="131" t="s">
        <v>589</v>
      </c>
      <c r="J875" s="128">
        <v>1</v>
      </c>
      <c r="M875" s="127"/>
      <c r="N875" s="127"/>
      <c r="O875" s="127"/>
    </row>
    <row r="876" spans="1:15">
      <c r="A876" s="131">
        <v>874</v>
      </c>
      <c r="B876" s="131">
        <v>15</v>
      </c>
      <c r="C876" s="131">
        <v>2</v>
      </c>
      <c r="D876" s="132" t="s">
        <v>603</v>
      </c>
      <c r="E876" s="132" t="str">
        <f t="shared" si="13"/>
        <v>15-2-801</v>
      </c>
      <c r="F876" s="132">
        <v>87.94</v>
      </c>
      <c r="G876" s="131" t="s">
        <v>588</v>
      </c>
      <c r="H876" s="131" t="s">
        <v>252</v>
      </c>
      <c r="I876" s="131" t="s">
        <v>589</v>
      </c>
      <c r="J876" s="128">
        <v>1</v>
      </c>
      <c r="M876" s="127"/>
      <c r="N876" s="127"/>
      <c r="O876" s="127"/>
    </row>
    <row r="877" spans="1:15">
      <c r="A877" s="131">
        <v>875</v>
      </c>
      <c r="B877" s="131">
        <v>15</v>
      </c>
      <c r="C877" s="131">
        <v>2</v>
      </c>
      <c r="D877" s="132" t="s">
        <v>604</v>
      </c>
      <c r="E877" s="132" t="str">
        <f t="shared" si="13"/>
        <v>15-2-802</v>
      </c>
      <c r="F877" s="132">
        <v>87.94</v>
      </c>
      <c r="G877" s="131" t="s">
        <v>588</v>
      </c>
      <c r="H877" s="131" t="s">
        <v>252</v>
      </c>
      <c r="I877" s="131" t="s">
        <v>589</v>
      </c>
      <c r="J877" s="128">
        <v>1</v>
      </c>
      <c r="M877" s="127"/>
      <c r="N877" s="127"/>
      <c r="O877" s="127"/>
    </row>
    <row r="878" spans="1:15">
      <c r="A878" s="131">
        <v>876</v>
      </c>
      <c r="B878" s="131">
        <v>15</v>
      </c>
      <c r="C878" s="131">
        <v>2</v>
      </c>
      <c r="D878" s="132" t="s">
        <v>605</v>
      </c>
      <c r="E878" s="132" t="str">
        <f t="shared" si="13"/>
        <v>15-2-901</v>
      </c>
      <c r="F878" s="132">
        <v>87.94</v>
      </c>
      <c r="G878" s="131" t="s">
        <v>588</v>
      </c>
      <c r="H878" s="131" t="s">
        <v>252</v>
      </c>
      <c r="I878" s="131" t="s">
        <v>589</v>
      </c>
      <c r="J878" s="128">
        <v>1</v>
      </c>
      <c r="M878" s="127"/>
      <c r="N878" s="127"/>
      <c r="O878" s="127"/>
    </row>
    <row r="879" spans="1:15">
      <c r="A879" s="131">
        <v>877</v>
      </c>
      <c r="B879" s="131">
        <v>15</v>
      </c>
      <c r="C879" s="131">
        <v>2</v>
      </c>
      <c r="D879" s="132" t="s">
        <v>606</v>
      </c>
      <c r="E879" s="132" t="str">
        <f t="shared" si="13"/>
        <v>15-2-902</v>
      </c>
      <c r="F879" s="132">
        <v>87.94</v>
      </c>
      <c r="G879" s="131" t="s">
        <v>588</v>
      </c>
      <c r="H879" s="131" t="s">
        <v>252</v>
      </c>
      <c r="I879" s="131" t="s">
        <v>589</v>
      </c>
      <c r="J879" s="128">
        <v>1</v>
      </c>
      <c r="M879" s="127"/>
      <c r="N879" s="127"/>
      <c r="O879" s="127"/>
    </row>
    <row r="880" spans="1:15">
      <c r="A880" s="131">
        <v>878</v>
      </c>
      <c r="B880" s="131">
        <v>15</v>
      </c>
      <c r="C880" s="131">
        <v>2</v>
      </c>
      <c r="D880" s="132" t="s">
        <v>607</v>
      </c>
      <c r="E880" s="132" t="str">
        <f t="shared" si="13"/>
        <v>15-2-1001</v>
      </c>
      <c r="F880" s="132">
        <v>87.94</v>
      </c>
      <c r="G880" s="131" t="s">
        <v>588</v>
      </c>
      <c r="H880" s="131" t="s">
        <v>252</v>
      </c>
      <c r="I880" s="131" t="s">
        <v>589</v>
      </c>
      <c r="J880" s="128">
        <v>1</v>
      </c>
      <c r="M880" s="127"/>
      <c r="N880" s="127"/>
      <c r="O880" s="127"/>
    </row>
    <row r="881" spans="1:15">
      <c r="A881" s="131">
        <v>879</v>
      </c>
      <c r="B881" s="131">
        <v>15</v>
      </c>
      <c r="C881" s="131">
        <v>2</v>
      </c>
      <c r="D881" s="132" t="s">
        <v>608</v>
      </c>
      <c r="E881" s="132" t="str">
        <f t="shared" si="13"/>
        <v>15-2-1002</v>
      </c>
      <c r="F881" s="132">
        <v>87.94</v>
      </c>
      <c r="G881" s="131" t="s">
        <v>588</v>
      </c>
      <c r="H881" s="131" t="s">
        <v>252</v>
      </c>
      <c r="I881" s="131" t="s">
        <v>589</v>
      </c>
      <c r="J881" s="128">
        <v>1</v>
      </c>
      <c r="M881" s="127"/>
      <c r="N881" s="127"/>
      <c r="O881" s="127"/>
    </row>
    <row r="882" spans="1:15">
      <c r="A882" s="131">
        <v>880</v>
      </c>
      <c r="B882" s="131">
        <v>15</v>
      </c>
      <c r="C882" s="131">
        <v>3</v>
      </c>
      <c r="D882" s="132" t="s">
        <v>587</v>
      </c>
      <c r="E882" s="132" t="str">
        <f t="shared" si="13"/>
        <v>15-3-101</v>
      </c>
      <c r="F882" s="132">
        <v>87.94</v>
      </c>
      <c r="G882" s="131" t="s">
        <v>588</v>
      </c>
      <c r="H882" s="131" t="s">
        <v>252</v>
      </c>
      <c r="I882" s="131" t="s">
        <v>589</v>
      </c>
      <c r="J882" s="128">
        <v>1</v>
      </c>
      <c r="M882" s="127"/>
      <c r="N882" s="127"/>
      <c r="O882" s="127"/>
    </row>
    <row r="883" spans="1:15">
      <c r="A883" s="131">
        <v>881</v>
      </c>
      <c r="B883" s="131">
        <v>15</v>
      </c>
      <c r="C883" s="131">
        <v>3</v>
      </c>
      <c r="D883" s="132" t="s">
        <v>590</v>
      </c>
      <c r="E883" s="132" t="str">
        <f t="shared" si="13"/>
        <v>15-3-102</v>
      </c>
      <c r="F883" s="132">
        <v>87.94</v>
      </c>
      <c r="G883" s="131" t="s">
        <v>588</v>
      </c>
      <c r="H883" s="131" t="s">
        <v>252</v>
      </c>
      <c r="I883" s="131" t="s">
        <v>589</v>
      </c>
      <c r="J883" s="128">
        <v>1</v>
      </c>
      <c r="M883" s="127"/>
      <c r="N883" s="127"/>
      <c r="O883" s="127"/>
    </row>
    <row r="884" spans="1:15">
      <c r="A884" s="131">
        <v>882</v>
      </c>
      <c r="B884" s="131">
        <v>15</v>
      </c>
      <c r="C884" s="131">
        <v>3</v>
      </c>
      <c r="D884" s="132" t="s">
        <v>591</v>
      </c>
      <c r="E884" s="132" t="str">
        <f t="shared" si="13"/>
        <v>15-3-201</v>
      </c>
      <c r="F884" s="132">
        <v>87.94</v>
      </c>
      <c r="G884" s="131" t="s">
        <v>588</v>
      </c>
      <c r="H884" s="131" t="s">
        <v>252</v>
      </c>
      <c r="I884" s="131" t="s">
        <v>589</v>
      </c>
      <c r="J884" s="128">
        <v>1</v>
      </c>
      <c r="M884" s="127"/>
      <c r="N884" s="127"/>
      <c r="O884" s="127"/>
    </row>
    <row r="885" spans="1:15">
      <c r="A885" s="131">
        <v>883</v>
      </c>
      <c r="B885" s="131">
        <v>15</v>
      </c>
      <c r="C885" s="131">
        <v>3</v>
      </c>
      <c r="D885" s="132" t="s">
        <v>592</v>
      </c>
      <c r="E885" s="132" t="str">
        <f t="shared" si="13"/>
        <v>15-3-202</v>
      </c>
      <c r="F885" s="132">
        <v>87.94</v>
      </c>
      <c r="G885" s="131" t="s">
        <v>588</v>
      </c>
      <c r="H885" s="131" t="s">
        <v>252</v>
      </c>
      <c r="I885" s="131" t="s">
        <v>589</v>
      </c>
      <c r="J885" s="128">
        <v>1</v>
      </c>
      <c r="M885" s="127"/>
      <c r="N885" s="127"/>
      <c r="O885" s="127"/>
    </row>
    <row r="886" spans="1:15">
      <c r="A886" s="131">
        <v>884</v>
      </c>
      <c r="B886" s="131">
        <v>15</v>
      </c>
      <c r="C886" s="131">
        <v>3</v>
      </c>
      <c r="D886" s="132" t="s">
        <v>593</v>
      </c>
      <c r="E886" s="132" t="str">
        <f t="shared" si="13"/>
        <v>15-3-301</v>
      </c>
      <c r="F886" s="132">
        <v>87.94</v>
      </c>
      <c r="G886" s="131" t="s">
        <v>588</v>
      </c>
      <c r="H886" s="131" t="s">
        <v>252</v>
      </c>
      <c r="I886" s="131" t="s">
        <v>589</v>
      </c>
      <c r="J886" s="128">
        <v>1</v>
      </c>
      <c r="M886" s="127"/>
      <c r="N886" s="127"/>
      <c r="O886" s="127"/>
    </row>
    <row r="887" spans="1:15">
      <c r="A887" s="131">
        <v>885</v>
      </c>
      <c r="B887" s="131">
        <v>15</v>
      </c>
      <c r="C887" s="131">
        <v>3</v>
      </c>
      <c r="D887" s="132" t="s">
        <v>594</v>
      </c>
      <c r="E887" s="132" t="str">
        <f t="shared" si="13"/>
        <v>15-3-302</v>
      </c>
      <c r="F887" s="132">
        <v>87.94</v>
      </c>
      <c r="G887" s="131" t="s">
        <v>588</v>
      </c>
      <c r="H887" s="131" t="s">
        <v>252</v>
      </c>
      <c r="I887" s="131" t="s">
        <v>589</v>
      </c>
      <c r="J887" s="128">
        <v>1</v>
      </c>
      <c r="M887" s="127"/>
      <c r="N887" s="127"/>
      <c r="O887" s="127"/>
    </row>
    <row r="888" spans="1:15">
      <c r="A888" s="131">
        <v>886</v>
      </c>
      <c r="B888" s="131">
        <v>15</v>
      </c>
      <c r="C888" s="131">
        <v>3</v>
      </c>
      <c r="D888" s="132" t="s">
        <v>595</v>
      </c>
      <c r="E888" s="132" t="str">
        <f t="shared" si="13"/>
        <v>15-3-401</v>
      </c>
      <c r="F888" s="132">
        <v>87.94</v>
      </c>
      <c r="G888" s="131" t="s">
        <v>588</v>
      </c>
      <c r="H888" s="131" t="s">
        <v>252</v>
      </c>
      <c r="I888" s="131" t="s">
        <v>589</v>
      </c>
      <c r="J888" s="128">
        <v>1</v>
      </c>
      <c r="M888" s="127"/>
      <c r="N888" s="127"/>
      <c r="O888" s="127"/>
    </row>
    <row r="889" spans="1:15">
      <c r="A889" s="131">
        <v>887</v>
      </c>
      <c r="B889" s="131">
        <v>15</v>
      </c>
      <c r="C889" s="131">
        <v>3</v>
      </c>
      <c r="D889" s="132" t="s">
        <v>596</v>
      </c>
      <c r="E889" s="132" t="str">
        <f t="shared" si="13"/>
        <v>15-3-402</v>
      </c>
      <c r="F889" s="132">
        <v>87.94</v>
      </c>
      <c r="G889" s="131" t="s">
        <v>588</v>
      </c>
      <c r="H889" s="131" t="s">
        <v>252</v>
      </c>
      <c r="I889" s="131" t="s">
        <v>589</v>
      </c>
      <c r="J889" s="128">
        <v>1</v>
      </c>
      <c r="M889" s="127"/>
      <c r="N889" s="127"/>
      <c r="O889" s="127"/>
    </row>
    <row r="890" spans="1:15">
      <c r="A890" s="131">
        <v>888</v>
      </c>
      <c r="B890" s="131">
        <v>15</v>
      </c>
      <c r="C890" s="131">
        <v>3</v>
      </c>
      <c r="D890" s="132" t="s">
        <v>597</v>
      </c>
      <c r="E890" s="132" t="str">
        <f t="shared" si="13"/>
        <v>15-3-501</v>
      </c>
      <c r="F890" s="132">
        <v>87.94</v>
      </c>
      <c r="G890" s="131" t="s">
        <v>588</v>
      </c>
      <c r="H890" s="131" t="s">
        <v>252</v>
      </c>
      <c r="I890" s="131" t="s">
        <v>589</v>
      </c>
      <c r="J890" s="128">
        <v>1</v>
      </c>
      <c r="M890" s="127"/>
      <c r="N890" s="127"/>
      <c r="O890" s="127"/>
    </row>
    <row r="891" spans="1:15">
      <c r="A891" s="131">
        <v>889</v>
      </c>
      <c r="B891" s="131">
        <v>15</v>
      </c>
      <c r="C891" s="131">
        <v>3</v>
      </c>
      <c r="D891" s="132" t="s">
        <v>598</v>
      </c>
      <c r="E891" s="132" t="str">
        <f t="shared" si="13"/>
        <v>15-3-502</v>
      </c>
      <c r="F891" s="132">
        <v>87.94</v>
      </c>
      <c r="G891" s="131" t="s">
        <v>588</v>
      </c>
      <c r="H891" s="131" t="s">
        <v>252</v>
      </c>
      <c r="I891" s="131" t="s">
        <v>589</v>
      </c>
      <c r="J891" s="128">
        <v>1</v>
      </c>
      <c r="M891" s="127"/>
      <c r="N891" s="127"/>
      <c r="O891" s="127"/>
    </row>
    <row r="892" spans="1:15">
      <c r="A892" s="131">
        <v>890</v>
      </c>
      <c r="B892" s="131">
        <v>15</v>
      </c>
      <c r="C892" s="131">
        <v>3</v>
      </c>
      <c r="D892" s="132" t="s">
        <v>599</v>
      </c>
      <c r="E892" s="132" t="str">
        <f t="shared" si="13"/>
        <v>15-3-601</v>
      </c>
      <c r="F892" s="132">
        <v>87.94</v>
      </c>
      <c r="G892" s="131" t="s">
        <v>588</v>
      </c>
      <c r="H892" s="131" t="s">
        <v>252</v>
      </c>
      <c r="I892" s="131" t="s">
        <v>589</v>
      </c>
      <c r="J892" s="128">
        <v>1</v>
      </c>
      <c r="M892" s="127"/>
      <c r="N892" s="127"/>
      <c r="O892" s="127"/>
    </row>
    <row r="893" spans="1:15">
      <c r="A893" s="131">
        <v>891</v>
      </c>
      <c r="B893" s="131">
        <v>15</v>
      </c>
      <c r="C893" s="131">
        <v>3</v>
      </c>
      <c r="D893" s="132" t="s">
        <v>600</v>
      </c>
      <c r="E893" s="132" t="str">
        <f t="shared" si="13"/>
        <v>15-3-602</v>
      </c>
      <c r="F893" s="132">
        <v>87.94</v>
      </c>
      <c r="G893" s="131" t="s">
        <v>588</v>
      </c>
      <c r="H893" s="131" t="s">
        <v>252</v>
      </c>
      <c r="I893" s="131" t="s">
        <v>589</v>
      </c>
      <c r="J893" s="128">
        <v>1</v>
      </c>
      <c r="M893" s="127"/>
      <c r="N893" s="127"/>
      <c r="O893" s="127"/>
    </row>
    <row r="894" spans="1:15">
      <c r="A894" s="131">
        <v>892</v>
      </c>
      <c r="B894" s="131">
        <v>15</v>
      </c>
      <c r="C894" s="131">
        <v>3</v>
      </c>
      <c r="D894" s="132" t="s">
        <v>601</v>
      </c>
      <c r="E894" s="132" t="str">
        <f t="shared" si="13"/>
        <v>15-3-701</v>
      </c>
      <c r="F894" s="132">
        <v>87.94</v>
      </c>
      <c r="G894" s="131" t="s">
        <v>588</v>
      </c>
      <c r="H894" s="131" t="s">
        <v>252</v>
      </c>
      <c r="I894" s="131" t="s">
        <v>589</v>
      </c>
      <c r="J894" s="128">
        <v>1</v>
      </c>
      <c r="M894" s="127"/>
      <c r="N894" s="127"/>
      <c r="O894" s="127"/>
    </row>
    <row r="895" spans="1:15">
      <c r="A895" s="131">
        <v>893</v>
      </c>
      <c r="B895" s="131">
        <v>15</v>
      </c>
      <c r="C895" s="131">
        <v>3</v>
      </c>
      <c r="D895" s="132" t="s">
        <v>602</v>
      </c>
      <c r="E895" s="132" t="str">
        <f t="shared" si="13"/>
        <v>15-3-702</v>
      </c>
      <c r="F895" s="132">
        <v>87.94</v>
      </c>
      <c r="G895" s="131" t="s">
        <v>588</v>
      </c>
      <c r="H895" s="131" t="s">
        <v>252</v>
      </c>
      <c r="I895" s="131" t="s">
        <v>589</v>
      </c>
      <c r="J895" s="128">
        <v>1</v>
      </c>
      <c r="M895" s="127"/>
      <c r="N895" s="127"/>
      <c r="O895" s="127"/>
    </row>
    <row r="896" spans="1:15">
      <c r="A896" s="131">
        <v>894</v>
      </c>
      <c r="B896" s="131">
        <v>15</v>
      </c>
      <c r="C896" s="131">
        <v>3</v>
      </c>
      <c r="D896" s="132" t="s">
        <v>603</v>
      </c>
      <c r="E896" s="132" t="str">
        <f t="shared" si="13"/>
        <v>15-3-801</v>
      </c>
      <c r="F896" s="132">
        <v>87.94</v>
      </c>
      <c r="G896" s="131" t="s">
        <v>588</v>
      </c>
      <c r="H896" s="131" t="s">
        <v>252</v>
      </c>
      <c r="I896" s="131" t="s">
        <v>589</v>
      </c>
      <c r="J896" s="128">
        <v>1</v>
      </c>
      <c r="M896" s="127"/>
      <c r="N896" s="127"/>
      <c r="O896" s="127"/>
    </row>
    <row r="897" spans="1:15">
      <c r="A897" s="131">
        <v>895</v>
      </c>
      <c r="B897" s="131">
        <v>15</v>
      </c>
      <c r="C897" s="131">
        <v>3</v>
      </c>
      <c r="D897" s="132" t="s">
        <v>604</v>
      </c>
      <c r="E897" s="132" t="str">
        <f t="shared" si="13"/>
        <v>15-3-802</v>
      </c>
      <c r="F897" s="132">
        <v>87.94</v>
      </c>
      <c r="G897" s="131" t="s">
        <v>588</v>
      </c>
      <c r="H897" s="131" t="s">
        <v>252</v>
      </c>
      <c r="I897" s="131" t="s">
        <v>589</v>
      </c>
      <c r="J897" s="128">
        <v>1</v>
      </c>
      <c r="M897" s="127"/>
      <c r="N897" s="127"/>
      <c r="O897" s="127"/>
    </row>
    <row r="898" spans="1:15">
      <c r="A898" s="131">
        <v>896</v>
      </c>
      <c r="B898" s="131">
        <v>15</v>
      </c>
      <c r="C898" s="131">
        <v>3</v>
      </c>
      <c r="D898" s="132" t="s">
        <v>605</v>
      </c>
      <c r="E898" s="132" t="str">
        <f t="shared" si="13"/>
        <v>15-3-901</v>
      </c>
      <c r="F898" s="132">
        <v>87.94</v>
      </c>
      <c r="G898" s="131" t="s">
        <v>588</v>
      </c>
      <c r="H898" s="131" t="s">
        <v>252</v>
      </c>
      <c r="I898" s="131" t="s">
        <v>589</v>
      </c>
      <c r="J898" s="128">
        <v>1</v>
      </c>
      <c r="M898" s="127"/>
      <c r="N898" s="127"/>
      <c r="O898" s="127"/>
    </row>
    <row r="899" spans="1:15">
      <c r="A899" s="131">
        <v>897</v>
      </c>
      <c r="B899" s="131">
        <v>15</v>
      </c>
      <c r="C899" s="131">
        <v>3</v>
      </c>
      <c r="D899" s="132" t="s">
        <v>606</v>
      </c>
      <c r="E899" s="132" t="str">
        <f t="shared" si="13"/>
        <v>15-3-902</v>
      </c>
      <c r="F899" s="132">
        <v>87.94</v>
      </c>
      <c r="G899" s="131" t="s">
        <v>588</v>
      </c>
      <c r="H899" s="131" t="s">
        <v>252</v>
      </c>
      <c r="I899" s="131" t="s">
        <v>589</v>
      </c>
      <c r="J899" s="128">
        <v>1</v>
      </c>
      <c r="M899" s="127"/>
      <c r="N899" s="127"/>
      <c r="O899" s="127"/>
    </row>
    <row r="900" spans="1:15">
      <c r="A900" s="131">
        <v>898</v>
      </c>
      <c r="B900" s="131">
        <v>15</v>
      </c>
      <c r="C900" s="131">
        <v>3</v>
      </c>
      <c r="D900" s="132" t="s">
        <v>607</v>
      </c>
      <c r="E900" s="132" t="str">
        <f t="shared" ref="E900:E963" si="14">B900&amp;-C900&amp;-D900</f>
        <v>15-3-1001</v>
      </c>
      <c r="F900" s="132">
        <v>87.94</v>
      </c>
      <c r="G900" s="131" t="s">
        <v>588</v>
      </c>
      <c r="H900" s="131" t="s">
        <v>252</v>
      </c>
      <c r="I900" s="131" t="s">
        <v>589</v>
      </c>
      <c r="J900" s="128">
        <v>1</v>
      </c>
      <c r="M900" s="127"/>
      <c r="N900" s="127"/>
      <c r="O900" s="127"/>
    </row>
    <row r="901" spans="1:15">
      <c r="A901" s="131">
        <v>899</v>
      </c>
      <c r="B901" s="131">
        <v>15</v>
      </c>
      <c r="C901" s="131">
        <v>3</v>
      </c>
      <c r="D901" s="132" t="s">
        <v>608</v>
      </c>
      <c r="E901" s="132" t="str">
        <f t="shared" si="14"/>
        <v>15-3-1002</v>
      </c>
      <c r="F901" s="132">
        <v>87.94</v>
      </c>
      <c r="G901" s="131" t="s">
        <v>588</v>
      </c>
      <c r="H901" s="131" t="s">
        <v>252</v>
      </c>
      <c r="I901" s="131" t="s">
        <v>589</v>
      </c>
      <c r="J901" s="128">
        <v>1</v>
      </c>
      <c r="M901" s="127"/>
      <c r="N901" s="127"/>
      <c r="O901" s="127"/>
    </row>
    <row r="902" spans="1:15">
      <c r="A902" s="131">
        <v>900</v>
      </c>
      <c r="B902" s="131">
        <v>15</v>
      </c>
      <c r="C902" s="131">
        <v>4</v>
      </c>
      <c r="D902" s="132" t="s">
        <v>587</v>
      </c>
      <c r="E902" s="132" t="str">
        <f t="shared" si="14"/>
        <v>15-4-101</v>
      </c>
      <c r="F902" s="132">
        <v>87.94</v>
      </c>
      <c r="G902" s="131" t="s">
        <v>588</v>
      </c>
      <c r="H902" s="131" t="s">
        <v>252</v>
      </c>
      <c r="I902" s="131" t="s">
        <v>589</v>
      </c>
      <c r="J902" s="128">
        <v>1</v>
      </c>
      <c r="M902" s="127"/>
      <c r="N902" s="127"/>
      <c r="O902" s="127"/>
    </row>
    <row r="903" spans="1:15">
      <c r="A903" s="131">
        <v>901</v>
      </c>
      <c r="B903" s="131">
        <v>15</v>
      </c>
      <c r="C903" s="131">
        <v>4</v>
      </c>
      <c r="D903" s="132" t="s">
        <v>590</v>
      </c>
      <c r="E903" s="132" t="str">
        <f t="shared" si="14"/>
        <v>15-4-102</v>
      </c>
      <c r="F903" s="132">
        <v>88.48</v>
      </c>
      <c r="G903" s="131" t="s">
        <v>588</v>
      </c>
      <c r="H903" s="131" t="s">
        <v>252</v>
      </c>
      <c r="I903" s="131" t="s">
        <v>589</v>
      </c>
      <c r="J903" s="128">
        <v>1</v>
      </c>
      <c r="M903" s="127"/>
      <c r="N903" s="127"/>
      <c r="O903" s="127"/>
    </row>
    <row r="904" spans="1:15">
      <c r="A904" s="131">
        <v>902</v>
      </c>
      <c r="B904" s="131">
        <v>15</v>
      </c>
      <c r="C904" s="131">
        <v>4</v>
      </c>
      <c r="D904" s="132" t="s">
        <v>591</v>
      </c>
      <c r="E904" s="132" t="str">
        <f t="shared" si="14"/>
        <v>15-4-201</v>
      </c>
      <c r="F904" s="132">
        <v>87.94</v>
      </c>
      <c r="G904" s="131" t="s">
        <v>588</v>
      </c>
      <c r="H904" s="131" t="s">
        <v>252</v>
      </c>
      <c r="I904" s="131" t="s">
        <v>589</v>
      </c>
      <c r="J904" s="128">
        <v>1</v>
      </c>
      <c r="M904" s="127"/>
      <c r="N904" s="127"/>
      <c r="O904" s="127"/>
    </row>
    <row r="905" spans="1:15">
      <c r="A905" s="131">
        <v>903</v>
      </c>
      <c r="B905" s="131">
        <v>15</v>
      </c>
      <c r="C905" s="131">
        <v>4</v>
      </c>
      <c r="D905" s="132" t="s">
        <v>592</v>
      </c>
      <c r="E905" s="132" t="str">
        <f t="shared" si="14"/>
        <v>15-4-202</v>
      </c>
      <c r="F905" s="132">
        <v>88.48</v>
      </c>
      <c r="G905" s="131" t="s">
        <v>588</v>
      </c>
      <c r="H905" s="131" t="s">
        <v>252</v>
      </c>
      <c r="I905" s="131" t="s">
        <v>589</v>
      </c>
      <c r="J905" s="128">
        <v>1</v>
      </c>
      <c r="M905" s="127"/>
      <c r="N905" s="127"/>
      <c r="O905" s="127"/>
    </row>
    <row r="906" spans="1:15">
      <c r="A906" s="131">
        <v>904</v>
      </c>
      <c r="B906" s="131">
        <v>15</v>
      </c>
      <c r="C906" s="131">
        <v>4</v>
      </c>
      <c r="D906" s="132" t="s">
        <v>593</v>
      </c>
      <c r="E906" s="132" t="str">
        <f t="shared" si="14"/>
        <v>15-4-301</v>
      </c>
      <c r="F906" s="132">
        <v>87.94</v>
      </c>
      <c r="G906" s="131" t="s">
        <v>588</v>
      </c>
      <c r="H906" s="131" t="s">
        <v>252</v>
      </c>
      <c r="I906" s="131" t="s">
        <v>589</v>
      </c>
      <c r="J906" s="128">
        <v>1</v>
      </c>
      <c r="M906" s="127"/>
      <c r="N906" s="127"/>
      <c r="O906" s="127"/>
    </row>
    <row r="907" spans="1:15">
      <c r="A907" s="131">
        <v>905</v>
      </c>
      <c r="B907" s="131">
        <v>15</v>
      </c>
      <c r="C907" s="131">
        <v>4</v>
      </c>
      <c r="D907" s="132" t="s">
        <v>594</v>
      </c>
      <c r="E907" s="132" t="str">
        <f t="shared" si="14"/>
        <v>15-4-302</v>
      </c>
      <c r="F907" s="132">
        <v>88.48</v>
      </c>
      <c r="G907" s="131" t="s">
        <v>588</v>
      </c>
      <c r="H907" s="131" t="s">
        <v>252</v>
      </c>
      <c r="I907" s="131" t="s">
        <v>589</v>
      </c>
      <c r="J907" s="128">
        <v>1</v>
      </c>
      <c r="M907" s="127"/>
      <c r="N907" s="127"/>
      <c r="O907" s="127"/>
    </row>
    <row r="908" spans="1:15">
      <c r="A908" s="131">
        <v>906</v>
      </c>
      <c r="B908" s="131">
        <v>15</v>
      </c>
      <c r="C908" s="131">
        <v>4</v>
      </c>
      <c r="D908" s="132" t="s">
        <v>595</v>
      </c>
      <c r="E908" s="132" t="str">
        <f t="shared" si="14"/>
        <v>15-4-401</v>
      </c>
      <c r="F908" s="132">
        <v>87.94</v>
      </c>
      <c r="G908" s="131" t="s">
        <v>588</v>
      </c>
      <c r="H908" s="131" t="s">
        <v>252</v>
      </c>
      <c r="I908" s="131" t="s">
        <v>589</v>
      </c>
      <c r="J908" s="128">
        <v>1</v>
      </c>
      <c r="M908" s="127"/>
      <c r="N908" s="127"/>
      <c r="O908" s="127"/>
    </row>
    <row r="909" spans="1:15">
      <c r="A909" s="131">
        <v>907</v>
      </c>
      <c r="B909" s="131">
        <v>15</v>
      </c>
      <c r="C909" s="131">
        <v>4</v>
      </c>
      <c r="D909" s="132" t="s">
        <v>596</v>
      </c>
      <c r="E909" s="132" t="str">
        <f t="shared" si="14"/>
        <v>15-4-402</v>
      </c>
      <c r="F909" s="132">
        <v>88.48</v>
      </c>
      <c r="G909" s="131" t="s">
        <v>588</v>
      </c>
      <c r="H909" s="131" t="s">
        <v>252</v>
      </c>
      <c r="I909" s="131" t="s">
        <v>589</v>
      </c>
      <c r="J909" s="128">
        <v>1</v>
      </c>
      <c r="M909" s="127"/>
      <c r="N909" s="127"/>
      <c r="O909" s="127"/>
    </row>
    <row r="910" spans="1:15">
      <c r="A910" s="131">
        <v>908</v>
      </c>
      <c r="B910" s="131">
        <v>15</v>
      </c>
      <c r="C910" s="131">
        <v>4</v>
      </c>
      <c r="D910" s="132" t="s">
        <v>597</v>
      </c>
      <c r="E910" s="132" t="str">
        <f t="shared" si="14"/>
        <v>15-4-501</v>
      </c>
      <c r="F910" s="132">
        <v>87.94</v>
      </c>
      <c r="G910" s="131" t="s">
        <v>588</v>
      </c>
      <c r="H910" s="131" t="s">
        <v>252</v>
      </c>
      <c r="I910" s="131" t="s">
        <v>589</v>
      </c>
      <c r="J910" s="128">
        <v>1</v>
      </c>
      <c r="M910" s="127"/>
      <c r="N910" s="127"/>
      <c r="O910" s="127"/>
    </row>
    <row r="911" spans="1:15">
      <c r="A911" s="131">
        <v>909</v>
      </c>
      <c r="B911" s="131">
        <v>15</v>
      </c>
      <c r="C911" s="131">
        <v>4</v>
      </c>
      <c r="D911" s="132" t="s">
        <v>598</v>
      </c>
      <c r="E911" s="132" t="str">
        <f t="shared" si="14"/>
        <v>15-4-502</v>
      </c>
      <c r="F911" s="132">
        <v>88.48</v>
      </c>
      <c r="G911" s="131" t="s">
        <v>588</v>
      </c>
      <c r="H911" s="131" t="s">
        <v>252</v>
      </c>
      <c r="I911" s="131" t="s">
        <v>589</v>
      </c>
      <c r="J911" s="128">
        <v>1</v>
      </c>
      <c r="M911" s="127"/>
      <c r="N911" s="127"/>
      <c r="O911" s="127"/>
    </row>
    <row r="912" spans="1:15">
      <c r="A912" s="131">
        <v>910</v>
      </c>
      <c r="B912" s="131">
        <v>15</v>
      </c>
      <c r="C912" s="131">
        <v>4</v>
      </c>
      <c r="D912" s="132" t="s">
        <v>599</v>
      </c>
      <c r="E912" s="132" t="str">
        <f t="shared" si="14"/>
        <v>15-4-601</v>
      </c>
      <c r="F912" s="132">
        <v>87.94</v>
      </c>
      <c r="G912" s="131" t="s">
        <v>588</v>
      </c>
      <c r="H912" s="131" t="s">
        <v>252</v>
      </c>
      <c r="I912" s="131" t="s">
        <v>589</v>
      </c>
      <c r="J912" s="128">
        <v>1</v>
      </c>
      <c r="M912" s="127"/>
      <c r="N912" s="127"/>
      <c r="O912" s="127"/>
    </row>
    <row r="913" spans="1:15">
      <c r="A913" s="131">
        <v>911</v>
      </c>
      <c r="B913" s="131">
        <v>15</v>
      </c>
      <c r="C913" s="131">
        <v>4</v>
      </c>
      <c r="D913" s="132" t="s">
        <v>600</v>
      </c>
      <c r="E913" s="132" t="str">
        <f t="shared" si="14"/>
        <v>15-4-602</v>
      </c>
      <c r="F913" s="132">
        <v>88.48</v>
      </c>
      <c r="G913" s="131" t="s">
        <v>588</v>
      </c>
      <c r="H913" s="131" t="s">
        <v>252</v>
      </c>
      <c r="I913" s="131" t="s">
        <v>589</v>
      </c>
      <c r="J913" s="128">
        <v>1</v>
      </c>
      <c r="M913" s="127"/>
      <c r="N913" s="127"/>
      <c r="O913" s="127"/>
    </row>
    <row r="914" spans="1:15">
      <c r="A914" s="131">
        <v>912</v>
      </c>
      <c r="B914" s="131">
        <v>15</v>
      </c>
      <c r="C914" s="131">
        <v>4</v>
      </c>
      <c r="D914" s="132" t="s">
        <v>601</v>
      </c>
      <c r="E914" s="132" t="str">
        <f t="shared" si="14"/>
        <v>15-4-701</v>
      </c>
      <c r="F914" s="132">
        <v>87.94</v>
      </c>
      <c r="G914" s="131" t="s">
        <v>588</v>
      </c>
      <c r="H914" s="131" t="s">
        <v>252</v>
      </c>
      <c r="I914" s="131" t="s">
        <v>589</v>
      </c>
      <c r="J914" s="128">
        <v>1</v>
      </c>
      <c r="M914" s="127"/>
      <c r="N914" s="127"/>
      <c r="O914" s="127"/>
    </row>
    <row r="915" spans="1:15">
      <c r="A915" s="131">
        <v>913</v>
      </c>
      <c r="B915" s="131">
        <v>15</v>
      </c>
      <c r="C915" s="131">
        <v>4</v>
      </c>
      <c r="D915" s="132" t="s">
        <v>602</v>
      </c>
      <c r="E915" s="132" t="str">
        <f t="shared" si="14"/>
        <v>15-4-702</v>
      </c>
      <c r="F915" s="132">
        <v>88.48</v>
      </c>
      <c r="G915" s="131" t="s">
        <v>588</v>
      </c>
      <c r="H915" s="131" t="s">
        <v>252</v>
      </c>
      <c r="I915" s="131" t="s">
        <v>589</v>
      </c>
      <c r="J915" s="128">
        <v>1</v>
      </c>
      <c r="M915" s="127"/>
      <c r="N915" s="127"/>
      <c r="O915" s="127"/>
    </row>
    <row r="916" spans="1:15">
      <c r="A916" s="131">
        <v>914</v>
      </c>
      <c r="B916" s="131">
        <v>15</v>
      </c>
      <c r="C916" s="131">
        <v>4</v>
      </c>
      <c r="D916" s="132" t="s">
        <v>603</v>
      </c>
      <c r="E916" s="132" t="str">
        <f t="shared" si="14"/>
        <v>15-4-801</v>
      </c>
      <c r="F916" s="132">
        <v>87.94</v>
      </c>
      <c r="G916" s="131" t="s">
        <v>588</v>
      </c>
      <c r="H916" s="131" t="s">
        <v>252</v>
      </c>
      <c r="I916" s="131" t="s">
        <v>589</v>
      </c>
      <c r="J916" s="128">
        <v>1</v>
      </c>
      <c r="M916" s="127"/>
      <c r="N916" s="127"/>
      <c r="O916" s="127"/>
    </row>
    <row r="917" spans="1:15">
      <c r="A917" s="131">
        <v>915</v>
      </c>
      <c r="B917" s="131">
        <v>15</v>
      </c>
      <c r="C917" s="131">
        <v>4</v>
      </c>
      <c r="D917" s="132" t="s">
        <v>604</v>
      </c>
      <c r="E917" s="132" t="str">
        <f t="shared" si="14"/>
        <v>15-4-802</v>
      </c>
      <c r="F917" s="132">
        <v>88.48</v>
      </c>
      <c r="G917" s="131" t="s">
        <v>588</v>
      </c>
      <c r="H917" s="131" t="s">
        <v>252</v>
      </c>
      <c r="I917" s="131" t="s">
        <v>589</v>
      </c>
      <c r="J917" s="128">
        <v>1</v>
      </c>
      <c r="M917" s="127"/>
      <c r="N917" s="127"/>
      <c r="O917" s="127"/>
    </row>
    <row r="918" spans="1:15">
      <c r="A918" s="131">
        <v>916</v>
      </c>
      <c r="B918" s="131">
        <v>15</v>
      </c>
      <c r="C918" s="131">
        <v>4</v>
      </c>
      <c r="D918" s="132" t="s">
        <v>605</v>
      </c>
      <c r="E918" s="132" t="str">
        <f t="shared" si="14"/>
        <v>15-4-901</v>
      </c>
      <c r="F918" s="132">
        <v>87.94</v>
      </c>
      <c r="G918" s="131" t="s">
        <v>588</v>
      </c>
      <c r="H918" s="131" t="s">
        <v>252</v>
      </c>
      <c r="I918" s="131" t="s">
        <v>589</v>
      </c>
      <c r="J918" s="128">
        <v>1</v>
      </c>
      <c r="M918" s="127"/>
      <c r="N918" s="127"/>
      <c r="O918" s="127"/>
    </row>
    <row r="919" spans="1:15">
      <c r="A919" s="131">
        <v>917</v>
      </c>
      <c r="B919" s="131">
        <v>15</v>
      </c>
      <c r="C919" s="131">
        <v>4</v>
      </c>
      <c r="D919" s="132" t="s">
        <v>606</v>
      </c>
      <c r="E919" s="132" t="str">
        <f t="shared" si="14"/>
        <v>15-4-902</v>
      </c>
      <c r="F919" s="132">
        <v>88.48</v>
      </c>
      <c r="G919" s="131" t="s">
        <v>588</v>
      </c>
      <c r="H919" s="131" t="s">
        <v>252</v>
      </c>
      <c r="I919" s="131" t="s">
        <v>589</v>
      </c>
      <c r="J919" s="128">
        <v>1</v>
      </c>
      <c r="M919" s="127"/>
      <c r="N919" s="127"/>
      <c r="O919" s="127"/>
    </row>
    <row r="920" spans="1:15">
      <c r="A920" s="131">
        <v>918</v>
      </c>
      <c r="B920" s="131">
        <v>15</v>
      </c>
      <c r="C920" s="131">
        <v>4</v>
      </c>
      <c r="D920" s="132" t="s">
        <v>607</v>
      </c>
      <c r="E920" s="132" t="str">
        <f t="shared" si="14"/>
        <v>15-4-1001</v>
      </c>
      <c r="F920" s="132">
        <v>87.94</v>
      </c>
      <c r="G920" s="131" t="s">
        <v>588</v>
      </c>
      <c r="H920" s="131" t="s">
        <v>252</v>
      </c>
      <c r="I920" s="131" t="s">
        <v>589</v>
      </c>
      <c r="J920" s="128">
        <v>1</v>
      </c>
      <c r="M920" s="127"/>
      <c r="N920" s="127"/>
      <c r="O920" s="127"/>
    </row>
    <row r="921" spans="1:15">
      <c r="A921" s="131">
        <v>919</v>
      </c>
      <c r="B921" s="131">
        <v>15</v>
      </c>
      <c r="C921" s="131">
        <v>4</v>
      </c>
      <c r="D921" s="132" t="s">
        <v>608</v>
      </c>
      <c r="E921" s="132" t="str">
        <f t="shared" si="14"/>
        <v>15-4-1002</v>
      </c>
      <c r="F921" s="132">
        <v>88.48</v>
      </c>
      <c r="G921" s="131" t="s">
        <v>588</v>
      </c>
      <c r="H921" s="131" t="s">
        <v>252</v>
      </c>
      <c r="I921" s="131" t="s">
        <v>589</v>
      </c>
      <c r="J921" s="128">
        <v>1</v>
      </c>
      <c r="M921" s="127"/>
      <c r="N921" s="127"/>
      <c r="O921" s="127"/>
    </row>
    <row r="922" spans="1:15">
      <c r="A922" s="131">
        <v>920</v>
      </c>
      <c r="B922" s="131">
        <v>16</v>
      </c>
      <c r="C922" s="131">
        <v>1</v>
      </c>
      <c r="D922" s="132" t="s">
        <v>587</v>
      </c>
      <c r="E922" s="132" t="str">
        <f t="shared" si="14"/>
        <v>16-1-101</v>
      </c>
      <c r="F922" s="132">
        <v>88.48</v>
      </c>
      <c r="G922" s="131" t="s">
        <v>588</v>
      </c>
      <c r="H922" s="131" t="s">
        <v>252</v>
      </c>
      <c r="I922" s="131" t="s">
        <v>589</v>
      </c>
      <c r="J922" s="128">
        <v>1</v>
      </c>
      <c r="M922" s="127"/>
      <c r="N922" s="127"/>
      <c r="O922" s="127"/>
    </row>
    <row r="923" spans="1:15">
      <c r="A923" s="131">
        <v>921</v>
      </c>
      <c r="B923" s="131">
        <v>16</v>
      </c>
      <c r="C923" s="131">
        <v>1</v>
      </c>
      <c r="D923" s="132" t="s">
        <v>590</v>
      </c>
      <c r="E923" s="132" t="str">
        <f t="shared" si="14"/>
        <v>16-1-102</v>
      </c>
      <c r="F923" s="132">
        <v>87.94</v>
      </c>
      <c r="G923" s="131" t="s">
        <v>588</v>
      </c>
      <c r="H923" s="131" t="s">
        <v>252</v>
      </c>
      <c r="I923" s="131" t="s">
        <v>589</v>
      </c>
      <c r="J923" s="128">
        <v>1</v>
      </c>
      <c r="M923" s="127"/>
      <c r="N923" s="127"/>
      <c r="O923" s="127"/>
    </row>
    <row r="924" spans="1:15">
      <c r="A924" s="131">
        <v>922</v>
      </c>
      <c r="B924" s="131">
        <v>16</v>
      </c>
      <c r="C924" s="131">
        <v>1</v>
      </c>
      <c r="D924" s="132" t="s">
        <v>591</v>
      </c>
      <c r="E924" s="132" t="str">
        <f t="shared" si="14"/>
        <v>16-1-201</v>
      </c>
      <c r="F924" s="132">
        <v>88.48</v>
      </c>
      <c r="G924" s="131" t="s">
        <v>588</v>
      </c>
      <c r="H924" s="131" t="s">
        <v>252</v>
      </c>
      <c r="I924" s="131" t="s">
        <v>589</v>
      </c>
      <c r="J924" s="128">
        <v>1</v>
      </c>
      <c r="M924" s="127"/>
      <c r="N924" s="127"/>
      <c r="O924" s="127"/>
    </row>
    <row r="925" spans="1:15">
      <c r="A925" s="131">
        <v>923</v>
      </c>
      <c r="B925" s="131">
        <v>16</v>
      </c>
      <c r="C925" s="131">
        <v>1</v>
      </c>
      <c r="D925" s="132" t="s">
        <v>592</v>
      </c>
      <c r="E925" s="132" t="str">
        <f t="shared" si="14"/>
        <v>16-1-202</v>
      </c>
      <c r="F925" s="132">
        <v>87.94</v>
      </c>
      <c r="G925" s="131" t="s">
        <v>588</v>
      </c>
      <c r="H925" s="131" t="s">
        <v>252</v>
      </c>
      <c r="I925" s="131" t="s">
        <v>589</v>
      </c>
      <c r="J925" s="128">
        <v>1</v>
      </c>
      <c r="M925" s="127"/>
      <c r="N925" s="127"/>
      <c r="O925" s="127"/>
    </row>
    <row r="926" spans="1:15">
      <c r="A926" s="131">
        <v>924</v>
      </c>
      <c r="B926" s="131">
        <v>16</v>
      </c>
      <c r="C926" s="131">
        <v>1</v>
      </c>
      <c r="D926" s="132" t="s">
        <v>593</v>
      </c>
      <c r="E926" s="132" t="str">
        <f t="shared" si="14"/>
        <v>16-1-301</v>
      </c>
      <c r="F926" s="132">
        <v>88.48</v>
      </c>
      <c r="G926" s="131" t="s">
        <v>588</v>
      </c>
      <c r="H926" s="131" t="s">
        <v>252</v>
      </c>
      <c r="I926" s="131" t="s">
        <v>589</v>
      </c>
      <c r="J926" s="128">
        <v>1</v>
      </c>
      <c r="M926" s="127"/>
      <c r="N926" s="127"/>
      <c r="O926" s="127"/>
    </row>
    <row r="927" spans="1:15">
      <c r="A927" s="131">
        <v>925</v>
      </c>
      <c r="B927" s="131">
        <v>16</v>
      </c>
      <c r="C927" s="131">
        <v>1</v>
      </c>
      <c r="D927" s="132" t="s">
        <v>594</v>
      </c>
      <c r="E927" s="132" t="str">
        <f t="shared" si="14"/>
        <v>16-1-302</v>
      </c>
      <c r="F927" s="132">
        <v>87.94</v>
      </c>
      <c r="G927" s="131" t="s">
        <v>588</v>
      </c>
      <c r="H927" s="131" t="s">
        <v>252</v>
      </c>
      <c r="I927" s="131" t="s">
        <v>589</v>
      </c>
      <c r="J927" s="128">
        <v>1</v>
      </c>
      <c r="M927" s="127"/>
      <c r="N927" s="127"/>
      <c r="O927" s="127"/>
    </row>
    <row r="928" spans="1:15">
      <c r="A928" s="131">
        <v>926</v>
      </c>
      <c r="B928" s="131">
        <v>16</v>
      </c>
      <c r="C928" s="131">
        <v>1</v>
      </c>
      <c r="D928" s="132" t="s">
        <v>595</v>
      </c>
      <c r="E928" s="132" t="str">
        <f t="shared" si="14"/>
        <v>16-1-401</v>
      </c>
      <c r="F928" s="132">
        <v>88.48</v>
      </c>
      <c r="G928" s="131" t="s">
        <v>588</v>
      </c>
      <c r="H928" s="131" t="s">
        <v>252</v>
      </c>
      <c r="I928" s="131" t="s">
        <v>589</v>
      </c>
      <c r="J928" s="128">
        <v>1</v>
      </c>
      <c r="M928" s="127"/>
      <c r="N928" s="127"/>
      <c r="O928" s="127"/>
    </row>
    <row r="929" spans="1:15">
      <c r="A929" s="131">
        <v>927</v>
      </c>
      <c r="B929" s="131">
        <v>16</v>
      </c>
      <c r="C929" s="131">
        <v>1</v>
      </c>
      <c r="D929" s="132" t="s">
        <v>596</v>
      </c>
      <c r="E929" s="132" t="str">
        <f t="shared" si="14"/>
        <v>16-1-402</v>
      </c>
      <c r="F929" s="132">
        <v>87.94</v>
      </c>
      <c r="G929" s="131" t="s">
        <v>588</v>
      </c>
      <c r="H929" s="131" t="s">
        <v>252</v>
      </c>
      <c r="I929" s="131" t="s">
        <v>589</v>
      </c>
      <c r="J929" s="128">
        <v>1</v>
      </c>
      <c r="M929" s="127"/>
      <c r="N929" s="127"/>
      <c r="O929" s="127"/>
    </row>
    <row r="930" spans="1:15">
      <c r="A930" s="131">
        <v>928</v>
      </c>
      <c r="B930" s="131">
        <v>16</v>
      </c>
      <c r="C930" s="131">
        <v>1</v>
      </c>
      <c r="D930" s="132" t="s">
        <v>597</v>
      </c>
      <c r="E930" s="132" t="str">
        <f t="shared" si="14"/>
        <v>16-1-501</v>
      </c>
      <c r="F930" s="132">
        <v>88.48</v>
      </c>
      <c r="G930" s="131" t="s">
        <v>588</v>
      </c>
      <c r="H930" s="131" t="s">
        <v>252</v>
      </c>
      <c r="I930" s="131" t="s">
        <v>589</v>
      </c>
      <c r="J930" s="128">
        <v>1</v>
      </c>
      <c r="M930" s="127"/>
      <c r="N930" s="127"/>
      <c r="O930" s="127"/>
    </row>
    <row r="931" spans="1:15">
      <c r="A931" s="131">
        <v>929</v>
      </c>
      <c r="B931" s="131">
        <v>16</v>
      </c>
      <c r="C931" s="131">
        <v>1</v>
      </c>
      <c r="D931" s="132" t="s">
        <v>598</v>
      </c>
      <c r="E931" s="132" t="str">
        <f t="shared" si="14"/>
        <v>16-1-502</v>
      </c>
      <c r="F931" s="132">
        <v>87.94</v>
      </c>
      <c r="G931" s="131" t="s">
        <v>588</v>
      </c>
      <c r="H931" s="131" t="s">
        <v>252</v>
      </c>
      <c r="I931" s="131" t="s">
        <v>589</v>
      </c>
      <c r="J931" s="128">
        <v>1</v>
      </c>
      <c r="M931" s="127"/>
      <c r="N931" s="127"/>
      <c r="O931" s="127"/>
    </row>
    <row r="932" spans="1:15">
      <c r="A932" s="131">
        <v>930</v>
      </c>
      <c r="B932" s="131">
        <v>16</v>
      </c>
      <c r="C932" s="131">
        <v>1</v>
      </c>
      <c r="D932" s="132" t="s">
        <v>599</v>
      </c>
      <c r="E932" s="132" t="str">
        <f t="shared" si="14"/>
        <v>16-1-601</v>
      </c>
      <c r="F932" s="132">
        <v>88.48</v>
      </c>
      <c r="G932" s="131" t="s">
        <v>588</v>
      </c>
      <c r="H932" s="131" t="s">
        <v>252</v>
      </c>
      <c r="I932" s="131" t="s">
        <v>589</v>
      </c>
      <c r="J932" s="128">
        <v>1</v>
      </c>
      <c r="M932" s="127"/>
      <c r="N932" s="127"/>
      <c r="O932" s="127"/>
    </row>
    <row r="933" spans="1:15">
      <c r="A933" s="131">
        <v>931</v>
      </c>
      <c r="B933" s="131">
        <v>16</v>
      </c>
      <c r="C933" s="131">
        <v>1</v>
      </c>
      <c r="D933" s="132" t="s">
        <v>600</v>
      </c>
      <c r="E933" s="132" t="str">
        <f t="shared" si="14"/>
        <v>16-1-602</v>
      </c>
      <c r="F933" s="132">
        <v>87.94</v>
      </c>
      <c r="G933" s="131" t="s">
        <v>588</v>
      </c>
      <c r="H933" s="131" t="s">
        <v>252</v>
      </c>
      <c r="I933" s="131" t="s">
        <v>589</v>
      </c>
      <c r="J933" s="128">
        <v>1</v>
      </c>
      <c r="M933" s="127"/>
      <c r="N933" s="127"/>
      <c r="O933" s="127"/>
    </row>
    <row r="934" spans="1:15">
      <c r="A934" s="131">
        <v>932</v>
      </c>
      <c r="B934" s="131">
        <v>16</v>
      </c>
      <c r="C934" s="131">
        <v>1</v>
      </c>
      <c r="D934" s="132" t="s">
        <v>601</v>
      </c>
      <c r="E934" s="132" t="str">
        <f t="shared" si="14"/>
        <v>16-1-701</v>
      </c>
      <c r="F934" s="132">
        <v>88.48</v>
      </c>
      <c r="G934" s="131" t="s">
        <v>588</v>
      </c>
      <c r="H934" s="131" t="s">
        <v>252</v>
      </c>
      <c r="I934" s="131" t="s">
        <v>589</v>
      </c>
      <c r="J934" s="128">
        <v>1</v>
      </c>
      <c r="M934" s="127"/>
      <c r="N934" s="127"/>
      <c r="O934" s="127"/>
    </row>
    <row r="935" spans="1:15">
      <c r="A935" s="131">
        <v>933</v>
      </c>
      <c r="B935" s="131">
        <v>16</v>
      </c>
      <c r="C935" s="131">
        <v>1</v>
      </c>
      <c r="D935" s="132" t="s">
        <v>602</v>
      </c>
      <c r="E935" s="132" t="str">
        <f t="shared" si="14"/>
        <v>16-1-702</v>
      </c>
      <c r="F935" s="132">
        <v>87.94</v>
      </c>
      <c r="G935" s="131" t="s">
        <v>588</v>
      </c>
      <c r="H935" s="131" t="s">
        <v>252</v>
      </c>
      <c r="I935" s="131" t="s">
        <v>589</v>
      </c>
      <c r="J935" s="128">
        <v>1</v>
      </c>
      <c r="M935" s="127"/>
      <c r="N935" s="127"/>
      <c r="O935" s="127"/>
    </row>
    <row r="936" spans="1:15">
      <c r="A936" s="131">
        <v>934</v>
      </c>
      <c r="B936" s="131">
        <v>16</v>
      </c>
      <c r="C936" s="131">
        <v>1</v>
      </c>
      <c r="D936" s="132" t="s">
        <v>603</v>
      </c>
      <c r="E936" s="132" t="str">
        <f t="shared" si="14"/>
        <v>16-1-801</v>
      </c>
      <c r="F936" s="132">
        <v>88.48</v>
      </c>
      <c r="G936" s="131" t="s">
        <v>588</v>
      </c>
      <c r="H936" s="131" t="s">
        <v>252</v>
      </c>
      <c r="I936" s="131" t="s">
        <v>589</v>
      </c>
      <c r="J936" s="128">
        <v>1</v>
      </c>
      <c r="M936" s="127"/>
      <c r="N936" s="127"/>
      <c r="O936" s="127"/>
    </row>
    <row r="937" spans="1:15">
      <c r="A937" s="131">
        <v>935</v>
      </c>
      <c r="B937" s="131">
        <v>16</v>
      </c>
      <c r="C937" s="131">
        <v>1</v>
      </c>
      <c r="D937" s="132" t="s">
        <v>604</v>
      </c>
      <c r="E937" s="132" t="str">
        <f t="shared" si="14"/>
        <v>16-1-802</v>
      </c>
      <c r="F937" s="132">
        <v>87.94</v>
      </c>
      <c r="G937" s="131" t="s">
        <v>588</v>
      </c>
      <c r="H937" s="131" t="s">
        <v>252</v>
      </c>
      <c r="I937" s="131" t="s">
        <v>589</v>
      </c>
      <c r="J937" s="128">
        <v>1</v>
      </c>
      <c r="M937" s="127"/>
      <c r="N937" s="127"/>
      <c r="O937" s="127"/>
    </row>
    <row r="938" spans="1:15">
      <c r="A938" s="131">
        <v>936</v>
      </c>
      <c r="B938" s="131">
        <v>16</v>
      </c>
      <c r="C938" s="131">
        <v>1</v>
      </c>
      <c r="D938" s="132" t="s">
        <v>605</v>
      </c>
      <c r="E938" s="132" t="str">
        <f t="shared" si="14"/>
        <v>16-1-901</v>
      </c>
      <c r="F938" s="132">
        <v>88.48</v>
      </c>
      <c r="G938" s="131" t="s">
        <v>588</v>
      </c>
      <c r="H938" s="131" t="s">
        <v>252</v>
      </c>
      <c r="I938" s="131" t="s">
        <v>589</v>
      </c>
      <c r="J938" s="128">
        <v>1</v>
      </c>
      <c r="M938" s="127"/>
      <c r="N938" s="127"/>
      <c r="O938" s="127"/>
    </row>
    <row r="939" spans="1:15">
      <c r="A939" s="131">
        <v>937</v>
      </c>
      <c r="B939" s="131">
        <v>16</v>
      </c>
      <c r="C939" s="131">
        <v>1</v>
      </c>
      <c r="D939" s="132" t="s">
        <v>606</v>
      </c>
      <c r="E939" s="132" t="str">
        <f t="shared" si="14"/>
        <v>16-1-902</v>
      </c>
      <c r="F939" s="132">
        <v>87.94</v>
      </c>
      <c r="G939" s="131" t="s">
        <v>588</v>
      </c>
      <c r="H939" s="131" t="s">
        <v>252</v>
      </c>
      <c r="I939" s="131" t="s">
        <v>589</v>
      </c>
      <c r="J939" s="128">
        <v>1</v>
      </c>
      <c r="M939" s="127"/>
      <c r="N939" s="127"/>
      <c r="O939" s="127"/>
    </row>
    <row r="940" spans="1:15">
      <c r="A940" s="131">
        <v>938</v>
      </c>
      <c r="B940" s="131">
        <v>16</v>
      </c>
      <c r="C940" s="131">
        <v>1</v>
      </c>
      <c r="D940" s="132" t="s">
        <v>607</v>
      </c>
      <c r="E940" s="132" t="str">
        <f t="shared" si="14"/>
        <v>16-1-1001</v>
      </c>
      <c r="F940" s="132">
        <v>88.48</v>
      </c>
      <c r="G940" s="131" t="s">
        <v>588</v>
      </c>
      <c r="H940" s="131" t="s">
        <v>252</v>
      </c>
      <c r="I940" s="131" t="s">
        <v>589</v>
      </c>
      <c r="J940" s="128">
        <v>1</v>
      </c>
      <c r="M940" s="127"/>
      <c r="N940" s="127"/>
      <c r="O940" s="127"/>
    </row>
    <row r="941" spans="1:15">
      <c r="A941" s="131">
        <v>939</v>
      </c>
      <c r="B941" s="131">
        <v>16</v>
      </c>
      <c r="C941" s="131">
        <v>1</v>
      </c>
      <c r="D941" s="132" t="s">
        <v>608</v>
      </c>
      <c r="E941" s="132" t="str">
        <f t="shared" si="14"/>
        <v>16-1-1002</v>
      </c>
      <c r="F941" s="132">
        <v>87.94</v>
      </c>
      <c r="G941" s="131" t="s">
        <v>588</v>
      </c>
      <c r="H941" s="131" t="s">
        <v>252</v>
      </c>
      <c r="I941" s="131" t="s">
        <v>589</v>
      </c>
      <c r="J941" s="128">
        <v>1</v>
      </c>
      <c r="M941" s="127"/>
      <c r="N941" s="127"/>
      <c r="O941" s="127"/>
    </row>
    <row r="942" spans="1:15">
      <c r="A942" s="131">
        <v>940</v>
      </c>
      <c r="B942" s="131">
        <v>16</v>
      </c>
      <c r="C942" s="131">
        <v>2</v>
      </c>
      <c r="D942" s="132" t="s">
        <v>587</v>
      </c>
      <c r="E942" s="132" t="str">
        <f t="shared" si="14"/>
        <v>16-2-101</v>
      </c>
      <c r="F942" s="132">
        <v>87.94</v>
      </c>
      <c r="G942" s="131" t="s">
        <v>588</v>
      </c>
      <c r="H942" s="131" t="s">
        <v>252</v>
      </c>
      <c r="I942" s="131" t="s">
        <v>589</v>
      </c>
      <c r="J942" s="128">
        <v>1</v>
      </c>
      <c r="M942" s="127"/>
      <c r="N942" s="127"/>
      <c r="O942" s="127"/>
    </row>
    <row r="943" spans="1:15">
      <c r="A943" s="131">
        <v>941</v>
      </c>
      <c r="B943" s="131">
        <v>16</v>
      </c>
      <c r="C943" s="131">
        <v>2</v>
      </c>
      <c r="D943" s="132" t="s">
        <v>590</v>
      </c>
      <c r="E943" s="132" t="str">
        <f t="shared" si="14"/>
        <v>16-2-102</v>
      </c>
      <c r="F943" s="132">
        <v>87.94</v>
      </c>
      <c r="G943" s="131" t="s">
        <v>588</v>
      </c>
      <c r="H943" s="131" t="s">
        <v>252</v>
      </c>
      <c r="I943" s="131" t="s">
        <v>589</v>
      </c>
      <c r="J943" s="128">
        <v>1</v>
      </c>
      <c r="M943" s="127"/>
      <c r="N943" s="127"/>
      <c r="O943" s="127"/>
    </row>
    <row r="944" spans="1:15">
      <c r="A944" s="131">
        <v>942</v>
      </c>
      <c r="B944" s="131">
        <v>16</v>
      </c>
      <c r="C944" s="131">
        <v>2</v>
      </c>
      <c r="D944" s="132" t="s">
        <v>591</v>
      </c>
      <c r="E944" s="132" t="str">
        <f t="shared" si="14"/>
        <v>16-2-201</v>
      </c>
      <c r="F944" s="132">
        <v>87.94</v>
      </c>
      <c r="G944" s="131" t="s">
        <v>588</v>
      </c>
      <c r="H944" s="131" t="s">
        <v>252</v>
      </c>
      <c r="I944" s="131" t="s">
        <v>589</v>
      </c>
      <c r="J944" s="128">
        <v>1</v>
      </c>
      <c r="M944" s="127"/>
      <c r="N944" s="127"/>
      <c r="O944" s="127"/>
    </row>
    <row r="945" spans="1:15">
      <c r="A945" s="131">
        <v>943</v>
      </c>
      <c r="B945" s="131">
        <v>16</v>
      </c>
      <c r="C945" s="131">
        <v>2</v>
      </c>
      <c r="D945" s="132" t="s">
        <v>592</v>
      </c>
      <c r="E945" s="132" t="str">
        <f t="shared" si="14"/>
        <v>16-2-202</v>
      </c>
      <c r="F945" s="132">
        <v>87.94</v>
      </c>
      <c r="G945" s="131" t="s">
        <v>588</v>
      </c>
      <c r="H945" s="131" t="s">
        <v>252</v>
      </c>
      <c r="I945" s="131" t="s">
        <v>589</v>
      </c>
      <c r="J945" s="128">
        <v>1</v>
      </c>
      <c r="M945" s="127"/>
      <c r="N945" s="127"/>
      <c r="O945" s="127"/>
    </row>
    <row r="946" spans="1:15">
      <c r="A946" s="131">
        <v>944</v>
      </c>
      <c r="B946" s="131">
        <v>16</v>
      </c>
      <c r="C946" s="131">
        <v>2</v>
      </c>
      <c r="D946" s="132" t="s">
        <v>593</v>
      </c>
      <c r="E946" s="132" t="str">
        <f t="shared" si="14"/>
        <v>16-2-301</v>
      </c>
      <c r="F946" s="132">
        <v>87.94</v>
      </c>
      <c r="G946" s="131" t="s">
        <v>588</v>
      </c>
      <c r="H946" s="131" t="s">
        <v>252</v>
      </c>
      <c r="I946" s="131" t="s">
        <v>589</v>
      </c>
      <c r="J946" s="128">
        <v>1</v>
      </c>
      <c r="M946" s="127"/>
      <c r="N946" s="127"/>
      <c r="O946" s="127"/>
    </row>
    <row r="947" spans="1:15">
      <c r="A947" s="131">
        <v>945</v>
      </c>
      <c r="B947" s="131">
        <v>16</v>
      </c>
      <c r="C947" s="131">
        <v>2</v>
      </c>
      <c r="D947" s="132" t="s">
        <v>594</v>
      </c>
      <c r="E947" s="132" t="str">
        <f t="shared" si="14"/>
        <v>16-2-302</v>
      </c>
      <c r="F947" s="132">
        <v>87.94</v>
      </c>
      <c r="G947" s="131" t="s">
        <v>588</v>
      </c>
      <c r="H947" s="131" t="s">
        <v>252</v>
      </c>
      <c r="I947" s="131" t="s">
        <v>589</v>
      </c>
      <c r="J947" s="128">
        <v>1</v>
      </c>
      <c r="M947" s="127"/>
      <c r="N947" s="127"/>
      <c r="O947" s="127"/>
    </row>
    <row r="948" spans="1:15">
      <c r="A948" s="131">
        <v>946</v>
      </c>
      <c r="B948" s="131">
        <v>16</v>
      </c>
      <c r="C948" s="131">
        <v>2</v>
      </c>
      <c r="D948" s="132" t="s">
        <v>595</v>
      </c>
      <c r="E948" s="132" t="str">
        <f t="shared" si="14"/>
        <v>16-2-401</v>
      </c>
      <c r="F948" s="132">
        <v>87.94</v>
      </c>
      <c r="G948" s="131" t="s">
        <v>588</v>
      </c>
      <c r="H948" s="131" t="s">
        <v>252</v>
      </c>
      <c r="I948" s="131" t="s">
        <v>589</v>
      </c>
      <c r="J948" s="128">
        <v>1</v>
      </c>
      <c r="M948" s="127"/>
      <c r="N948" s="127"/>
      <c r="O948" s="127"/>
    </row>
    <row r="949" spans="1:15">
      <c r="A949" s="131">
        <v>947</v>
      </c>
      <c r="B949" s="131">
        <v>16</v>
      </c>
      <c r="C949" s="131">
        <v>2</v>
      </c>
      <c r="D949" s="132" t="s">
        <v>596</v>
      </c>
      <c r="E949" s="132" t="str">
        <f t="shared" si="14"/>
        <v>16-2-402</v>
      </c>
      <c r="F949" s="132">
        <v>87.94</v>
      </c>
      <c r="G949" s="131" t="s">
        <v>588</v>
      </c>
      <c r="H949" s="131" t="s">
        <v>252</v>
      </c>
      <c r="I949" s="131" t="s">
        <v>589</v>
      </c>
      <c r="J949" s="128">
        <v>1</v>
      </c>
      <c r="M949" s="127"/>
      <c r="N949" s="127"/>
      <c r="O949" s="127"/>
    </row>
    <row r="950" spans="1:15">
      <c r="A950" s="131">
        <v>948</v>
      </c>
      <c r="B950" s="131">
        <v>16</v>
      </c>
      <c r="C950" s="131">
        <v>2</v>
      </c>
      <c r="D950" s="132" t="s">
        <v>597</v>
      </c>
      <c r="E950" s="132" t="str">
        <f t="shared" si="14"/>
        <v>16-2-501</v>
      </c>
      <c r="F950" s="132">
        <v>87.94</v>
      </c>
      <c r="G950" s="131" t="s">
        <v>588</v>
      </c>
      <c r="H950" s="131" t="s">
        <v>252</v>
      </c>
      <c r="I950" s="131" t="s">
        <v>589</v>
      </c>
      <c r="J950" s="128">
        <v>1</v>
      </c>
      <c r="M950" s="127"/>
      <c r="N950" s="127"/>
      <c r="O950" s="127"/>
    </row>
    <row r="951" spans="1:15">
      <c r="A951" s="131">
        <v>949</v>
      </c>
      <c r="B951" s="131">
        <v>16</v>
      </c>
      <c r="C951" s="131">
        <v>2</v>
      </c>
      <c r="D951" s="132" t="s">
        <v>598</v>
      </c>
      <c r="E951" s="132" t="str">
        <f t="shared" si="14"/>
        <v>16-2-502</v>
      </c>
      <c r="F951" s="132">
        <v>87.94</v>
      </c>
      <c r="G951" s="131" t="s">
        <v>588</v>
      </c>
      <c r="H951" s="131" t="s">
        <v>252</v>
      </c>
      <c r="I951" s="131" t="s">
        <v>589</v>
      </c>
      <c r="J951" s="128">
        <v>1</v>
      </c>
      <c r="M951" s="127"/>
      <c r="N951" s="127"/>
      <c r="O951" s="127"/>
    </row>
    <row r="952" spans="1:15">
      <c r="A952" s="131">
        <v>950</v>
      </c>
      <c r="B952" s="131">
        <v>16</v>
      </c>
      <c r="C952" s="131">
        <v>2</v>
      </c>
      <c r="D952" s="132" t="s">
        <v>599</v>
      </c>
      <c r="E952" s="132" t="str">
        <f t="shared" si="14"/>
        <v>16-2-601</v>
      </c>
      <c r="F952" s="132">
        <v>87.94</v>
      </c>
      <c r="G952" s="131" t="s">
        <v>588</v>
      </c>
      <c r="H952" s="131" t="s">
        <v>252</v>
      </c>
      <c r="I952" s="131" t="s">
        <v>589</v>
      </c>
      <c r="J952" s="128">
        <v>1</v>
      </c>
      <c r="M952" s="127"/>
      <c r="N952" s="127"/>
      <c r="O952" s="127"/>
    </row>
    <row r="953" spans="1:15">
      <c r="A953" s="131">
        <v>951</v>
      </c>
      <c r="B953" s="131">
        <v>16</v>
      </c>
      <c r="C953" s="131">
        <v>2</v>
      </c>
      <c r="D953" s="132" t="s">
        <v>600</v>
      </c>
      <c r="E953" s="132" t="str">
        <f t="shared" si="14"/>
        <v>16-2-602</v>
      </c>
      <c r="F953" s="132">
        <v>87.94</v>
      </c>
      <c r="G953" s="131" t="s">
        <v>588</v>
      </c>
      <c r="H953" s="131" t="s">
        <v>252</v>
      </c>
      <c r="I953" s="131" t="s">
        <v>589</v>
      </c>
      <c r="J953" s="128">
        <v>1</v>
      </c>
      <c r="M953" s="127"/>
      <c r="N953" s="127"/>
      <c r="O953" s="127"/>
    </row>
    <row r="954" spans="1:15">
      <c r="A954" s="131">
        <v>952</v>
      </c>
      <c r="B954" s="131">
        <v>16</v>
      </c>
      <c r="C954" s="131">
        <v>2</v>
      </c>
      <c r="D954" s="132" t="s">
        <v>601</v>
      </c>
      <c r="E954" s="132" t="str">
        <f t="shared" si="14"/>
        <v>16-2-701</v>
      </c>
      <c r="F954" s="132">
        <v>87.94</v>
      </c>
      <c r="G954" s="131" t="s">
        <v>588</v>
      </c>
      <c r="H954" s="131" t="s">
        <v>252</v>
      </c>
      <c r="I954" s="131" t="s">
        <v>589</v>
      </c>
      <c r="J954" s="128">
        <v>1</v>
      </c>
      <c r="M954" s="127"/>
      <c r="N954" s="127"/>
      <c r="O954" s="127"/>
    </row>
    <row r="955" spans="1:15">
      <c r="A955" s="131">
        <v>953</v>
      </c>
      <c r="B955" s="131">
        <v>16</v>
      </c>
      <c r="C955" s="131">
        <v>2</v>
      </c>
      <c r="D955" s="132" t="s">
        <v>602</v>
      </c>
      <c r="E955" s="132" t="str">
        <f t="shared" si="14"/>
        <v>16-2-702</v>
      </c>
      <c r="F955" s="132">
        <v>87.94</v>
      </c>
      <c r="G955" s="131" t="s">
        <v>588</v>
      </c>
      <c r="H955" s="131" t="s">
        <v>252</v>
      </c>
      <c r="I955" s="131" t="s">
        <v>589</v>
      </c>
      <c r="J955" s="128">
        <v>1</v>
      </c>
      <c r="M955" s="127"/>
      <c r="N955" s="127"/>
      <c r="O955" s="127"/>
    </row>
    <row r="956" spans="1:15">
      <c r="A956" s="131">
        <v>954</v>
      </c>
      <c r="B956" s="131">
        <v>16</v>
      </c>
      <c r="C956" s="131">
        <v>2</v>
      </c>
      <c r="D956" s="132" t="s">
        <v>603</v>
      </c>
      <c r="E956" s="132" t="str">
        <f t="shared" si="14"/>
        <v>16-2-801</v>
      </c>
      <c r="F956" s="132">
        <v>87.94</v>
      </c>
      <c r="G956" s="131" t="s">
        <v>588</v>
      </c>
      <c r="H956" s="131" t="s">
        <v>252</v>
      </c>
      <c r="I956" s="131" t="s">
        <v>589</v>
      </c>
      <c r="J956" s="128">
        <v>1</v>
      </c>
      <c r="M956" s="127"/>
      <c r="N956" s="127"/>
      <c r="O956" s="127"/>
    </row>
    <row r="957" spans="1:15">
      <c r="A957" s="131">
        <v>955</v>
      </c>
      <c r="B957" s="131">
        <v>16</v>
      </c>
      <c r="C957" s="131">
        <v>2</v>
      </c>
      <c r="D957" s="132" t="s">
        <v>604</v>
      </c>
      <c r="E957" s="132" t="str">
        <f t="shared" si="14"/>
        <v>16-2-802</v>
      </c>
      <c r="F957" s="132">
        <v>87.94</v>
      </c>
      <c r="G957" s="131" t="s">
        <v>588</v>
      </c>
      <c r="H957" s="131" t="s">
        <v>252</v>
      </c>
      <c r="I957" s="131" t="s">
        <v>589</v>
      </c>
      <c r="J957" s="128">
        <v>1</v>
      </c>
      <c r="M957" s="127"/>
      <c r="N957" s="127"/>
      <c r="O957" s="127"/>
    </row>
    <row r="958" spans="1:15">
      <c r="A958" s="131">
        <v>956</v>
      </c>
      <c r="B958" s="131">
        <v>16</v>
      </c>
      <c r="C958" s="131">
        <v>2</v>
      </c>
      <c r="D958" s="132" t="s">
        <v>605</v>
      </c>
      <c r="E958" s="132" t="str">
        <f t="shared" si="14"/>
        <v>16-2-901</v>
      </c>
      <c r="F958" s="132">
        <v>87.94</v>
      </c>
      <c r="G958" s="131" t="s">
        <v>588</v>
      </c>
      <c r="H958" s="131" t="s">
        <v>252</v>
      </c>
      <c r="I958" s="131" t="s">
        <v>589</v>
      </c>
      <c r="J958" s="128">
        <v>1</v>
      </c>
      <c r="M958" s="127"/>
      <c r="N958" s="127"/>
      <c r="O958" s="127"/>
    </row>
    <row r="959" spans="1:15">
      <c r="A959" s="131">
        <v>957</v>
      </c>
      <c r="B959" s="131">
        <v>16</v>
      </c>
      <c r="C959" s="131">
        <v>2</v>
      </c>
      <c r="D959" s="132" t="s">
        <v>606</v>
      </c>
      <c r="E959" s="132" t="str">
        <f t="shared" si="14"/>
        <v>16-2-902</v>
      </c>
      <c r="F959" s="132">
        <v>87.94</v>
      </c>
      <c r="G959" s="131" t="s">
        <v>588</v>
      </c>
      <c r="H959" s="131" t="s">
        <v>252</v>
      </c>
      <c r="I959" s="131" t="s">
        <v>589</v>
      </c>
      <c r="J959" s="128">
        <v>1</v>
      </c>
      <c r="M959" s="127"/>
      <c r="N959" s="127"/>
      <c r="O959" s="127"/>
    </row>
    <row r="960" spans="1:15">
      <c r="A960" s="131">
        <v>958</v>
      </c>
      <c r="B960" s="131">
        <v>16</v>
      </c>
      <c r="C960" s="131">
        <v>2</v>
      </c>
      <c r="D960" s="132" t="s">
        <v>607</v>
      </c>
      <c r="E960" s="132" t="str">
        <f t="shared" si="14"/>
        <v>16-2-1001</v>
      </c>
      <c r="F960" s="132">
        <v>87.94</v>
      </c>
      <c r="G960" s="131" t="s">
        <v>588</v>
      </c>
      <c r="H960" s="131" t="s">
        <v>252</v>
      </c>
      <c r="I960" s="131" t="s">
        <v>589</v>
      </c>
      <c r="J960" s="128">
        <v>1</v>
      </c>
      <c r="M960" s="127"/>
      <c r="N960" s="127"/>
      <c r="O960" s="127"/>
    </row>
    <row r="961" spans="1:15">
      <c r="A961" s="131">
        <v>959</v>
      </c>
      <c r="B961" s="131">
        <v>16</v>
      </c>
      <c r="C961" s="131">
        <v>2</v>
      </c>
      <c r="D961" s="132" t="s">
        <v>608</v>
      </c>
      <c r="E961" s="132" t="str">
        <f t="shared" si="14"/>
        <v>16-2-1002</v>
      </c>
      <c r="F961" s="132">
        <v>87.94</v>
      </c>
      <c r="G961" s="131" t="s">
        <v>588</v>
      </c>
      <c r="H961" s="131" t="s">
        <v>252</v>
      </c>
      <c r="I961" s="131" t="s">
        <v>589</v>
      </c>
      <c r="J961" s="128">
        <v>1</v>
      </c>
      <c r="M961" s="127"/>
      <c r="N961" s="127"/>
      <c r="O961" s="127"/>
    </row>
    <row r="962" spans="1:15">
      <c r="A962" s="131">
        <v>960</v>
      </c>
      <c r="B962" s="131">
        <v>16</v>
      </c>
      <c r="C962" s="131">
        <v>3</v>
      </c>
      <c r="D962" s="132" t="s">
        <v>587</v>
      </c>
      <c r="E962" s="132" t="str">
        <f t="shared" si="14"/>
        <v>16-3-101</v>
      </c>
      <c r="F962" s="132">
        <v>87.94</v>
      </c>
      <c r="G962" s="131" t="s">
        <v>588</v>
      </c>
      <c r="H962" s="131" t="s">
        <v>252</v>
      </c>
      <c r="I962" s="131" t="s">
        <v>589</v>
      </c>
      <c r="J962" s="128">
        <v>1</v>
      </c>
      <c r="M962" s="127"/>
      <c r="N962" s="127"/>
      <c r="O962" s="127"/>
    </row>
    <row r="963" spans="1:15">
      <c r="A963" s="131">
        <v>961</v>
      </c>
      <c r="B963" s="131">
        <v>16</v>
      </c>
      <c r="C963" s="131">
        <v>3</v>
      </c>
      <c r="D963" s="132" t="s">
        <v>590</v>
      </c>
      <c r="E963" s="132" t="str">
        <f t="shared" si="14"/>
        <v>16-3-102</v>
      </c>
      <c r="F963" s="132">
        <v>87.94</v>
      </c>
      <c r="G963" s="131" t="s">
        <v>588</v>
      </c>
      <c r="H963" s="131" t="s">
        <v>252</v>
      </c>
      <c r="I963" s="131" t="s">
        <v>589</v>
      </c>
      <c r="J963" s="128">
        <v>1</v>
      </c>
      <c r="M963" s="127"/>
      <c r="N963" s="127"/>
      <c r="O963" s="127"/>
    </row>
    <row r="964" spans="1:15">
      <c r="A964" s="131">
        <v>962</v>
      </c>
      <c r="B964" s="131">
        <v>16</v>
      </c>
      <c r="C964" s="131">
        <v>3</v>
      </c>
      <c r="D964" s="132" t="s">
        <v>591</v>
      </c>
      <c r="E964" s="132" t="str">
        <f t="shared" ref="E964:E1001" si="15">B964&amp;-C964&amp;-D964</f>
        <v>16-3-201</v>
      </c>
      <c r="F964" s="132">
        <v>87.94</v>
      </c>
      <c r="G964" s="131" t="s">
        <v>588</v>
      </c>
      <c r="H964" s="131" t="s">
        <v>252</v>
      </c>
      <c r="I964" s="131" t="s">
        <v>589</v>
      </c>
      <c r="J964" s="128">
        <v>1</v>
      </c>
      <c r="M964" s="127"/>
      <c r="N964" s="127"/>
      <c r="O964" s="127"/>
    </row>
    <row r="965" spans="1:15">
      <c r="A965" s="131">
        <v>963</v>
      </c>
      <c r="B965" s="131">
        <v>16</v>
      </c>
      <c r="C965" s="131">
        <v>3</v>
      </c>
      <c r="D965" s="132" t="s">
        <v>592</v>
      </c>
      <c r="E965" s="132" t="str">
        <f t="shared" si="15"/>
        <v>16-3-202</v>
      </c>
      <c r="F965" s="132">
        <v>87.94</v>
      </c>
      <c r="G965" s="131" t="s">
        <v>588</v>
      </c>
      <c r="H965" s="131" t="s">
        <v>252</v>
      </c>
      <c r="I965" s="131" t="s">
        <v>589</v>
      </c>
      <c r="J965" s="128">
        <v>1</v>
      </c>
      <c r="M965" s="127"/>
      <c r="N965" s="127"/>
      <c r="O965" s="127"/>
    </row>
    <row r="966" spans="1:15">
      <c r="A966" s="131">
        <v>964</v>
      </c>
      <c r="B966" s="131">
        <v>16</v>
      </c>
      <c r="C966" s="131">
        <v>3</v>
      </c>
      <c r="D966" s="132" t="s">
        <v>593</v>
      </c>
      <c r="E966" s="132" t="str">
        <f t="shared" si="15"/>
        <v>16-3-301</v>
      </c>
      <c r="F966" s="132">
        <v>87.94</v>
      </c>
      <c r="G966" s="131" t="s">
        <v>588</v>
      </c>
      <c r="H966" s="131" t="s">
        <v>252</v>
      </c>
      <c r="I966" s="131" t="s">
        <v>589</v>
      </c>
      <c r="J966" s="128">
        <v>1</v>
      </c>
      <c r="M966" s="127"/>
      <c r="N966" s="127"/>
      <c r="O966" s="127"/>
    </row>
    <row r="967" spans="1:15">
      <c r="A967" s="131">
        <v>965</v>
      </c>
      <c r="B967" s="131">
        <v>16</v>
      </c>
      <c r="C967" s="131">
        <v>3</v>
      </c>
      <c r="D967" s="132" t="s">
        <v>594</v>
      </c>
      <c r="E967" s="132" t="str">
        <f t="shared" si="15"/>
        <v>16-3-302</v>
      </c>
      <c r="F967" s="132">
        <v>87.94</v>
      </c>
      <c r="G967" s="131" t="s">
        <v>588</v>
      </c>
      <c r="H967" s="131" t="s">
        <v>252</v>
      </c>
      <c r="I967" s="131" t="s">
        <v>589</v>
      </c>
      <c r="J967" s="128">
        <v>1</v>
      </c>
      <c r="M967" s="127"/>
      <c r="N967" s="127"/>
      <c r="O967" s="127"/>
    </row>
    <row r="968" spans="1:15">
      <c r="A968" s="131">
        <v>966</v>
      </c>
      <c r="B968" s="131">
        <v>16</v>
      </c>
      <c r="C968" s="131">
        <v>3</v>
      </c>
      <c r="D968" s="132" t="s">
        <v>595</v>
      </c>
      <c r="E968" s="132" t="str">
        <f t="shared" si="15"/>
        <v>16-3-401</v>
      </c>
      <c r="F968" s="132">
        <v>87.94</v>
      </c>
      <c r="G968" s="131" t="s">
        <v>588</v>
      </c>
      <c r="H968" s="131" t="s">
        <v>252</v>
      </c>
      <c r="I968" s="131" t="s">
        <v>589</v>
      </c>
      <c r="J968" s="128">
        <v>1</v>
      </c>
      <c r="M968" s="127"/>
      <c r="N968" s="127"/>
      <c r="O968" s="127"/>
    </row>
    <row r="969" spans="1:15">
      <c r="A969" s="131">
        <v>967</v>
      </c>
      <c r="B969" s="131">
        <v>16</v>
      </c>
      <c r="C969" s="131">
        <v>3</v>
      </c>
      <c r="D969" s="132" t="s">
        <v>596</v>
      </c>
      <c r="E969" s="132" t="str">
        <f t="shared" si="15"/>
        <v>16-3-402</v>
      </c>
      <c r="F969" s="132">
        <v>87.94</v>
      </c>
      <c r="G969" s="131" t="s">
        <v>588</v>
      </c>
      <c r="H969" s="131" t="s">
        <v>252</v>
      </c>
      <c r="I969" s="131" t="s">
        <v>589</v>
      </c>
      <c r="J969" s="128">
        <v>1</v>
      </c>
      <c r="M969" s="127"/>
      <c r="N969" s="127"/>
      <c r="O969" s="127"/>
    </row>
    <row r="970" spans="1:15">
      <c r="A970" s="131">
        <v>968</v>
      </c>
      <c r="B970" s="131">
        <v>16</v>
      </c>
      <c r="C970" s="131">
        <v>3</v>
      </c>
      <c r="D970" s="132" t="s">
        <v>597</v>
      </c>
      <c r="E970" s="132" t="str">
        <f t="shared" si="15"/>
        <v>16-3-501</v>
      </c>
      <c r="F970" s="132">
        <v>87.94</v>
      </c>
      <c r="G970" s="131" t="s">
        <v>588</v>
      </c>
      <c r="H970" s="131" t="s">
        <v>252</v>
      </c>
      <c r="I970" s="131" t="s">
        <v>589</v>
      </c>
      <c r="J970" s="128">
        <v>1</v>
      </c>
      <c r="M970" s="127"/>
      <c r="N970" s="127"/>
      <c r="O970" s="127"/>
    </row>
    <row r="971" spans="1:15">
      <c r="A971" s="131">
        <v>969</v>
      </c>
      <c r="B971" s="131">
        <v>16</v>
      </c>
      <c r="C971" s="131">
        <v>3</v>
      </c>
      <c r="D971" s="132" t="s">
        <v>598</v>
      </c>
      <c r="E971" s="132" t="str">
        <f t="shared" si="15"/>
        <v>16-3-502</v>
      </c>
      <c r="F971" s="132">
        <v>87.94</v>
      </c>
      <c r="G971" s="131" t="s">
        <v>588</v>
      </c>
      <c r="H971" s="131" t="s">
        <v>252</v>
      </c>
      <c r="I971" s="131" t="s">
        <v>589</v>
      </c>
      <c r="J971" s="128">
        <v>1</v>
      </c>
      <c r="M971" s="127"/>
      <c r="N971" s="127"/>
      <c r="O971" s="127"/>
    </row>
    <row r="972" spans="1:15">
      <c r="A972" s="131">
        <v>970</v>
      </c>
      <c r="B972" s="131">
        <v>16</v>
      </c>
      <c r="C972" s="131">
        <v>3</v>
      </c>
      <c r="D972" s="132" t="s">
        <v>599</v>
      </c>
      <c r="E972" s="132" t="str">
        <f t="shared" si="15"/>
        <v>16-3-601</v>
      </c>
      <c r="F972" s="132">
        <v>87.94</v>
      </c>
      <c r="G972" s="131" t="s">
        <v>588</v>
      </c>
      <c r="H972" s="131" t="s">
        <v>252</v>
      </c>
      <c r="I972" s="131" t="s">
        <v>589</v>
      </c>
      <c r="J972" s="128">
        <v>1</v>
      </c>
      <c r="M972" s="127"/>
      <c r="N972" s="127"/>
      <c r="O972" s="127"/>
    </row>
    <row r="973" spans="1:15">
      <c r="A973" s="131">
        <v>971</v>
      </c>
      <c r="B973" s="131">
        <v>16</v>
      </c>
      <c r="C973" s="131">
        <v>3</v>
      </c>
      <c r="D973" s="132" t="s">
        <v>600</v>
      </c>
      <c r="E973" s="132" t="str">
        <f t="shared" si="15"/>
        <v>16-3-602</v>
      </c>
      <c r="F973" s="132">
        <v>87.94</v>
      </c>
      <c r="G973" s="131" t="s">
        <v>588</v>
      </c>
      <c r="H973" s="131" t="s">
        <v>252</v>
      </c>
      <c r="I973" s="131" t="s">
        <v>589</v>
      </c>
      <c r="J973" s="128">
        <v>1</v>
      </c>
      <c r="M973" s="127"/>
      <c r="N973" s="127"/>
      <c r="O973" s="127"/>
    </row>
    <row r="974" spans="1:15">
      <c r="A974" s="131">
        <v>972</v>
      </c>
      <c r="B974" s="131">
        <v>16</v>
      </c>
      <c r="C974" s="131">
        <v>3</v>
      </c>
      <c r="D974" s="132" t="s">
        <v>601</v>
      </c>
      <c r="E974" s="132" t="str">
        <f t="shared" si="15"/>
        <v>16-3-701</v>
      </c>
      <c r="F974" s="132">
        <v>87.94</v>
      </c>
      <c r="G974" s="131" t="s">
        <v>588</v>
      </c>
      <c r="H974" s="131" t="s">
        <v>252</v>
      </c>
      <c r="I974" s="131" t="s">
        <v>589</v>
      </c>
      <c r="J974" s="128">
        <v>1</v>
      </c>
      <c r="M974" s="127"/>
      <c r="N974" s="127"/>
      <c r="O974" s="127"/>
    </row>
    <row r="975" spans="1:15">
      <c r="A975" s="131">
        <v>973</v>
      </c>
      <c r="B975" s="131">
        <v>16</v>
      </c>
      <c r="C975" s="131">
        <v>3</v>
      </c>
      <c r="D975" s="132" t="s">
        <v>602</v>
      </c>
      <c r="E975" s="132" t="str">
        <f t="shared" si="15"/>
        <v>16-3-702</v>
      </c>
      <c r="F975" s="132">
        <v>87.94</v>
      </c>
      <c r="G975" s="131" t="s">
        <v>588</v>
      </c>
      <c r="H975" s="131" t="s">
        <v>252</v>
      </c>
      <c r="I975" s="131" t="s">
        <v>589</v>
      </c>
      <c r="J975" s="128">
        <v>1</v>
      </c>
      <c r="M975" s="127"/>
      <c r="N975" s="127"/>
      <c r="O975" s="127"/>
    </row>
    <row r="976" spans="1:15">
      <c r="A976" s="131">
        <v>974</v>
      </c>
      <c r="B976" s="131">
        <v>16</v>
      </c>
      <c r="C976" s="131">
        <v>3</v>
      </c>
      <c r="D976" s="132" t="s">
        <v>603</v>
      </c>
      <c r="E976" s="132" t="str">
        <f t="shared" si="15"/>
        <v>16-3-801</v>
      </c>
      <c r="F976" s="132">
        <v>87.94</v>
      </c>
      <c r="G976" s="131" t="s">
        <v>588</v>
      </c>
      <c r="H976" s="131" t="s">
        <v>252</v>
      </c>
      <c r="I976" s="131" t="s">
        <v>589</v>
      </c>
      <c r="J976" s="128">
        <v>1</v>
      </c>
      <c r="M976" s="127"/>
      <c r="N976" s="127"/>
      <c r="O976" s="127"/>
    </row>
    <row r="977" spans="1:15">
      <c r="A977" s="131">
        <v>975</v>
      </c>
      <c r="B977" s="131">
        <v>16</v>
      </c>
      <c r="C977" s="131">
        <v>3</v>
      </c>
      <c r="D977" s="132" t="s">
        <v>604</v>
      </c>
      <c r="E977" s="132" t="str">
        <f t="shared" si="15"/>
        <v>16-3-802</v>
      </c>
      <c r="F977" s="132">
        <v>87.94</v>
      </c>
      <c r="G977" s="131" t="s">
        <v>588</v>
      </c>
      <c r="H977" s="131" t="s">
        <v>252</v>
      </c>
      <c r="I977" s="131" t="s">
        <v>589</v>
      </c>
      <c r="J977" s="128">
        <v>1</v>
      </c>
      <c r="M977" s="127"/>
      <c r="N977" s="127"/>
      <c r="O977" s="127"/>
    </row>
    <row r="978" spans="1:15">
      <c r="A978" s="131">
        <v>976</v>
      </c>
      <c r="B978" s="131">
        <v>16</v>
      </c>
      <c r="C978" s="131">
        <v>3</v>
      </c>
      <c r="D978" s="132" t="s">
        <v>605</v>
      </c>
      <c r="E978" s="132" t="str">
        <f t="shared" si="15"/>
        <v>16-3-901</v>
      </c>
      <c r="F978" s="132">
        <v>87.94</v>
      </c>
      <c r="G978" s="131" t="s">
        <v>588</v>
      </c>
      <c r="H978" s="131" t="s">
        <v>252</v>
      </c>
      <c r="I978" s="131" t="s">
        <v>589</v>
      </c>
      <c r="J978" s="128">
        <v>1</v>
      </c>
      <c r="M978" s="127"/>
      <c r="N978" s="127"/>
      <c r="O978" s="127"/>
    </row>
    <row r="979" spans="1:15">
      <c r="A979" s="131">
        <v>977</v>
      </c>
      <c r="B979" s="131">
        <v>16</v>
      </c>
      <c r="C979" s="131">
        <v>3</v>
      </c>
      <c r="D979" s="132" t="s">
        <v>606</v>
      </c>
      <c r="E979" s="132" t="str">
        <f t="shared" si="15"/>
        <v>16-3-902</v>
      </c>
      <c r="F979" s="132">
        <v>87.94</v>
      </c>
      <c r="G979" s="131" t="s">
        <v>588</v>
      </c>
      <c r="H979" s="131" t="s">
        <v>252</v>
      </c>
      <c r="I979" s="131" t="s">
        <v>589</v>
      </c>
      <c r="J979" s="128">
        <v>1</v>
      </c>
      <c r="M979" s="127"/>
      <c r="N979" s="127"/>
      <c r="O979" s="127"/>
    </row>
    <row r="980" spans="1:15">
      <c r="A980" s="131">
        <v>978</v>
      </c>
      <c r="B980" s="131">
        <v>16</v>
      </c>
      <c r="C980" s="131">
        <v>3</v>
      </c>
      <c r="D980" s="132" t="s">
        <v>607</v>
      </c>
      <c r="E980" s="132" t="str">
        <f t="shared" si="15"/>
        <v>16-3-1001</v>
      </c>
      <c r="F980" s="132">
        <v>87.94</v>
      </c>
      <c r="G980" s="131" t="s">
        <v>588</v>
      </c>
      <c r="H980" s="131" t="s">
        <v>252</v>
      </c>
      <c r="I980" s="131" t="s">
        <v>589</v>
      </c>
      <c r="J980" s="128">
        <v>1</v>
      </c>
      <c r="M980" s="127"/>
      <c r="N980" s="127"/>
      <c r="O980" s="127"/>
    </row>
    <row r="981" spans="1:15">
      <c r="A981" s="131">
        <v>979</v>
      </c>
      <c r="B981" s="131">
        <v>16</v>
      </c>
      <c r="C981" s="131">
        <v>3</v>
      </c>
      <c r="D981" s="132" t="s">
        <v>608</v>
      </c>
      <c r="E981" s="132" t="str">
        <f t="shared" si="15"/>
        <v>16-3-1002</v>
      </c>
      <c r="F981" s="132">
        <v>87.94</v>
      </c>
      <c r="G981" s="131" t="s">
        <v>588</v>
      </c>
      <c r="H981" s="131" t="s">
        <v>252</v>
      </c>
      <c r="I981" s="131" t="s">
        <v>589</v>
      </c>
      <c r="J981" s="128">
        <v>1</v>
      </c>
      <c r="M981" s="127"/>
      <c r="N981" s="127"/>
      <c r="O981" s="127"/>
    </row>
    <row r="982" spans="1:15">
      <c r="A982" s="131">
        <v>980</v>
      </c>
      <c r="B982" s="131">
        <v>16</v>
      </c>
      <c r="C982" s="131">
        <v>4</v>
      </c>
      <c r="D982" s="132" t="s">
        <v>587</v>
      </c>
      <c r="E982" s="132" t="str">
        <f t="shared" si="15"/>
        <v>16-4-101</v>
      </c>
      <c r="F982" s="132">
        <v>87.94</v>
      </c>
      <c r="G982" s="131" t="s">
        <v>588</v>
      </c>
      <c r="H982" s="131" t="s">
        <v>252</v>
      </c>
      <c r="I982" s="131" t="s">
        <v>589</v>
      </c>
      <c r="J982" s="128">
        <v>1</v>
      </c>
      <c r="M982" s="127"/>
      <c r="N982" s="127"/>
      <c r="O982" s="127"/>
    </row>
    <row r="983" spans="1:15">
      <c r="A983" s="131">
        <v>981</v>
      </c>
      <c r="B983" s="131">
        <v>16</v>
      </c>
      <c r="C983" s="131">
        <v>4</v>
      </c>
      <c r="D983" s="132" t="s">
        <v>590</v>
      </c>
      <c r="E983" s="132" t="str">
        <f t="shared" si="15"/>
        <v>16-4-102</v>
      </c>
      <c r="F983" s="132">
        <v>88.48</v>
      </c>
      <c r="G983" s="131" t="s">
        <v>588</v>
      </c>
      <c r="H983" s="131" t="s">
        <v>252</v>
      </c>
      <c r="I983" s="131" t="s">
        <v>589</v>
      </c>
      <c r="J983" s="128">
        <v>1</v>
      </c>
      <c r="M983" s="127"/>
      <c r="N983" s="127"/>
      <c r="O983" s="127"/>
    </row>
    <row r="984" spans="1:15">
      <c r="A984" s="131">
        <v>982</v>
      </c>
      <c r="B984" s="131">
        <v>16</v>
      </c>
      <c r="C984" s="131">
        <v>4</v>
      </c>
      <c r="D984" s="132" t="s">
        <v>591</v>
      </c>
      <c r="E984" s="132" t="str">
        <f t="shared" si="15"/>
        <v>16-4-201</v>
      </c>
      <c r="F984" s="132">
        <v>87.94</v>
      </c>
      <c r="G984" s="131" t="s">
        <v>588</v>
      </c>
      <c r="H984" s="131" t="s">
        <v>252</v>
      </c>
      <c r="I984" s="131" t="s">
        <v>589</v>
      </c>
      <c r="J984" s="128">
        <v>1</v>
      </c>
      <c r="M984" s="127"/>
      <c r="N984" s="127"/>
      <c r="O984" s="127"/>
    </row>
    <row r="985" spans="1:15">
      <c r="A985" s="131">
        <v>983</v>
      </c>
      <c r="B985" s="131">
        <v>16</v>
      </c>
      <c r="C985" s="131">
        <v>4</v>
      </c>
      <c r="D985" s="132" t="s">
        <v>592</v>
      </c>
      <c r="E985" s="132" t="str">
        <f t="shared" si="15"/>
        <v>16-4-202</v>
      </c>
      <c r="F985" s="132">
        <v>88.48</v>
      </c>
      <c r="G985" s="131" t="s">
        <v>588</v>
      </c>
      <c r="H985" s="131" t="s">
        <v>252</v>
      </c>
      <c r="I985" s="131" t="s">
        <v>589</v>
      </c>
      <c r="J985" s="128">
        <v>1</v>
      </c>
      <c r="M985" s="127"/>
      <c r="N985" s="127"/>
      <c r="O985" s="127"/>
    </row>
    <row r="986" spans="1:15">
      <c r="A986" s="131">
        <v>984</v>
      </c>
      <c r="B986" s="131">
        <v>16</v>
      </c>
      <c r="C986" s="131">
        <v>4</v>
      </c>
      <c r="D986" s="132" t="s">
        <v>593</v>
      </c>
      <c r="E986" s="132" t="str">
        <f t="shared" si="15"/>
        <v>16-4-301</v>
      </c>
      <c r="F986" s="132">
        <v>87.94</v>
      </c>
      <c r="G986" s="131" t="s">
        <v>588</v>
      </c>
      <c r="H986" s="131" t="s">
        <v>252</v>
      </c>
      <c r="I986" s="131" t="s">
        <v>589</v>
      </c>
      <c r="J986" s="128">
        <v>1</v>
      </c>
      <c r="M986" s="127"/>
      <c r="N986" s="127"/>
      <c r="O986" s="127"/>
    </row>
    <row r="987" spans="1:15">
      <c r="A987" s="131">
        <v>985</v>
      </c>
      <c r="B987" s="131">
        <v>16</v>
      </c>
      <c r="C987" s="131">
        <v>4</v>
      </c>
      <c r="D987" s="132" t="s">
        <v>594</v>
      </c>
      <c r="E987" s="132" t="str">
        <f t="shared" si="15"/>
        <v>16-4-302</v>
      </c>
      <c r="F987" s="132">
        <v>88.48</v>
      </c>
      <c r="G987" s="131" t="s">
        <v>588</v>
      </c>
      <c r="H987" s="131" t="s">
        <v>252</v>
      </c>
      <c r="I987" s="131" t="s">
        <v>589</v>
      </c>
      <c r="J987" s="128">
        <v>1</v>
      </c>
      <c r="M987" s="127"/>
      <c r="N987" s="127"/>
      <c r="O987" s="127"/>
    </row>
    <row r="988" spans="1:15">
      <c r="A988" s="131">
        <v>986</v>
      </c>
      <c r="B988" s="131">
        <v>16</v>
      </c>
      <c r="C988" s="131">
        <v>4</v>
      </c>
      <c r="D988" s="132" t="s">
        <v>595</v>
      </c>
      <c r="E988" s="132" t="str">
        <f t="shared" si="15"/>
        <v>16-4-401</v>
      </c>
      <c r="F988" s="132">
        <v>87.94</v>
      </c>
      <c r="G988" s="131" t="s">
        <v>588</v>
      </c>
      <c r="H988" s="131" t="s">
        <v>252</v>
      </c>
      <c r="I988" s="131" t="s">
        <v>589</v>
      </c>
      <c r="J988" s="128">
        <v>1</v>
      </c>
      <c r="M988" s="127"/>
      <c r="N988" s="127"/>
      <c r="O988" s="127"/>
    </row>
    <row r="989" spans="1:15">
      <c r="A989" s="131">
        <v>987</v>
      </c>
      <c r="B989" s="131">
        <v>16</v>
      </c>
      <c r="C989" s="131">
        <v>4</v>
      </c>
      <c r="D989" s="132" t="s">
        <v>596</v>
      </c>
      <c r="E989" s="132" t="str">
        <f t="shared" si="15"/>
        <v>16-4-402</v>
      </c>
      <c r="F989" s="132">
        <v>88.48</v>
      </c>
      <c r="G989" s="131" t="s">
        <v>588</v>
      </c>
      <c r="H989" s="131" t="s">
        <v>252</v>
      </c>
      <c r="I989" s="131" t="s">
        <v>589</v>
      </c>
      <c r="J989" s="128">
        <v>1</v>
      </c>
      <c r="M989" s="127"/>
      <c r="N989" s="127"/>
      <c r="O989" s="127"/>
    </row>
    <row r="990" spans="1:15">
      <c r="A990" s="131">
        <v>988</v>
      </c>
      <c r="B990" s="131">
        <v>16</v>
      </c>
      <c r="C990" s="131">
        <v>4</v>
      </c>
      <c r="D990" s="132" t="s">
        <v>597</v>
      </c>
      <c r="E990" s="132" t="str">
        <f t="shared" si="15"/>
        <v>16-4-501</v>
      </c>
      <c r="F990" s="132">
        <v>87.94</v>
      </c>
      <c r="G990" s="131" t="s">
        <v>588</v>
      </c>
      <c r="H990" s="131" t="s">
        <v>252</v>
      </c>
      <c r="I990" s="131" t="s">
        <v>589</v>
      </c>
      <c r="J990" s="128">
        <v>1</v>
      </c>
      <c r="M990" s="127"/>
      <c r="N990" s="127"/>
      <c r="O990" s="127"/>
    </row>
    <row r="991" spans="1:15">
      <c r="A991" s="131">
        <v>989</v>
      </c>
      <c r="B991" s="131">
        <v>16</v>
      </c>
      <c r="C991" s="131">
        <v>4</v>
      </c>
      <c r="D991" s="132" t="s">
        <v>598</v>
      </c>
      <c r="E991" s="132" t="str">
        <f t="shared" si="15"/>
        <v>16-4-502</v>
      </c>
      <c r="F991" s="132">
        <v>88.48</v>
      </c>
      <c r="G991" s="131" t="s">
        <v>588</v>
      </c>
      <c r="H991" s="131" t="s">
        <v>252</v>
      </c>
      <c r="I991" s="131" t="s">
        <v>589</v>
      </c>
      <c r="J991" s="128">
        <v>1</v>
      </c>
      <c r="M991" s="127"/>
      <c r="N991" s="127"/>
      <c r="O991" s="127"/>
    </row>
    <row r="992" spans="1:15">
      <c r="A992" s="131">
        <v>990</v>
      </c>
      <c r="B992" s="131">
        <v>16</v>
      </c>
      <c r="C992" s="131">
        <v>4</v>
      </c>
      <c r="D992" s="132" t="s">
        <v>599</v>
      </c>
      <c r="E992" s="132" t="str">
        <f t="shared" si="15"/>
        <v>16-4-601</v>
      </c>
      <c r="F992" s="132">
        <v>87.94</v>
      </c>
      <c r="G992" s="131" t="s">
        <v>588</v>
      </c>
      <c r="H992" s="131" t="s">
        <v>252</v>
      </c>
      <c r="I992" s="131" t="s">
        <v>589</v>
      </c>
      <c r="J992" s="128">
        <v>1</v>
      </c>
      <c r="M992" s="127"/>
      <c r="N992" s="127"/>
      <c r="O992" s="127"/>
    </row>
    <row r="993" spans="1:15">
      <c r="A993" s="131">
        <v>991</v>
      </c>
      <c r="B993" s="131">
        <v>16</v>
      </c>
      <c r="C993" s="131">
        <v>4</v>
      </c>
      <c r="D993" s="132" t="s">
        <v>600</v>
      </c>
      <c r="E993" s="132" t="str">
        <f t="shared" si="15"/>
        <v>16-4-602</v>
      </c>
      <c r="F993" s="132">
        <v>88.48</v>
      </c>
      <c r="G993" s="131" t="s">
        <v>588</v>
      </c>
      <c r="H993" s="131" t="s">
        <v>252</v>
      </c>
      <c r="I993" s="131" t="s">
        <v>589</v>
      </c>
      <c r="J993" s="128">
        <v>1</v>
      </c>
      <c r="M993" s="127"/>
      <c r="N993" s="127"/>
      <c r="O993" s="127"/>
    </row>
    <row r="994" spans="1:15">
      <c r="A994" s="131">
        <v>992</v>
      </c>
      <c r="B994" s="131">
        <v>16</v>
      </c>
      <c r="C994" s="131">
        <v>4</v>
      </c>
      <c r="D994" s="132" t="s">
        <v>601</v>
      </c>
      <c r="E994" s="132" t="str">
        <f t="shared" si="15"/>
        <v>16-4-701</v>
      </c>
      <c r="F994" s="132">
        <v>87.94</v>
      </c>
      <c r="G994" s="131" t="s">
        <v>588</v>
      </c>
      <c r="H994" s="131" t="s">
        <v>252</v>
      </c>
      <c r="I994" s="131" t="s">
        <v>589</v>
      </c>
      <c r="J994" s="128">
        <v>1</v>
      </c>
      <c r="M994" s="127"/>
      <c r="N994" s="127"/>
      <c r="O994" s="127"/>
    </row>
    <row r="995" spans="1:15">
      <c r="A995" s="131">
        <v>993</v>
      </c>
      <c r="B995" s="131">
        <v>16</v>
      </c>
      <c r="C995" s="131">
        <v>4</v>
      </c>
      <c r="D995" s="132" t="s">
        <v>602</v>
      </c>
      <c r="E995" s="132" t="str">
        <f t="shared" si="15"/>
        <v>16-4-702</v>
      </c>
      <c r="F995" s="132">
        <v>88.48</v>
      </c>
      <c r="G995" s="131" t="s">
        <v>588</v>
      </c>
      <c r="H995" s="131" t="s">
        <v>252</v>
      </c>
      <c r="I995" s="131" t="s">
        <v>589</v>
      </c>
      <c r="J995" s="128">
        <v>1</v>
      </c>
      <c r="M995" s="127"/>
      <c r="N995" s="127"/>
      <c r="O995" s="127"/>
    </row>
    <row r="996" spans="1:15">
      <c r="A996" s="131">
        <v>994</v>
      </c>
      <c r="B996" s="131">
        <v>16</v>
      </c>
      <c r="C996" s="131">
        <v>4</v>
      </c>
      <c r="D996" s="132" t="s">
        <v>603</v>
      </c>
      <c r="E996" s="132" t="str">
        <f t="shared" si="15"/>
        <v>16-4-801</v>
      </c>
      <c r="F996" s="132">
        <v>87.94</v>
      </c>
      <c r="G996" s="131" t="s">
        <v>588</v>
      </c>
      <c r="H996" s="131" t="s">
        <v>252</v>
      </c>
      <c r="I996" s="131" t="s">
        <v>589</v>
      </c>
      <c r="J996" s="128">
        <v>1</v>
      </c>
      <c r="M996" s="127"/>
      <c r="N996" s="127"/>
      <c r="O996" s="127"/>
    </row>
    <row r="997" spans="1:15">
      <c r="A997" s="131">
        <v>995</v>
      </c>
      <c r="B997" s="131">
        <v>16</v>
      </c>
      <c r="C997" s="131">
        <v>4</v>
      </c>
      <c r="D997" s="132" t="s">
        <v>604</v>
      </c>
      <c r="E997" s="132" t="str">
        <f t="shared" si="15"/>
        <v>16-4-802</v>
      </c>
      <c r="F997" s="132">
        <v>88.48</v>
      </c>
      <c r="G997" s="131" t="s">
        <v>588</v>
      </c>
      <c r="H997" s="131" t="s">
        <v>252</v>
      </c>
      <c r="I997" s="131" t="s">
        <v>589</v>
      </c>
      <c r="J997" s="128">
        <v>1</v>
      </c>
      <c r="M997" s="127"/>
      <c r="N997" s="127"/>
      <c r="O997" s="127"/>
    </row>
    <row r="998" spans="1:15">
      <c r="A998" s="131">
        <v>996</v>
      </c>
      <c r="B998" s="131">
        <v>16</v>
      </c>
      <c r="C998" s="131">
        <v>4</v>
      </c>
      <c r="D998" s="132" t="s">
        <v>605</v>
      </c>
      <c r="E998" s="132" t="str">
        <f t="shared" si="15"/>
        <v>16-4-901</v>
      </c>
      <c r="F998" s="132">
        <v>87.94</v>
      </c>
      <c r="G998" s="131" t="s">
        <v>588</v>
      </c>
      <c r="H998" s="131" t="s">
        <v>252</v>
      </c>
      <c r="I998" s="131" t="s">
        <v>589</v>
      </c>
      <c r="J998" s="128">
        <v>1</v>
      </c>
      <c r="M998" s="127"/>
      <c r="N998" s="127"/>
      <c r="O998" s="127"/>
    </row>
    <row r="999" spans="1:15">
      <c r="A999" s="131">
        <v>997</v>
      </c>
      <c r="B999" s="131">
        <v>16</v>
      </c>
      <c r="C999" s="131">
        <v>4</v>
      </c>
      <c r="D999" s="132" t="s">
        <v>606</v>
      </c>
      <c r="E999" s="132" t="str">
        <f t="shared" si="15"/>
        <v>16-4-902</v>
      </c>
      <c r="F999" s="132">
        <v>88.48</v>
      </c>
      <c r="G999" s="131" t="s">
        <v>588</v>
      </c>
      <c r="H999" s="131" t="s">
        <v>252</v>
      </c>
      <c r="I999" s="131" t="s">
        <v>589</v>
      </c>
      <c r="J999" s="128">
        <v>1</v>
      </c>
      <c r="M999" s="127"/>
      <c r="N999" s="127"/>
      <c r="O999" s="127"/>
    </row>
    <row r="1000" spans="1:15">
      <c r="A1000" s="131">
        <v>998</v>
      </c>
      <c r="B1000" s="131">
        <v>16</v>
      </c>
      <c r="C1000" s="131">
        <v>4</v>
      </c>
      <c r="D1000" s="132" t="s">
        <v>607</v>
      </c>
      <c r="E1000" s="132" t="str">
        <f t="shared" si="15"/>
        <v>16-4-1001</v>
      </c>
      <c r="F1000" s="132">
        <v>87.94</v>
      </c>
      <c r="G1000" s="131" t="s">
        <v>588</v>
      </c>
      <c r="H1000" s="131" t="s">
        <v>252</v>
      </c>
      <c r="I1000" s="131" t="s">
        <v>589</v>
      </c>
      <c r="J1000" s="128">
        <v>1</v>
      </c>
      <c r="M1000" s="127"/>
      <c r="N1000" s="127"/>
      <c r="O1000" s="127"/>
    </row>
    <row r="1001" spans="1:15">
      <c r="A1001" s="131">
        <v>999</v>
      </c>
      <c r="B1001" s="131">
        <v>16</v>
      </c>
      <c r="C1001" s="131">
        <v>4</v>
      </c>
      <c r="D1001" s="132" t="s">
        <v>608</v>
      </c>
      <c r="E1001" s="132" t="str">
        <f t="shared" si="15"/>
        <v>16-4-1002</v>
      </c>
      <c r="F1001" s="132">
        <v>88.48</v>
      </c>
      <c r="G1001" s="131" t="s">
        <v>588</v>
      </c>
      <c r="H1001" s="131" t="s">
        <v>252</v>
      </c>
      <c r="I1001" s="131" t="s">
        <v>589</v>
      </c>
      <c r="J1001" s="128">
        <v>1</v>
      </c>
      <c r="M1001" s="127"/>
      <c r="N1001" s="127"/>
      <c r="O1001" s="127"/>
    </row>
    <row r="1002" spans="1:15">
      <c r="M1002" s="127"/>
      <c r="N1002" s="127"/>
      <c r="O1002" s="127"/>
    </row>
    <row r="1003" spans="1:15">
      <c r="M1003" s="127"/>
      <c r="N1003" s="127"/>
      <c r="O1003" s="127"/>
    </row>
    <row r="1004" spans="1:15">
      <c r="M1004" s="127"/>
      <c r="N1004" s="127"/>
      <c r="O1004" s="127"/>
    </row>
    <row r="1005" spans="1:15">
      <c r="M1005" s="127"/>
      <c r="N1005" s="127"/>
      <c r="O1005" s="127"/>
    </row>
    <row r="1006" spans="1:15">
      <c r="M1006" s="127"/>
      <c r="N1006" s="127"/>
      <c r="O1006" s="127"/>
    </row>
    <row r="1007" spans="1:15">
      <c r="M1007" s="127"/>
      <c r="N1007" s="127"/>
      <c r="O1007" s="127"/>
    </row>
    <row r="1008" spans="1:15">
      <c r="M1008" s="127"/>
      <c r="N1008" s="127"/>
      <c r="O1008" s="127"/>
    </row>
    <row r="1009" spans="13:15">
      <c r="M1009" s="127"/>
      <c r="N1009" s="127"/>
      <c r="O1009" s="127"/>
    </row>
    <row r="1010" spans="13:15">
      <c r="M1010" s="127"/>
      <c r="N1010" s="127"/>
      <c r="O1010" s="127"/>
    </row>
    <row r="1011" spans="13:15">
      <c r="M1011" s="127"/>
      <c r="N1011" s="127"/>
      <c r="O1011" s="127"/>
    </row>
    <row r="1012" spans="13:15">
      <c r="M1012" s="127"/>
      <c r="N1012" s="127"/>
      <c r="O1012" s="127"/>
    </row>
    <row r="1013" spans="13:15">
      <c r="M1013" s="127"/>
      <c r="N1013" s="127"/>
      <c r="O1013" s="127"/>
    </row>
    <row r="1014" spans="13:15">
      <c r="M1014" s="127"/>
      <c r="N1014" s="127"/>
      <c r="O1014" s="127"/>
    </row>
    <row r="1015" spans="13:15">
      <c r="M1015" s="127"/>
      <c r="N1015" s="127"/>
      <c r="O1015" s="127"/>
    </row>
    <row r="1016" spans="13:15">
      <c r="M1016" s="127"/>
      <c r="N1016" s="127"/>
      <c r="O1016" s="127"/>
    </row>
    <row r="1017" spans="13:15">
      <c r="M1017" s="127"/>
      <c r="N1017" s="127"/>
      <c r="O1017" s="127"/>
    </row>
    <row r="1018" spans="13:15">
      <c r="M1018" s="127"/>
      <c r="N1018" s="127"/>
      <c r="O1018" s="127"/>
    </row>
    <row r="1019" spans="13:15">
      <c r="M1019" s="127"/>
      <c r="N1019" s="127"/>
      <c r="O1019" s="127"/>
    </row>
    <row r="1020" spans="13:15">
      <c r="M1020" s="127"/>
      <c r="N1020" s="127"/>
      <c r="O1020" s="127"/>
    </row>
    <row r="1021" spans="13:15">
      <c r="M1021" s="127"/>
      <c r="N1021" s="127"/>
      <c r="O1021" s="127"/>
    </row>
    <row r="1022" spans="13:15">
      <c r="M1022" s="127"/>
      <c r="N1022" s="127"/>
      <c r="O1022" s="127"/>
    </row>
    <row r="1023" spans="13:15">
      <c r="M1023" s="127"/>
      <c r="N1023" s="127"/>
      <c r="O1023" s="127"/>
    </row>
    <row r="1024" spans="13:15">
      <c r="M1024" s="127"/>
      <c r="N1024" s="127"/>
      <c r="O1024" s="127"/>
    </row>
    <row r="1025" spans="13:15">
      <c r="M1025" s="127"/>
      <c r="N1025" s="127"/>
      <c r="O1025" s="127"/>
    </row>
    <row r="1026" spans="13:15">
      <c r="M1026" s="127"/>
      <c r="N1026" s="127"/>
      <c r="O1026" s="127"/>
    </row>
    <row r="1027" spans="13:15">
      <c r="M1027" s="127"/>
      <c r="N1027" s="127"/>
      <c r="O1027" s="127"/>
    </row>
    <row r="1028" spans="13:15">
      <c r="M1028" s="127"/>
      <c r="N1028" s="127"/>
      <c r="O1028" s="127"/>
    </row>
    <row r="1029" spans="13:15">
      <c r="M1029" s="127"/>
      <c r="N1029" s="127"/>
      <c r="O1029" s="127"/>
    </row>
    <row r="1030" spans="13:15">
      <c r="M1030" s="127"/>
      <c r="N1030" s="127"/>
      <c r="O1030" s="127"/>
    </row>
    <row r="1031" spans="13:15">
      <c r="M1031" s="127"/>
      <c r="N1031" s="127"/>
      <c r="O1031" s="127"/>
    </row>
    <row r="1032" spans="13:15">
      <c r="M1032" s="127"/>
      <c r="N1032" s="127"/>
      <c r="O1032" s="127"/>
    </row>
    <row r="1033" spans="13:15">
      <c r="M1033" s="127"/>
      <c r="N1033" s="127"/>
      <c r="O1033" s="127"/>
    </row>
    <row r="1034" spans="13:15">
      <c r="M1034" s="127"/>
      <c r="N1034" s="127"/>
      <c r="O1034" s="127"/>
    </row>
    <row r="1035" spans="13:15">
      <c r="M1035" s="127"/>
      <c r="N1035" s="127"/>
      <c r="O1035" s="127"/>
    </row>
    <row r="1036" spans="13:15">
      <c r="M1036" s="127"/>
      <c r="N1036" s="127"/>
      <c r="O1036" s="127"/>
    </row>
    <row r="1037" spans="13:15">
      <c r="M1037" s="127"/>
      <c r="N1037" s="127"/>
      <c r="O1037" s="127"/>
    </row>
    <row r="1038" spans="13:15">
      <c r="M1038" s="127"/>
      <c r="N1038" s="127"/>
      <c r="O1038" s="127"/>
    </row>
    <row r="1039" spans="13:15">
      <c r="M1039" s="127"/>
      <c r="N1039" s="127"/>
      <c r="O1039" s="127"/>
    </row>
    <row r="1040" spans="13:15">
      <c r="M1040" s="127"/>
      <c r="N1040" s="127"/>
      <c r="O1040" s="127"/>
    </row>
    <row r="1041" spans="13:15">
      <c r="M1041" s="127"/>
      <c r="N1041" s="127"/>
      <c r="O1041" s="127"/>
    </row>
    <row r="1042" spans="13:15">
      <c r="M1042" s="127"/>
      <c r="N1042" s="127"/>
      <c r="O1042" s="127"/>
    </row>
    <row r="1043" spans="13:15">
      <c r="M1043" s="127"/>
      <c r="N1043" s="127"/>
      <c r="O1043" s="127"/>
    </row>
    <row r="1044" spans="13:15">
      <c r="M1044" s="127"/>
      <c r="N1044" s="127"/>
      <c r="O1044" s="127"/>
    </row>
    <row r="1045" spans="13:15">
      <c r="M1045" s="127"/>
      <c r="N1045" s="127"/>
      <c r="O1045" s="127"/>
    </row>
    <row r="1046" spans="13:15">
      <c r="M1046" s="127"/>
      <c r="N1046" s="127"/>
      <c r="O1046" s="127"/>
    </row>
    <row r="1047" spans="13:15">
      <c r="M1047" s="127"/>
      <c r="N1047" s="127"/>
      <c r="O1047" s="127"/>
    </row>
    <row r="1048" spans="13:15">
      <c r="M1048" s="127"/>
      <c r="N1048" s="127"/>
      <c r="O1048" s="127"/>
    </row>
    <row r="1049" spans="13:15">
      <c r="M1049" s="127"/>
      <c r="N1049" s="127"/>
      <c r="O1049" s="127"/>
    </row>
    <row r="1050" spans="13:15">
      <c r="M1050" s="127"/>
      <c r="N1050" s="127"/>
      <c r="O1050" s="127"/>
    </row>
    <row r="1051" spans="13:15">
      <c r="M1051" s="127"/>
      <c r="N1051" s="127"/>
      <c r="O1051" s="127"/>
    </row>
    <row r="1052" spans="13:15">
      <c r="M1052" s="127"/>
      <c r="N1052" s="127"/>
      <c r="O1052" s="127"/>
    </row>
    <row r="1053" spans="13:15">
      <c r="M1053" s="127"/>
      <c r="N1053" s="127"/>
      <c r="O1053" s="127"/>
    </row>
    <row r="1054" spans="13:15">
      <c r="M1054" s="127"/>
      <c r="N1054" s="127"/>
      <c r="O1054" s="127"/>
    </row>
    <row r="1055" spans="13:15">
      <c r="M1055" s="127"/>
      <c r="N1055" s="127"/>
      <c r="O1055" s="127"/>
    </row>
    <row r="1056" spans="13:15">
      <c r="M1056" s="127"/>
      <c r="N1056" s="127"/>
      <c r="O1056" s="127"/>
    </row>
    <row r="1057" spans="13:15">
      <c r="M1057" s="127"/>
      <c r="N1057" s="127"/>
      <c r="O1057" s="127"/>
    </row>
    <row r="1058" spans="13:15">
      <c r="M1058" s="127"/>
      <c r="N1058" s="127"/>
      <c r="O1058" s="127"/>
    </row>
    <row r="1059" spans="13:15">
      <c r="M1059" s="127"/>
      <c r="N1059" s="127"/>
      <c r="O1059" s="127"/>
    </row>
    <row r="1060" spans="13:15">
      <c r="M1060" s="127"/>
      <c r="N1060" s="127"/>
      <c r="O1060" s="127"/>
    </row>
    <row r="1061" spans="13:15">
      <c r="M1061" s="127"/>
      <c r="N1061" s="127"/>
      <c r="O1061" s="127"/>
    </row>
    <row r="1062" spans="13:15">
      <c r="M1062" s="127"/>
      <c r="N1062" s="127"/>
      <c r="O1062" s="127"/>
    </row>
    <row r="1063" spans="13:15">
      <c r="M1063" s="127"/>
      <c r="N1063" s="127"/>
      <c r="O1063" s="127"/>
    </row>
    <row r="1064" spans="13:15">
      <c r="M1064" s="127"/>
      <c r="N1064" s="127"/>
      <c r="O1064" s="127"/>
    </row>
    <row r="1065" spans="13:15">
      <c r="M1065" s="127"/>
      <c r="N1065" s="127"/>
      <c r="O1065" s="127"/>
    </row>
    <row r="1066" spans="13:15">
      <c r="M1066" s="127"/>
      <c r="N1066" s="127"/>
      <c r="O1066" s="127"/>
    </row>
    <row r="1067" spans="13:15">
      <c r="M1067" s="127"/>
      <c r="N1067" s="127"/>
      <c r="O1067" s="127"/>
    </row>
    <row r="1068" spans="13:15">
      <c r="M1068" s="127"/>
      <c r="N1068" s="127"/>
      <c r="O1068" s="127"/>
    </row>
    <row r="1069" spans="13:15">
      <c r="M1069" s="127"/>
      <c r="N1069" s="127"/>
      <c r="O1069" s="127"/>
    </row>
    <row r="1070" spans="13:15">
      <c r="M1070" s="127"/>
      <c r="N1070" s="127"/>
      <c r="O1070" s="127"/>
    </row>
    <row r="1071" spans="13:15">
      <c r="M1071" s="127"/>
      <c r="N1071" s="127"/>
      <c r="O1071" s="127"/>
    </row>
    <row r="1072" spans="13:15">
      <c r="M1072" s="127"/>
      <c r="N1072" s="127"/>
      <c r="O1072" s="127"/>
    </row>
    <row r="1073" spans="13:15">
      <c r="M1073" s="127"/>
      <c r="N1073" s="127"/>
      <c r="O1073" s="127"/>
    </row>
    <row r="1074" spans="13:15">
      <c r="M1074" s="127"/>
      <c r="N1074" s="127"/>
      <c r="O1074" s="127"/>
    </row>
    <row r="1075" spans="13:15">
      <c r="M1075" s="127"/>
      <c r="N1075" s="127"/>
      <c r="O1075" s="127"/>
    </row>
    <row r="1076" spans="13:15">
      <c r="M1076" s="127"/>
      <c r="N1076" s="127"/>
      <c r="O1076" s="127"/>
    </row>
    <row r="1077" spans="13:15">
      <c r="M1077" s="127"/>
      <c r="N1077" s="127"/>
      <c r="O1077" s="127"/>
    </row>
    <row r="1078" spans="13:15">
      <c r="M1078" s="127"/>
      <c r="N1078" s="127"/>
      <c r="O1078" s="127"/>
    </row>
    <row r="1079" spans="13:15">
      <c r="M1079" s="127"/>
      <c r="N1079" s="127"/>
      <c r="O1079" s="127"/>
    </row>
    <row r="1080" spans="13:15">
      <c r="M1080" s="127"/>
      <c r="N1080" s="127"/>
      <c r="O1080" s="127"/>
    </row>
    <row r="1081" spans="13:15">
      <c r="M1081" s="127"/>
      <c r="N1081" s="127"/>
      <c r="O1081" s="127"/>
    </row>
    <row r="1082" spans="13:15">
      <c r="M1082" s="127"/>
      <c r="N1082" s="127"/>
      <c r="O1082" s="127"/>
    </row>
    <row r="1083" spans="13:15">
      <c r="M1083" s="127"/>
      <c r="N1083" s="127"/>
      <c r="O1083" s="127"/>
    </row>
    <row r="1084" spans="13:15">
      <c r="M1084" s="127"/>
      <c r="N1084" s="127"/>
      <c r="O1084" s="127"/>
    </row>
    <row r="1085" spans="13:15">
      <c r="M1085" s="127"/>
      <c r="N1085" s="127"/>
      <c r="O1085" s="127"/>
    </row>
    <row r="1086" spans="13:15">
      <c r="M1086" s="127"/>
      <c r="N1086" s="127"/>
      <c r="O1086" s="127"/>
    </row>
    <row r="1087" spans="13:15">
      <c r="M1087" s="127"/>
      <c r="N1087" s="127"/>
      <c r="O1087" s="127"/>
    </row>
    <row r="1088" spans="13:15">
      <c r="M1088" s="127"/>
      <c r="N1088" s="127"/>
      <c r="O1088" s="127"/>
    </row>
    <row r="1089" spans="13:15">
      <c r="M1089" s="127"/>
      <c r="N1089" s="127"/>
      <c r="O1089" s="127"/>
    </row>
    <row r="1090" spans="13:15">
      <c r="M1090" s="127"/>
      <c r="N1090" s="127"/>
      <c r="O1090" s="127"/>
    </row>
    <row r="1091" spans="13:15">
      <c r="M1091" s="127"/>
      <c r="N1091" s="127"/>
      <c r="O1091" s="127"/>
    </row>
    <row r="1092" spans="13:15">
      <c r="M1092" s="127"/>
      <c r="N1092" s="127"/>
      <c r="O1092" s="127"/>
    </row>
    <row r="1093" spans="13:15">
      <c r="M1093" s="127"/>
      <c r="N1093" s="127"/>
      <c r="O1093" s="127"/>
    </row>
    <row r="1094" spans="13:15">
      <c r="M1094" s="127"/>
      <c r="N1094" s="127"/>
      <c r="O1094" s="127"/>
    </row>
    <row r="1095" spans="13:15">
      <c r="M1095" s="127"/>
      <c r="N1095" s="127"/>
      <c r="O1095" s="127"/>
    </row>
    <row r="1096" spans="13:15">
      <c r="M1096" s="127"/>
      <c r="N1096" s="127"/>
      <c r="O1096" s="127"/>
    </row>
    <row r="1097" spans="13:15">
      <c r="M1097" s="127"/>
      <c r="N1097" s="127"/>
      <c r="O1097" s="127"/>
    </row>
    <row r="1098" spans="13:15">
      <c r="M1098" s="127"/>
      <c r="N1098" s="127"/>
      <c r="O1098" s="127"/>
    </row>
    <row r="1099" spans="13:15">
      <c r="M1099" s="127"/>
      <c r="N1099" s="127"/>
      <c r="O1099" s="127"/>
    </row>
    <row r="1100" spans="13:15">
      <c r="M1100" s="127"/>
      <c r="N1100" s="127"/>
      <c r="O1100" s="127"/>
    </row>
    <row r="1101" spans="13:15">
      <c r="M1101" s="127"/>
      <c r="N1101" s="127"/>
      <c r="O1101" s="127"/>
    </row>
    <row r="1102" spans="13:15">
      <c r="M1102" s="127"/>
      <c r="N1102" s="127"/>
      <c r="O1102" s="127"/>
    </row>
    <row r="1103" spans="13:15">
      <c r="M1103" s="127"/>
      <c r="N1103" s="127"/>
      <c r="O1103" s="127"/>
    </row>
    <row r="1104" spans="13:15">
      <c r="M1104" s="127"/>
      <c r="N1104" s="127"/>
      <c r="O1104" s="127"/>
    </row>
    <row r="1105" spans="13:15">
      <c r="M1105" s="127"/>
      <c r="N1105" s="127"/>
      <c r="O1105" s="127"/>
    </row>
    <row r="1106" spans="13:15">
      <c r="M1106" s="127"/>
      <c r="N1106" s="127"/>
      <c r="O1106" s="127"/>
    </row>
    <row r="1107" spans="13:15">
      <c r="M1107" s="127"/>
      <c r="N1107" s="127"/>
      <c r="O1107" s="127"/>
    </row>
    <row r="1108" spans="13:15">
      <c r="M1108" s="127"/>
      <c r="N1108" s="127"/>
      <c r="O1108" s="127"/>
    </row>
    <row r="1109" spans="13:15">
      <c r="M1109" s="127"/>
      <c r="N1109" s="127"/>
      <c r="O1109" s="127"/>
    </row>
    <row r="1110" spans="13:15">
      <c r="M1110" s="127"/>
      <c r="N1110" s="127"/>
      <c r="O1110" s="127"/>
    </row>
    <row r="1111" spans="13:15">
      <c r="M1111" s="127"/>
      <c r="N1111" s="127"/>
      <c r="O1111" s="127"/>
    </row>
    <row r="1112" spans="13:15">
      <c r="M1112" s="127"/>
      <c r="N1112" s="127"/>
      <c r="O1112" s="127"/>
    </row>
    <row r="1113" spans="13:15">
      <c r="M1113" s="127"/>
      <c r="N1113" s="127"/>
      <c r="O1113" s="127"/>
    </row>
    <row r="1114" spans="13:15">
      <c r="M1114" s="127"/>
      <c r="N1114" s="127"/>
      <c r="O1114" s="127"/>
    </row>
    <row r="1115" spans="13:15">
      <c r="M1115" s="127"/>
      <c r="N1115" s="127"/>
      <c r="O1115" s="127"/>
    </row>
    <row r="1116" spans="13:15">
      <c r="M1116" s="127"/>
      <c r="N1116" s="127"/>
      <c r="O1116" s="127"/>
    </row>
    <row r="1117" spans="13:15">
      <c r="M1117" s="127"/>
      <c r="N1117" s="127"/>
      <c r="O1117" s="127"/>
    </row>
    <row r="1118" spans="13:15">
      <c r="M1118" s="127"/>
      <c r="N1118" s="127"/>
      <c r="O1118" s="127"/>
    </row>
    <row r="1119" spans="13:15">
      <c r="M1119" s="127"/>
      <c r="N1119" s="127"/>
      <c r="O1119" s="127"/>
    </row>
    <row r="1120" spans="13:15">
      <c r="M1120" s="127"/>
      <c r="N1120" s="127"/>
      <c r="O1120" s="127"/>
    </row>
    <row r="1121" spans="13:15">
      <c r="M1121" s="127"/>
      <c r="N1121" s="127"/>
      <c r="O1121" s="127"/>
    </row>
    <row r="1122" spans="13:15">
      <c r="M1122" s="127"/>
      <c r="N1122" s="127"/>
      <c r="O1122" s="127"/>
    </row>
    <row r="1123" spans="13:15">
      <c r="M1123" s="127"/>
      <c r="N1123" s="127"/>
      <c r="O1123" s="127"/>
    </row>
    <row r="1124" spans="13:15">
      <c r="M1124" s="127"/>
      <c r="N1124" s="127"/>
      <c r="O1124" s="127"/>
    </row>
    <row r="1125" spans="13:15">
      <c r="M1125" s="127"/>
      <c r="N1125" s="127"/>
      <c r="O1125" s="127"/>
    </row>
    <row r="1126" spans="13:15">
      <c r="M1126" s="127"/>
      <c r="N1126" s="127"/>
      <c r="O1126" s="127"/>
    </row>
    <row r="1127" spans="13:15">
      <c r="M1127" s="127"/>
      <c r="N1127" s="127"/>
      <c r="O1127" s="127"/>
    </row>
    <row r="1128" spans="13:15">
      <c r="M1128" s="127"/>
      <c r="N1128" s="127"/>
      <c r="O1128" s="127"/>
    </row>
    <row r="1129" spans="13:15">
      <c r="M1129" s="127"/>
      <c r="N1129" s="127"/>
      <c r="O1129" s="127"/>
    </row>
    <row r="1130" spans="13:15">
      <c r="M1130" s="127"/>
      <c r="N1130" s="127"/>
      <c r="O1130" s="127"/>
    </row>
    <row r="1131" spans="13:15">
      <c r="M1131" s="127"/>
      <c r="N1131" s="127"/>
      <c r="O1131" s="127"/>
    </row>
    <row r="1132" spans="13:15">
      <c r="M1132" s="127"/>
      <c r="N1132" s="127"/>
      <c r="O1132" s="127"/>
    </row>
    <row r="1133" spans="13:15">
      <c r="M1133" s="127"/>
      <c r="N1133" s="127"/>
      <c r="O1133" s="127"/>
    </row>
    <row r="1134" spans="13:15">
      <c r="M1134" s="127"/>
      <c r="N1134" s="127"/>
      <c r="O1134" s="127"/>
    </row>
    <row r="1135" spans="13:15">
      <c r="M1135" s="127"/>
      <c r="N1135" s="127"/>
      <c r="O1135" s="127"/>
    </row>
    <row r="1136" spans="13:15">
      <c r="M1136" s="127"/>
      <c r="N1136" s="127"/>
      <c r="O1136" s="127"/>
    </row>
    <row r="1137" spans="13:15">
      <c r="M1137" s="127"/>
      <c r="N1137" s="127"/>
      <c r="O1137" s="127"/>
    </row>
    <row r="1138" spans="13:15">
      <c r="M1138" s="127"/>
      <c r="N1138" s="127"/>
      <c r="O1138" s="127"/>
    </row>
    <row r="1139" spans="13:15">
      <c r="M1139" s="127"/>
      <c r="N1139" s="127"/>
      <c r="O1139" s="127"/>
    </row>
    <row r="1140" spans="13:15">
      <c r="M1140" s="127"/>
      <c r="N1140" s="127"/>
      <c r="O1140" s="127"/>
    </row>
    <row r="1141" spans="13:15">
      <c r="M1141" s="127"/>
      <c r="N1141" s="127"/>
      <c r="O1141" s="127"/>
    </row>
    <row r="1142" spans="13:15">
      <c r="M1142" s="127"/>
      <c r="N1142" s="127"/>
      <c r="O1142" s="127"/>
    </row>
    <row r="1143" spans="13:15">
      <c r="M1143" s="127"/>
      <c r="N1143" s="127"/>
      <c r="O1143" s="127"/>
    </row>
    <row r="1144" spans="13:15">
      <c r="M1144" s="127"/>
      <c r="N1144" s="127"/>
      <c r="O1144" s="127"/>
    </row>
    <row r="1145" spans="13:15">
      <c r="M1145" s="127"/>
      <c r="N1145" s="127"/>
      <c r="O1145" s="127"/>
    </row>
    <row r="1146" spans="13:15">
      <c r="M1146" s="127"/>
      <c r="N1146" s="127"/>
      <c r="O1146" s="127"/>
    </row>
    <row r="1147" spans="13:15">
      <c r="M1147" s="127"/>
      <c r="N1147" s="127"/>
      <c r="O1147" s="127"/>
    </row>
    <row r="1148" spans="13:15">
      <c r="M1148" s="127"/>
      <c r="N1148" s="127"/>
      <c r="O1148" s="127"/>
    </row>
    <row r="1149" spans="13:15">
      <c r="M1149" s="127"/>
      <c r="N1149" s="127"/>
      <c r="O1149" s="127"/>
    </row>
    <row r="1150" spans="13:15">
      <c r="M1150" s="127"/>
      <c r="N1150" s="127"/>
      <c r="O1150" s="127"/>
    </row>
    <row r="1151" spans="13:15">
      <c r="M1151" s="127"/>
      <c r="N1151" s="127"/>
      <c r="O1151" s="127"/>
    </row>
    <row r="1152" spans="13:15">
      <c r="M1152" s="127"/>
      <c r="N1152" s="127"/>
      <c r="O1152" s="127"/>
    </row>
    <row r="1153" spans="13:15">
      <c r="M1153" s="127"/>
      <c r="N1153" s="127"/>
      <c r="O1153" s="127"/>
    </row>
    <row r="1154" spans="13:15">
      <c r="M1154" s="127"/>
      <c r="N1154" s="127"/>
      <c r="O1154" s="127"/>
    </row>
    <row r="1155" spans="13:15">
      <c r="M1155" s="127"/>
      <c r="N1155" s="127"/>
      <c r="O1155" s="127"/>
    </row>
    <row r="1156" spans="13:15">
      <c r="M1156" s="127"/>
      <c r="N1156" s="127"/>
      <c r="O1156" s="127"/>
    </row>
    <row r="1157" spans="13:15">
      <c r="M1157" s="127"/>
      <c r="N1157" s="127"/>
      <c r="O1157" s="127"/>
    </row>
    <row r="1158" spans="13:15">
      <c r="M1158" s="127"/>
      <c r="N1158" s="127"/>
      <c r="O1158" s="127"/>
    </row>
    <row r="1159" spans="13:15">
      <c r="M1159" s="127"/>
      <c r="N1159" s="127"/>
      <c r="O1159" s="127"/>
    </row>
    <row r="1160" spans="13:15">
      <c r="M1160" s="127"/>
      <c r="N1160" s="127"/>
      <c r="O1160" s="127"/>
    </row>
    <row r="1161" spans="13:15">
      <c r="M1161" s="127"/>
      <c r="N1161" s="127"/>
      <c r="O1161" s="127"/>
    </row>
    <row r="1162" spans="13:15">
      <c r="M1162" s="127"/>
      <c r="N1162" s="127"/>
      <c r="O1162" s="127"/>
    </row>
    <row r="1163" spans="13:15">
      <c r="M1163" s="127"/>
      <c r="N1163" s="127"/>
      <c r="O1163" s="127"/>
    </row>
    <row r="1164" spans="13:15">
      <c r="M1164" s="127"/>
      <c r="N1164" s="127"/>
      <c r="O1164" s="127"/>
    </row>
    <row r="1165" spans="13:15">
      <c r="M1165" s="127"/>
      <c r="N1165" s="127"/>
      <c r="O1165" s="127"/>
    </row>
    <row r="1166" spans="13:15">
      <c r="M1166" s="127"/>
      <c r="N1166" s="127"/>
      <c r="O1166" s="127"/>
    </row>
    <row r="1167" spans="13:15">
      <c r="M1167" s="127"/>
      <c r="N1167" s="127"/>
      <c r="O1167" s="127"/>
    </row>
    <row r="1168" spans="13:15">
      <c r="M1168" s="127"/>
      <c r="N1168" s="127"/>
      <c r="O1168" s="127"/>
    </row>
    <row r="1169" spans="13:15">
      <c r="M1169" s="127"/>
      <c r="N1169" s="127"/>
      <c r="O1169" s="127"/>
    </row>
    <row r="1170" spans="13:15">
      <c r="M1170" s="127"/>
      <c r="N1170" s="127"/>
      <c r="O1170" s="127"/>
    </row>
    <row r="1171" spans="13:15">
      <c r="M1171" s="127"/>
      <c r="N1171" s="127"/>
      <c r="O1171" s="127"/>
    </row>
    <row r="1172" spans="13:15">
      <c r="M1172" s="127"/>
      <c r="N1172" s="127"/>
      <c r="O1172" s="127"/>
    </row>
    <row r="1173" spans="13:15">
      <c r="M1173" s="127"/>
      <c r="N1173" s="127"/>
      <c r="O1173" s="127"/>
    </row>
    <row r="1174" spans="13:15">
      <c r="M1174" s="127"/>
      <c r="N1174" s="127"/>
      <c r="O1174" s="127"/>
    </row>
    <row r="1175" spans="13:15">
      <c r="M1175" s="127"/>
      <c r="N1175" s="127"/>
      <c r="O1175" s="127"/>
    </row>
    <row r="1176" spans="13:15">
      <c r="M1176" s="127"/>
      <c r="N1176" s="127"/>
      <c r="O1176" s="127"/>
    </row>
    <row r="1177" spans="13:15">
      <c r="M1177" s="127"/>
      <c r="N1177" s="127"/>
      <c r="O1177" s="127"/>
    </row>
    <row r="1178" spans="13:15">
      <c r="M1178" s="127"/>
      <c r="N1178" s="127"/>
      <c r="O1178" s="127"/>
    </row>
    <row r="1179" spans="13:15">
      <c r="M1179" s="127"/>
      <c r="N1179" s="127"/>
      <c r="O1179" s="127"/>
    </row>
    <row r="1180" spans="13:15">
      <c r="M1180" s="127"/>
      <c r="N1180" s="127"/>
      <c r="O1180" s="127"/>
    </row>
    <row r="1181" spans="13:15">
      <c r="M1181" s="127"/>
      <c r="N1181" s="127"/>
      <c r="O1181" s="127"/>
    </row>
    <row r="1182" spans="13:15">
      <c r="M1182" s="127"/>
      <c r="N1182" s="127"/>
      <c r="O1182" s="127"/>
    </row>
    <row r="1183" spans="13:15">
      <c r="M1183" s="127"/>
      <c r="N1183" s="127"/>
      <c r="O1183" s="127"/>
    </row>
    <row r="1184" spans="13:15">
      <c r="M1184" s="127"/>
      <c r="N1184" s="127"/>
      <c r="O1184" s="127"/>
    </row>
    <row r="1185" spans="13:15">
      <c r="M1185" s="127"/>
      <c r="N1185" s="127"/>
      <c r="O1185" s="127"/>
    </row>
    <row r="1186" spans="13:15">
      <c r="M1186" s="127"/>
      <c r="N1186" s="127"/>
      <c r="O1186" s="127"/>
    </row>
    <row r="1187" spans="13:15">
      <c r="M1187" s="127"/>
      <c r="N1187" s="127"/>
      <c r="O1187" s="127"/>
    </row>
    <row r="1188" spans="13:15">
      <c r="M1188" s="127"/>
      <c r="N1188" s="127"/>
      <c r="O1188" s="127"/>
    </row>
    <row r="1189" spans="13:15">
      <c r="M1189" s="127"/>
      <c r="N1189" s="127"/>
      <c r="O1189" s="127"/>
    </row>
    <row r="1190" spans="13:15">
      <c r="M1190" s="127"/>
      <c r="N1190" s="127"/>
      <c r="O1190" s="127"/>
    </row>
    <row r="1191" spans="13:15">
      <c r="M1191" s="127"/>
      <c r="N1191" s="127"/>
      <c r="O1191" s="127"/>
    </row>
    <row r="1192" spans="13:15">
      <c r="M1192" s="127"/>
      <c r="N1192" s="127"/>
      <c r="O1192" s="127"/>
    </row>
    <row r="1193" spans="13:15">
      <c r="M1193" s="127"/>
      <c r="N1193" s="127"/>
      <c r="O1193" s="127"/>
    </row>
    <row r="1194" spans="13:15">
      <c r="M1194" s="127"/>
      <c r="N1194" s="127"/>
      <c r="O1194" s="127"/>
    </row>
    <row r="1195" spans="13:15">
      <c r="M1195" s="127"/>
      <c r="N1195" s="127"/>
      <c r="O1195" s="127"/>
    </row>
    <row r="1196" spans="13:15">
      <c r="M1196" s="127"/>
      <c r="N1196" s="127"/>
      <c r="O1196" s="127"/>
    </row>
    <row r="1197" spans="13:15">
      <c r="M1197" s="127"/>
      <c r="N1197" s="127"/>
      <c r="O1197" s="127"/>
    </row>
    <row r="1198" spans="13:15">
      <c r="M1198" s="127"/>
      <c r="N1198" s="127"/>
      <c r="O1198" s="127"/>
    </row>
    <row r="1199" spans="13:15">
      <c r="M1199" s="127"/>
      <c r="N1199" s="127"/>
      <c r="O1199" s="127"/>
    </row>
    <row r="1200" spans="13:15">
      <c r="M1200" s="127"/>
      <c r="N1200" s="127"/>
      <c r="O1200" s="127"/>
    </row>
    <row r="1201" spans="13:15">
      <c r="M1201" s="127"/>
      <c r="N1201" s="127"/>
      <c r="O1201" s="127"/>
    </row>
    <row r="1202" spans="13:15">
      <c r="M1202" s="127"/>
      <c r="N1202" s="127"/>
      <c r="O1202" s="127"/>
    </row>
    <row r="1203" spans="13:15">
      <c r="M1203" s="127"/>
      <c r="N1203" s="127"/>
      <c r="O1203" s="127"/>
    </row>
    <row r="1204" spans="13:15">
      <c r="M1204" s="127"/>
      <c r="N1204" s="127"/>
      <c r="O1204" s="127"/>
    </row>
    <row r="1205" spans="13:15">
      <c r="M1205" s="127"/>
      <c r="N1205" s="127"/>
      <c r="O1205" s="127"/>
    </row>
    <row r="1206" spans="13:15">
      <c r="M1206" s="127"/>
      <c r="N1206" s="127"/>
      <c r="O1206" s="127"/>
    </row>
    <row r="1207" spans="13:15">
      <c r="M1207" s="127"/>
      <c r="N1207" s="127"/>
      <c r="O1207" s="127"/>
    </row>
    <row r="1208" spans="13:15">
      <c r="M1208" s="127"/>
      <c r="N1208" s="127"/>
      <c r="O1208" s="127"/>
    </row>
    <row r="1209" spans="13:15">
      <c r="M1209" s="127"/>
      <c r="N1209" s="127"/>
      <c r="O1209" s="127"/>
    </row>
    <row r="1210" spans="13:15">
      <c r="M1210" s="127"/>
      <c r="N1210" s="127"/>
      <c r="O1210" s="127"/>
    </row>
    <row r="1211" spans="13:15">
      <c r="M1211" s="127"/>
      <c r="N1211" s="127"/>
      <c r="O1211" s="127"/>
    </row>
    <row r="1212" spans="13:15">
      <c r="M1212" s="127"/>
      <c r="N1212" s="127"/>
      <c r="O1212" s="127"/>
    </row>
    <row r="1213" spans="13:15">
      <c r="M1213" s="127"/>
      <c r="N1213" s="127"/>
      <c r="O1213" s="127"/>
    </row>
    <row r="1214" spans="13:15">
      <c r="M1214" s="127"/>
      <c r="N1214" s="127"/>
      <c r="O1214" s="127"/>
    </row>
    <row r="1215" spans="13:15">
      <c r="M1215" s="127"/>
      <c r="N1215" s="127"/>
      <c r="O1215" s="127"/>
    </row>
    <row r="1216" spans="13:15">
      <c r="M1216" s="127"/>
      <c r="N1216" s="127"/>
      <c r="O1216" s="127"/>
    </row>
    <row r="1217" spans="13:15">
      <c r="M1217" s="127"/>
      <c r="N1217" s="127"/>
      <c r="O1217" s="127"/>
    </row>
    <row r="1218" spans="13:15">
      <c r="M1218" s="127"/>
      <c r="N1218" s="127"/>
      <c r="O1218" s="127"/>
    </row>
    <row r="1219" spans="13:15">
      <c r="M1219" s="127"/>
      <c r="N1219" s="127"/>
      <c r="O1219" s="127"/>
    </row>
    <row r="1220" spans="13:15">
      <c r="M1220" s="127"/>
      <c r="N1220" s="127"/>
      <c r="O1220" s="127"/>
    </row>
    <row r="1221" spans="13:15">
      <c r="M1221" s="127"/>
      <c r="N1221" s="127"/>
      <c r="O1221" s="127"/>
    </row>
    <row r="1222" spans="13:15">
      <c r="M1222" s="127"/>
      <c r="N1222" s="127"/>
      <c r="O1222" s="127"/>
    </row>
    <row r="1223" spans="13:15">
      <c r="M1223" s="127"/>
      <c r="N1223" s="127"/>
      <c r="O1223" s="127"/>
    </row>
    <row r="1224" spans="13:15">
      <c r="M1224" s="127"/>
      <c r="N1224" s="127"/>
      <c r="O1224" s="127"/>
    </row>
    <row r="1225" spans="13:15">
      <c r="M1225" s="127"/>
      <c r="N1225" s="127"/>
      <c r="O1225" s="127"/>
    </row>
    <row r="1226" spans="13:15">
      <c r="M1226" s="127"/>
      <c r="N1226" s="127"/>
      <c r="O1226" s="127"/>
    </row>
    <row r="1227" spans="13:15">
      <c r="M1227" s="127"/>
      <c r="N1227" s="127"/>
      <c r="O1227" s="127"/>
    </row>
    <row r="1228" spans="13:15">
      <c r="M1228" s="127"/>
      <c r="N1228" s="127"/>
      <c r="O1228" s="127"/>
    </row>
    <row r="1229" spans="13:15">
      <c r="M1229" s="127"/>
      <c r="N1229" s="127"/>
      <c r="O1229" s="127"/>
    </row>
    <row r="1230" spans="13:15">
      <c r="M1230" s="127"/>
      <c r="N1230" s="127"/>
      <c r="O1230" s="127"/>
    </row>
    <row r="1231" spans="13:15">
      <c r="M1231" s="127"/>
      <c r="N1231" s="127"/>
      <c r="O1231" s="127"/>
    </row>
    <row r="1232" spans="13:15">
      <c r="M1232" s="127"/>
      <c r="N1232" s="127"/>
      <c r="O1232" s="127"/>
    </row>
    <row r="1233" spans="13:15">
      <c r="M1233" s="127"/>
      <c r="N1233" s="127"/>
      <c r="O1233" s="127"/>
    </row>
    <row r="1234" spans="13:15">
      <c r="M1234" s="127"/>
      <c r="N1234" s="127"/>
      <c r="O1234" s="127"/>
    </row>
    <row r="1235" spans="13:15">
      <c r="M1235" s="127"/>
      <c r="N1235" s="127"/>
      <c r="O1235" s="127"/>
    </row>
    <row r="1236" spans="13:15">
      <c r="M1236" s="127"/>
      <c r="N1236" s="127"/>
      <c r="O1236" s="127"/>
    </row>
    <row r="1237" spans="13:15">
      <c r="M1237" s="127"/>
      <c r="N1237" s="127"/>
      <c r="O1237" s="127"/>
    </row>
    <row r="1238" spans="13:15">
      <c r="M1238" s="127"/>
      <c r="N1238" s="127"/>
      <c r="O1238" s="127"/>
    </row>
    <row r="1239" spans="13:15">
      <c r="M1239" s="127"/>
      <c r="N1239" s="127"/>
      <c r="O1239" s="127"/>
    </row>
    <row r="1240" spans="13:15">
      <c r="M1240" s="127"/>
      <c r="N1240" s="127"/>
      <c r="O1240" s="127"/>
    </row>
    <row r="1241" spans="13:15">
      <c r="M1241" s="127"/>
      <c r="N1241" s="127"/>
      <c r="O1241" s="127"/>
    </row>
    <row r="1242" spans="13:15">
      <c r="M1242" s="127"/>
      <c r="N1242" s="127"/>
      <c r="O1242" s="127"/>
    </row>
    <row r="1243" spans="13:15">
      <c r="M1243" s="127"/>
      <c r="N1243" s="127"/>
      <c r="O1243" s="127"/>
    </row>
    <row r="1244" spans="13:15">
      <c r="M1244" s="127"/>
      <c r="N1244" s="127"/>
      <c r="O1244" s="127"/>
    </row>
    <row r="1245" spans="13:15">
      <c r="M1245" s="127"/>
      <c r="N1245" s="127"/>
      <c r="O1245" s="127"/>
    </row>
    <row r="1246" spans="13:15">
      <c r="M1246" s="127"/>
      <c r="N1246" s="127"/>
      <c r="O1246" s="127"/>
    </row>
    <row r="1247" spans="13:15">
      <c r="M1247" s="127"/>
      <c r="N1247" s="127"/>
      <c r="O1247" s="127"/>
    </row>
    <row r="1248" spans="13:15">
      <c r="M1248" s="127"/>
      <c r="N1248" s="127"/>
      <c r="O1248" s="127"/>
    </row>
    <row r="1249" spans="13:15">
      <c r="M1249" s="127"/>
      <c r="N1249" s="127"/>
      <c r="O1249" s="127"/>
    </row>
    <row r="1250" spans="13:15">
      <c r="M1250" s="127"/>
      <c r="N1250" s="127"/>
      <c r="O1250" s="127"/>
    </row>
    <row r="1251" spans="13:15">
      <c r="M1251" s="127"/>
      <c r="N1251" s="127"/>
      <c r="O1251" s="127"/>
    </row>
    <row r="1252" spans="13:15">
      <c r="M1252" s="127"/>
      <c r="N1252" s="127"/>
      <c r="O1252" s="127"/>
    </row>
    <row r="1253" spans="13:15">
      <c r="M1253" s="127"/>
      <c r="N1253" s="127"/>
      <c r="O1253" s="127"/>
    </row>
    <row r="1254" spans="13:15">
      <c r="M1254" s="127"/>
      <c r="N1254" s="127"/>
      <c r="O1254" s="127"/>
    </row>
    <row r="1255" spans="13:15">
      <c r="M1255" s="127"/>
      <c r="N1255" s="127"/>
      <c r="O1255" s="127"/>
    </row>
    <row r="1256" spans="13:15">
      <c r="M1256" s="127"/>
      <c r="N1256" s="127"/>
      <c r="O1256" s="127"/>
    </row>
    <row r="1257" spans="13:15">
      <c r="M1257" s="127"/>
      <c r="N1257" s="127"/>
      <c r="O1257" s="127"/>
    </row>
    <row r="1258" spans="13:15">
      <c r="M1258" s="127"/>
      <c r="N1258" s="127"/>
      <c r="O1258" s="127"/>
    </row>
    <row r="1259" spans="13:15">
      <c r="M1259" s="127"/>
      <c r="N1259" s="127"/>
      <c r="O1259" s="127"/>
    </row>
    <row r="1260" spans="13:15">
      <c r="M1260" s="127"/>
      <c r="N1260" s="127"/>
      <c r="O1260" s="127"/>
    </row>
    <row r="1261" spans="13:15">
      <c r="M1261" s="127"/>
      <c r="N1261" s="127"/>
      <c r="O1261" s="127"/>
    </row>
    <row r="1262" spans="13:15">
      <c r="M1262" s="127"/>
      <c r="N1262" s="127"/>
      <c r="O1262" s="127"/>
    </row>
    <row r="1263" spans="13:15">
      <c r="M1263" s="127"/>
      <c r="N1263" s="127"/>
      <c r="O1263" s="127"/>
    </row>
    <row r="1264" spans="13:15">
      <c r="M1264" s="127"/>
      <c r="N1264" s="127"/>
      <c r="O1264" s="127"/>
    </row>
    <row r="1265" spans="13:15">
      <c r="M1265" s="127"/>
      <c r="N1265" s="127"/>
      <c r="O1265" s="127"/>
    </row>
    <row r="1266" spans="13:15">
      <c r="M1266" s="127"/>
      <c r="N1266" s="127"/>
      <c r="O1266" s="127"/>
    </row>
    <row r="1267" spans="13:15">
      <c r="M1267" s="127"/>
      <c r="N1267" s="127"/>
      <c r="O1267" s="127"/>
    </row>
    <row r="1268" spans="13:15">
      <c r="M1268" s="127"/>
      <c r="N1268" s="127"/>
      <c r="O1268" s="127"/>
    </row>
    <row r="1269" spans="13:15">
      <c r="M1269" s="127"/>
      <c r="N1269" s="127"/>
      <c r="O1269" s="127"/>
    </row>
    <row r="1270" spans="13:15">
      <c r="M1270" s="127"/>
      <c r="N1270" s="127"/>
      <c r="O1270" s="127"/>
    </row>
    <row r="1271" spans="13:15">
      <c r="M1271" s="127"/>
      <c r="N1271" s="127"/>
      <c r="O1271" s="127"/>
    </row>
    <row r="1272" spans="13:15">
      <c r="M1272" s="127"/>
      <c r="N1272" s="127"/>
      <c r="O1272" s="127"/>
    </row>
    <row r="1273" spans="13:15">
      <c r="M1273" s="127"/>
      <c r="N1273" s="127"/>
      <c r="O1273" s="127"/>
    </row>
    <row r="1274" spans="13:15">
      <c r="M1274" s="127"/>
      <c r="N1274" s="127"/>
      <c r="O1274" s="127"/>
    </row>
    <row r="1275" spans="13:15">
      <c r="M1275" s="127"/>
      <c r="N1275" s="127"/>
      <c r="O1275" s="127"/>
    </row>
    <row r="1276" spans="13:15">
      <c r="M1276" s="127"/>
      <c r="N1276" s="127"/>
      <c r="O1276" s="127"/>
    </row>
    <row r="1277" spans="13:15">
      <c r="M1277" s="127"/>
      <c r="N1277" s="127"/>
      <c r="O1277" s="127"/>
    </row>
    <row r="1278" spans="13:15">
      <c r="M1278" s="127"/>
      <c r="N1278" s="127"/>
      <c r="O1278" s="127"/>
    </row>
    <row r="1279" spans="13:15">
      <c r="M1279" s="127"/>
      <c r="N1279" s="127"/>
      <c r="O1279" s="127"/>
    </row>
    <row r="1280" spans="13:15">
      <c r="M1280" s="127"/>
      <c r="N1280" s="127"/>
      <c r="O1280" s="127"/>
    </row>
    <row r="1281" spans="13:15">
      <c r="M1281" s="127"/>
      <c r="N1281" s="127"/>
      <c r="O1281" s="127"/>
    </row>
    <row r="1282" spans="13:15">
      <c r="M1282" s="127"/>
      <c r="N1282" s="127"/>
      <c r="O1282" s="127"/>
    </row>
    <row r="1283" spans="13:15">
      <c r="M1283" s="127"/>
      <c r="N1283" s="127"/>
      <c r="O1283" s="127"/>
    </row>
    <row r="1284" spans="13:15">
      <c r="M1284" s="127"/>
      <c r="N1284" s="127"/>
      <c r="O1284" s="127"/>
    </row>
    <row r="1285" spans="13:15">
      <c r="M1285" s="127"/>
      <c r="N1285" s="127"/>
      <c r="O1285" s="127"/>
    </row>
    <row r="1286" spans="13:15">
      <c r="M1286" s="127"/>
      <c r="N1286" s="127"/>
      <c r="O1286" s="127"/>
    </row>
    <row r="1287" spans="13:15">
      <c r="M1287" s="127"/>
      <c r="N1287" s="127"/>
      <c r="O1287" s="127"/>
    </row>
    <row r="1288" spans="13:15">
      <c r="M1288" s="127"/>
      <c r="N1288" s="127"/>
      <c r="O1288" s="127"/>
    </row>
    <row r="1289" spans="13:15">
      <c r="M1289" s="127"/>
      <c r="N1289" s="127"/>
      <c r="O1289" s="127"/>
    </row>
    <row r="1290" spans="13:15">
      <c r="M1290" s="127"/>
      <c r="N1290" s="127"/>
      <c r="O1290" s="127"/>
    </row>
    <row r="1291" spans="13:15">
      <c r="M1291" s="127"/>
      <c r="N1291" s="127"/>
      <c r="O1291" s="127"/>
    </row>
    <row r="1292" spans="13:15">
      <c r="M1292" s="127"/>
      <c r="N1292" s="127"/>
      <c r="O1292" s="127"/>
    </row>
    <row r="1293" spans="13:15">
      <c r="M1293" s="127"/>
      <c r="N1293" s="127"/>
      <c r="O1293" s="127"/>
    </row>
    <row r="1294" spans="13:15">
      <c r="M1294" s="127"/>
      <c r="N1294" s="127"/>
      <c r="O1294" s="127"/>
    </row>
    <row r="1295" spans="13:15">
      <c r="M1295" s="127"/>
      <c r="N1295" s="127"/>
      <c r="O1295" s="127"/>
    </row>
    <row r="1296" spans="13:15">
      <c r="M1296" s="127"/>
      <c r="N1296" s="127"/>
      <c r="O1296" s="127"/>
    </row>
    <row r="1297" spans="13:15">
      <c r="M1297" s="127"/>
      <c r="N1297" s="127"/>
      <c r="O1297" s="127"/>
    </row>
    <row r="1298" spans="13:15">
      <c r="M1298" s="127"/>
      <c r="N1298" s="127"/>
      <c r="O1298" s="127"/>
    </row>
    <row r="1299" spans="13:15">
      <c r="M1299" s="127"/>
      <c r="N1299" s="127"/>
      <c r="O1299" s="127"/>
    </row>
    <row r="1300" spans="13:15">
      <c r="M1300" s="127"/>
      <c r="N1300" s="127"/>
      <c r="O1300" s="127"/>
    </row>
    <row r="1301" spans="13:15">
      <c r="M1301" s="127"/>
      <c r="N1301" s="127"/>
      <c r="O1301" s="127"/>
    </row>
    <row r="1302" spans="13:15">
      <c r="M1302" s="127"/>
      <c r="N1302" s="127"/>
      <c r="O1302" s="127"/>
    </row>
    <row r="1303" spans="13:15">
      <c r="M1303" s="127"/>
      <c r="N1303" s="127"/>
      <c r="O1303" s="127"/>
    </row>
    <row r="1304" spans="13:15">
      <c r="M1304" s="127"/>
      <c r="N1304" s="127"/>
      <c r="O1304" s="127"/>
    </row>
    <row r="1305" spans="13:15">
      <c r="M1305" s="127"/>
      <c r="N1305" s="127"/>
      <c r="O1305" s="127"/>
    </row>
    <row r="1306" spans="13:15">
      <c r="M1306" s="127"/>
      <c r="N1306" s="127"/>
      <c r="O1306" s="127"/>
    </row>
    <row r="1307" spans="13:15">
      <c r="M1307" s="127"/>
      <c r="N1307" s="127"/>
      <c r="O1307" s="127"/>
    </row>
    <row r="1308" spans="13:15">
      <c r="M1308" s="127"/>
      <c r="N1308" s="127"/>
      <c r="O1308" s="127"/>
    </row>
    <row r="1309" spans="13:15">
      <c r="M1309" s="127"/>
      <c r="N1309" s="127"/>
      <c r="O1309" s="127"/>
    </row>
    <row r="1310" spans="13:15">
      <c r="M1310" s="127"/>
      <c r="N1310" s="127"/>
      <c r="O1310" s="127"/>
    </row>
    <row r="1311" spans="13:15">
      <c r="M1311" s="127"/>
      <c r="N1311" s="127"/>
      <c r="O1311" s="127"/>
    </row>
    <row r="1312" spans="13:15">
      <c r="M1312" s="127"/>
      <c r="N1312" s="127"/>
      <c r="O1312" s="127"/>
    </row>
    <row r="1313" spans="13:15">
      <c r="M1313" s="127"/>
      <c r="N1313" s="127"/>
      <c r="O1313" s="127"/>
    </row>
    <row r="1314" spans="13:15">
      <c r="M1314" s="127"/>
      <c r="N1314" s="127"/>
      <c r="O1314" s="127"/>
    </row>
    <row r="1315" spans="13:15">
      <c r="M1315" s="127"/>
      <c r="N1315" s="127"/>
      <c r="O1315" s="127"/>
    </row>
    <row r="1316" spans="13:15">
      <c r="M1316" s="127"/>
      <c r="N1316" s="127"/>
      <c r="O1316" s="127"/>
    </row>
    <row r="1317" spans="13:15">
      <c r="M1317" s="127"/>
      <c r="N1317" s="127"/>
      <c r="O1317" s="127"/>
    </row>
    <row r="1318" spans="13:15">
      <c r="M1318" s="127"/>
      <c r="N1318" s="127"/>
      <c r="O1318" s="127"/>
    </row>
    <row r="1319" spans="13:15">
      <c r="M1319" s="127"/>
      <c r="N1319" s="127"/>
      <c r="O1319" s="127"/>
    </row>
    <row r="1320" spans="13:15">
      <c r="M1320" s="127"/>
      <c r="N1320" s="127"/>
      <c r="O1320" s="127"/>
    </row>
    <row r="1321" spans="13:15">
      <c r="M1321" s="127"/>
      <c r="N1321" s="127"/>
      <c r="O1321" s="127"/>
    </row>
    <row r="1322" spans="13:15">
      <c r="M1322" s="127"/>
      <c r="N1322" s="127"/>
      <c r="O1322" s="127"/>
    </row>
    <row r="1323" spans="13:15">
      <c r="M1323" s="127"/>
      <c r="N1323" s="127"/>
      <c r="O1323" s="127"/>
    </row>
    <row r="1324" spans="13:15">
      <c r="M1324" s="127"/>
      <c r="N1324" s="127"/>
      <c r="O1324" s="127"/>
    </row>
    <row r="1325" spans="13:15">
      <c r="M1325" s="127"/>
      <c r="N1325" s="127"/>
      <c r="O1325" s="127"/>
    </row>
    <row r="1326" spans="13:15">
      <c r="M1326" s="127"/>
      <c r="N1326" s="127"/>
      <c r="O1326" s="127"/>
    </row>
    <row r="1327" spans="13:15">
      <c r="M1327" s="127"/>
      <c r="N1327" s="127"/>
      <c r="O1327" s="127"/>
    </row>
    <row r="1328" spans="13:15">
      <c r="M1328" s="127"/>
      <c r="N1328" s="127"/>
      <c r="O1328" s="127"/>
    </row>
    <row r="1329" spans="13:15">
      <c r="M1329" s="127"/>
      <c r="N1329" s="127"/>
      <c r="O1329" s="127"/>
    </row>
    <row r="1330" spans="13:15">
      <c r="M1330" s="127"/>
      <c r="N1330" s="127"/>
      <c r="O1330" s="127"/>
    </row>
    <row r="1331" spans="13:15">
      <c r="M1331" s="127"/>
      <c r="N1331" s="127"/>
      <c r="O1331" s="127"/>
    </row>
    <row r="1332" spans="13:15">
      <c r="M1332" s="127"/>
      <c r="N1332" s="127"/>
      <c r="O1332" s="127"/>
    </row>
    <row r="1333" spans="13:15">
      <c r="M1333" s="127"/>
      <c r="N1333" s="127"/>
      <c r="O1333" s="127"/>
    </row>
    <row r="1334" spans="13:15">
      <c r="M1334" s="127"/>
      <c r="N1334" s="127"/>
      <c r="O1334" s="127"/>
    </row>
    <row r="1335" spans="13:15">
      <c r="M1335" s="127"/>
      <c r="N1335" s="127"/>
      <c r="O1335" s="127"/>
    </row>
    <row r="1336" spans="13:15">
      <c r="M1336" s="127"/>
      <c r="N1336" s="127"/>
      <c r="O1336" s="127"/>
    </row>
    <row r="1337" spans="13:15">
      <c r="M1337" s="127"/>
      <c r="N1337" s="127"/>
      <c r="O1337" s="127"/>
    </row>
    <row r="1338" spans="13:15">
      <c r="M1338" s="127"/>
      <c r="N1338" s="127"/>
      <c r="O1338" s="127"/>
    </row>
    <row r="1339" spans="13:15">
      <c r="M1339" s="127"/>
      <c r="N1339" s="127"/>
      <c r="O1339" s="127"/>
    </row>
    <row r="1340" spans="13:15">
      <c r="M1340" s="127"/>
      <c r="N1340" s="127"/>
      <c r="O1340" s="127"/>
    </row>
    <row r="1341" spans="13:15">
      <c r="M1341" s="127"/>
      <c r="N1341" s="127"/>
      <c r="O1341" s="127"/>
    </row>
    <row r="1342" spans="13:15">
      <c r="M1342" s="127"/>
      <c r="N1342" s="127"/>
      <c r="O1342" s="127"/>
    </row>
    <row r="1343" spans="13:15">
      <c r="M1343" s="127"/>
      <c r="N1343" s="127"/>
      <c r="O1343" s="127"/>
    </row>
    <row r="1344" spans="13:15">
      <c r="M1344" s="127"/>
      <c r="N1344" s="127"/>
      <c r="O1344" s="127"/>
    </row>
    <row r="1345" spans="13:15">
      <c r="M1345" s="127"/>
      <c r="N1345" s="127"/>
      <c r="O1345" s="127"/>
    </row>
    <row r="1346" spans="13:15">
      <c r="M1346" s="127"/>
      <c r="N1346" s="127"/>
      <c r="O1346" s="127"/>
    </row>
    <row r="1347" spans="13:15">
      <c r="M1347" s="127"/>
      <c r="N1347" s="127"/>
      <c r="O1347" s="127"/>
    </row>
    <row r="1348" spans="13:15">
      <c r="M1348" s="127"/>
      <c r="N1348" s="127"/>
      <c r="O1348" s="127"/>
    </row>
    <row r="1349" spans="13:15">
      <c r="M1349" s="127"/>
      <c r="N1349" s="127"/>
      <c r="O1349" s="127"/>
    </row>
    <row r="1350" spans="13:15">
      <c r="M1350" s="127"/>
      <c r="N1350" s="127"/>
      <c r="O1350" s="127"/>
    </row>
    <row r="1351" spans="13:15">
      <c r="M1351" s="127"/>
      <c r="N1351" s="127"/>
      <c r="O1351" s="127"/>
    </row>
    <row r="1352" spans="13:15">
      <c r="M1352" s="127"/>
      <c r="N1352" s="127"/>
      <c r="O1352" s="127"/>
    </row>
    <row r="1353" spans="13:15">
      <c r="M1353" s="127"/>
      <c r="N1353" s="127"/>
      <c r="O1353" s="127"/>
    </row>
    <row r="1354" spans="13:15">
      <c r="M1354" s="127"/>
      <c r="N1354" s="127"/>
      <c r="O1354" s="127"/>
    </row>
    <row r="1355" spans="13:15">
      <c r="M1355" s="127"/>
      <c r="N1355" s="127"/>
      <c r="O1355" s="127"/>
    </row>
    <row r="1356" spans="13:15">
      <c r="M1356" s="127"/>
      <c r="N1356" s="127"/>
      <c r="O1356" s="127"/>
    </row>
    <row r="1357" spans="13:15">
      <c r="M1357" s="127"/>
      <c r="N1357" s="127"/>
      <c r="O1357" s="127"/>
    </row>
    <row r="1358" spans="13:15">
      <c r="M1358" s="127"/>
      <c r="N1358" s="127"/>
      <c r="O1358" s="127"/>
    </row>
    <row r="1359" spans="13:15">
      <c r="M1359" s="127"/>
      <c r="N1359" s="127"/>
      <c r="O1359" s="127"/>
    </row>
    <row r="1360" spans="13:15">
      <c r="M1360" s="127"/>
      <c r="N1360" s="127"/>
      <c r="O1360" s="127"/>
    </row>
    <row r="1361" spans="13:15">
      <c r="M1361" s="127"/>
      <c r="N1361" s="127"/>
      <c r="O1361" s="127"/>
    </row>
    <row r="1362" spans="13:15">
      <c r="M1362" s="127"/>
      <c r="N1362" s="127"/>
      <c r="O1362" s="127"/>
    </row>
    <row r="1363" spans="13:15">
      <c r="M1363" s="127"/>
      <c r="N1363" s="127"/>
      <c r="O1363" s="127"/>
    </row>
    <row r="1364" spans="13:15">
      <c r="M1364" s="127"/>
      <c r="N1364" s="127"/>
      <c r="O1364" s="127"/>
    </row>
    <row r="1365" spans="13:15">
      <c r="M1365" s="127"/>
      <c r="N1365" s="127"/>
      <c r="O1365" s="127"/>
    </row>
    <row r="1366" spans="13:15">
      <c r="M1366" s="127"/>
      <c r="N1366" s="127"/>
      <c r="O1366" s="127"/>
    </row>
    <row r="1367" spans="13:15">
      <c r="M1367" s="127"/>
      <c r="N1367" s="127"/>
      <c r="O1367" s="127"/>
    </row>
    <row r="1368" spans="13:15">
      <c r="M1368" s="127"/>
      <c r="N1368" s="127"/>
      <c r="O1368" s="127"/>
    </row>
    <row r="1369" spans="13:15">
      <c r="M1369" s="127"/>
      <c r="N1369" s="127"/>
      <c r="O1369" s="127"/>
    </row>
    <row r="1370" spans="13:15">
      <c r="M1370" s="127"/>
      <c r="N1370" s="127"/>
      <c r="O1370" s="127"/>
    </row>
    <row r="1371" spans="13:15">
      <c r="M1371" s="127"/>
      <c r="N1371" s="127"/>
      <c r="O1371" s="127"/>
    </row>
    <row r="1372" spans="13:15">
      <c r="M1372" s="127"/>
      <c r="N1372" s="127"/>
      <c r="O1372" s="127"/>
    </row>
    <row r="1373" spans="13:15">
      <c r="M1373" s="127"/>
      <c r="N1373" s="127"/>
      <c r="O1373" s="127"/>
    </row>
    <row r="1374" spans="13:15">
      <c r="M1374" s="127"/>
      <c r="N1374" s="127"/>
      <c r="O1374" s="127"/>
    </row>
    <row r="1375" spans="13:15">
      <c r="M1375" s="127"/>
      <c r="N1375" s="127"/>
      <c r="O1375" s="127"/>
    </row>
    <row r="1376" spans="13:15">
      <c r="M1376" s="127"/>
      <c r="N1376" s="127"/>
      <c r="O1376" s="127"/>
    </row>
    <row r="1377" spans="13:15">
      <c r="M1377" s="127"/>
      <c r="N1377" s="127"/>
      <c r="O1377" s="127"/>
    </row>
    <row r="1378" spans="13:15">
      <c r="M1378" s="127"/>
      <c r="N1378" s="127"/>
      <c r="O1378" s="127"/>
    </row>
    <row r="1379" spans="13:15">
      <c r="M1379" s="127"/>
      <c r="N1379" s="127"/>
      <c r="O1379" s="127"/>
    </row>
    <row r="1380" spans="13:15">
      <c r="M1380" s="127"/>
      <c r="N1380" s="127"/>
      <c r="O1380" s="127"/>
    </row>
    <row r="1381" spans="13:15">
      <c r="M1381" s="127"/>
      <c r="N1381" s="127"/>
      <c r="O1381" s="127"/>
    </row>
    <row r="1382" spans="13:15">
      <c r="M1382" s="127"/>
      <c r="N1382" s="127"/>
      <c r="O1382" s="127"/>
    </row>
    <row r="1383" spans="13:15">
      <c r="M1383" s="127"/>
      <c r="N1383" s="127"/>
      <c r="O1383" s="127"/>
    </row>
    <row r="1384" spans="13:15">
      <c r="M1384" s="127"/>
      <c r="N1384" s="127"/>
      <c r="O1384" s="127"/>
    </row>
    <row r="1385" spans="13:15">
      <c r="M1385" s="127"/>
      <c r="N1385" s="127"/>
      <c r="O1385" s="127"/>
    </row>
    <row r="1386" spans="13:15">
      <c r="M1386" s="127"/>
      <c r="N1386" s="127"/>
      <c r="O1386" s="127"/>
    </row>
    <row r="1387" spans="13:15">
      <c r="M1387" s="127"/>
      <c r="N1387" s="127"/>
      <c r="O1387" s="127"/>
    </row>
    <row r="1388" spans="13:15">
      <c r="M1388" s="127"/>
      <c r="N1388" s="127"/>
      <c r="O1388" s="127"/>
    </row>
    <row r="1389" spans="13:15">
      <c r="M1389" s="127"/>
      <c r="N1389" s="127"/>
      <c r="O1389" s="127"/>
    </row>
    <row r="1390" spans="13:15">
      <c r="M1390" s="127"/>
      <c r="N1390" s="127"/>
      <c r="O1390" s="127"/>
    </row>
    <row r="1391" spans="13:15">
      <c r="M1391" s="127"/>
      <c r="N1391" s="127"/>
      <c r="O1391" s="127"/>
    </row>
    <row r="1392" spans="13:15">
      <c r="M1392" s="127"/>
      <c r="N1392" s="127"/>
      <c r="O1392" s="127"/>
    </row>
    <row r="1393" spans="13:15">
      <c r="M1393" s="127"/>
      <c r="N1393" s="127"/>
      <c r="O1393" s="127"/>
    </row>
    <row r="1394" spans="13:15">
      <c r="M1394" s="127"/>
      <c r="N1394" s="127"/>
      <c r="O1394" s="127"/>
    </row>
    <row r="1395" spans="13:15">
      <c r="M1395" s="127"/>
      <c r="N1395" s="127"/>
      <c r="O1395" s="127"/>
    </row>
    <row r="1396" spans="13:15">
      <c r="M1396" s="127"/>
      <c r="N1396" s="127"/>
      <c r="O1396" s="127"/>
    </row>
    <row r="1397" spans="13:15">
      <c r="M1397" s="127"/>
      <c r="N1397" s="127"/>
      <c r="O1397" s="127"/>
    </row>
    <row r="1398" spans="13:15">
      <c r="M1398" s="127"/>
      <c r="N1398" s="127"/>
      <c r="O1398" s="127"/>
    </row>
    <row r="1399" spans="13:15">
      <c r="M1399" s="127"/>
      <c r="N1399" s="127"/>
      <c r="O1399" s="127"/>
    </row>
    <row r="1400" spans="13:15">
      <c r="M1400" s="127"/>
      <c r="N1400" s="127"/>
      <c r="O1400" s="127"/>
    </row>
    <row r="1401" spans="13:15">
      <c r="M1401" s="127"/>
      <c r="N1401" s="127"/>
      <c r="O1401" s="127"/>
    </row>
    <row r="1402" spans="13:15">
      <c r="M1402" s="127"/>
      <c r="N1402" s="127"/>
      <c r="O1402" s="127"/>
    </row>
    <row r="1403" spans="13:15">
      <c r="M1403" s="127"/>
      <c r="N1403" s="127"/>
      <c r="O1403" s="127"/>
    </row>
    <row r="1404" spans="13:15">
      <c r="M1404" s="127"/>
      <c r="N1404" s="127"/>
      <c r="O1404" s="127"/>
    </row>
    <row r="1405" spans="13:15">
      <c r="M1405" s="127"/>
      <c r="N1405" s="127"/>
      <c r="O1405" s="127"/>
    </row>
    <row r="1406" spans="13:15">
      <c r="M1406" s="127"/>
      <c r="N1406" s="127"/>
      <c r="O1406" s="127"/>
    </row>
    <row r="1407" spans="13:15">
      <c r="M1407" s="127"/>
      <c r="N1407" s="127"/>
      <c r="O1407" s="127"/>
    </row>
    <row r="1408" spans="13:15">
      <c r="M1408" s="127"/>
      <c r="N1408" s="127"/>
      <c r="O1408" s="127"/>
    </row>
    <row r="1409" spans="13:15">
      <c r="M1409" s="127"/>
      <c r="N1409" s="127"/>
      <c r="O1409" s="127"/>
    </row>
    <row r="1410" spans="13:15">
      <c r="M1410" s="127"/>
      <c r="N1410" s="127"/>
      <c r="O1410" s="127"/>
    </row>
    <row r="1411" spans="13:15">
      <c r="M1411" s="127"/>
      <c r="N1411" s="127"/>
      <c r="O1411" s="127"/>
    </row>
    <row r="1412" spans="13:15">
      <c r="M1412" s="127"/>
      <c r="N1412" s="127"/>
      <c r="O1412" s="127"/>
    </row>
    <row r="1413" spans="13:15">
      <c r="M1413" s="127"/>
      <c r="N1413" s="127"/>
      <c r="O1413" s="127"/>
    </row>
    <row r="1414" spans="13:15">
      <c r="M1414" s="127"/>
      <c r="N1414" s="127"/>
      <c r="O1414" s="127"/>
    </row>
    <row r="1415" spans="13:15">
      <c r="M1415" s="127"/>
      <c r="N1415" s="127"/>
      <c r="O1415" s="127"/>
    </row>
    <row r="1416" spans="13:15">
      <c r="M1416" s="127"/>
      <c r="N1416" s="127"/>
      <c r="O1416" s="127"/>
    </row>
    <row r="1417" spans="13:15">
      <c r="M1417" s="127"/>
      <c r="N1417" s="127"/>
      <c r="O1417" s="127"/>
    </row>
    <row r="1418" spans="13:15">
      <c r="M1418" s="127"/>
      <c r="N1418" s="127"/>
      <c r="O1418" s="127"/>
    </row>
    <row r="1419" spans="13:15">
      <c r="M1419" s="127"/>
      <c r="N1419" s="127"/>
      <c r="O1419" s="127"/>
    </row>
    <row r="1420" spans="13:15">
      <c r="M1420" s="127"/>
      <c r="N1420" s="127"/>
      <c r="O1420" s="127"/>
    </row>
    <row r="1421" spans="13:15">
      <c r="M1421" s="127"/>
      <c r="N1421" s="127"/>
      <c r="O1421" s="127"/>
    </row>
    <row r="1422" spans="13:15">
      <c r="M1422" s="127"/>
      <c r="N1422" s="127"/>
      <c r="O1422" s="127"/>
    </row>
    <row r="1423" spans="13:15">
      <c r="M1423" s="127"/>
      <c r="N1423" s="127"/>
      <c r="O1423" s="127"/>
    </row>
    <row r="1424" spans="13:15">
      <c r="M1424" s="127"/>
      <c r="N1424" s="127"/>
      <c r="O1424" s="127"/>
    </row>
    <row r="1425" spans="13:15">
      <c r="M1425" s="127"/>
      <c r="N1425" s="127"/>
      <c r="O1425" s="127"/>
    </row>
    <row r="1426" spans="13:15">
      <c r="M1426" s="127"/>
      <c r="N1426" s="127"/>
      <c r="O1426" s="127"/>
    </row>
    <row r="1427" spans="13:15">
      <c r="M1427" s="127"/>
      <c r="N1427" s="127"/>
      <c r="O1427" s="127"/>
    </row>
    <row r="1428" spans="13:15">
      <c r="M1428" s="127"/>
      <c r="N1428" s="127"/>
      <c r="O1428" s="127"/>
    </row>
    <row r="1429" spans="13:15">
      <c r="M1429" s="127"/>
      <c r="N1429" s="127"/>
      <c r="O1429" s="127"/>
    </row>
    <row r="1430" spans="13:15">
      <c r="M1430" s="127"/>
      <c r="N1430" s="127"/>
      <c r="O1430" s="127"/>
    </row>
    <row r="1431" spans="13:15">
      <c r="M1431" s="127"/>
      <c r="N1431" s="127"/>
      <c r="O1431" s="127"/>
    </row>
    <row r="1432" spans="13:15">
      <c r="M1432" s="127"/>
      <c r="N1432" s="127"/>
      <c r="O1432" s="127"/>
    </row>
    <row r="1433" spans="13:15">
      <c r="M1433" s="127"/>
      <c r="N1433" s="127"/>
      <c r="O1433" s="127"/>
    </row>
    <row r="1434" spans="13:15">
      <c r="M1434" s="127"/>
      <c r="N1434" s="127"/>
      <c r="O1434" s="127"/>
    </row>
    <row r="1435" spans="13:15">
      <c r="M1435" s="127"/>
      <c r="N1435" s="127"/>
      <c r="O1435" s="127"/>
    </row>
    <row r="1436" spans="13:15">
      <c r="M1436" s="127"/>
      <c r="N1436" s="127"/>
      <c r="O1436" s="127"/>
    </row>
    <row r="1437" spans="13:15">
      <c r="M1437" s="127"/>
      <c r="N1437" s="127"/>
      <c r="O1437" s="127"/>
    </row>
    <row r="1438" spans="13:15">
      <c r="M1438" s="127"/>
      <c r="N1438" s="127"/>
      <c r="O1438" s="127"/>
    </row>
    <row r="1439" spans="13:15">
      <c r="M1439" s="127"/>
      <c r="N1439" s="127"/>
      <c r="O1439" s="127"/>
    </row>
    <row r="1440" spans="13:15">
      <c r="M1440" s="127"/>
      <c r="N1440" s="127"/>
      <c r="O1440" s="127"/>
    </row>
    <row r="1441" spans="13:15">
      <c r="M1441" s="127"/>
      <c r="N1441" s="127"/>
      <c r="O1441" s="127"/>
    </row>
    <row r="1442" spans="13:15">
      <c r="M1442" s="127"/>
      <c r="N1442" s="127"/>
      <c r="O1442" s="127"/>
    </row>
    <row r="1443" spans="13:15">
      <c r="M1443" s="127"/>
      <c r="N1443" s="127"/>
      <c r="O1443" s="127"/>
    </row>
    <row r="1444" spans="13:15">
      <c r="M1444" s="127"/>
      <c r="N1444" s="127"/>
      <c r="O1444" s="127"/>
    </row>
    <row r="1445" spans="13:15">
      <c r="M1445" s="127"/>
      <c r="N1445" s="127"/>
      <c r="O1445" s="127"/>
    </row>
    <row r="1446" spans="13:15">
      <c r="M1446" s="127"/>
      <c r="N1446" s="127"/>
      <c r="O1446" s="127"/>
    </row>
    <row r="1447" spans="13:15">
      <c r="M1447" s="127"/>
      <c r="N1447" s="127"/>
      <c r="O1447" s="127"/>
    </row>
    <row r="1448" spans="13:15">
      <c r="M1448" s="127"/>
      <c r="N1448" s="127"/>
      <c r="O1448" s="127"/>
    </row>
    <row r="1449" spans="13:15">
      <c r="M1449" s="127"/>
      <c r="N1449" s="127"/>
      <c r="O1449" s="127"/>
    </row>
    <row r="1450" spans="13:15">
      <c r="M1450" s="127"/>
      <c r="N1450" s="127"/>
      <c r="O1450" s="127"/>
    </row>
    <row r="1451" spans="13:15">
      <c r="M1451" s="127"/>
      <c r="N1451" s="127"/>
      <c r="O1451" s="127"/>
    </row>
    <row r="1452" spans="13:15">
      <c r="M1452" s="127"/>
      <c r="N1452" s="127"/>
      <c r="O1452" s="127"/>
    </row>
    <row r="1453" spans="13:15">
      <c r="M1453" s="127"/>
      <c r="N1453" s="127"/>
      <c r="O1453" s="127"/>
    </row>
    <row r="1454" spans="13:15">
      <c r="M1454" s="127"/>
      <c r="N1454" s="127"/>
      <c r="O1454" s="127"/>
    </row>
    <row r="1455" spans="13:15">
      <c r="M1455" s="127"/>
      <c r="N1455" s="127"/>
      <c r="O1455" s="127"/>
    </row>
    <row r="1456" spans="13:15">
      <c r="M1456" s="127"/>
      <c r="N1456" s="127"/>
      <c r="O1456" s="127"/>
    </row>
    <row r="1457" spans="13:15">
      <c r="M1457" s="127"/>
      <c r="N1457" s="127"/>
      <c r="O1457" s="127"/>
    </row>
    <row r="1458" spans="13:15">
      <c r="M1458" s="127"/>
      <c r="N1458" s="127"/>
      <c r="O1458" s="127"/>
    </row>
    <row r="1459" spans="13:15">
      <c r="M1459" s="127"/>
      <c r="N1459" s="127"/>
      <c r="O1459" s="127"/>
    </row>
    <row r="1460" spans="13:15">
      <c r="M1460" s="127"/>
      <c r="N1460" s="127"/>
      <c r="O1460" s="127"/>
    </row>
    <row r="1461" spans="13:15">
      <c r="M1461" s="127"/>
      <c r="N1461" s="127"/>
      <c r="O1461" s="127"/>
    </row>
    <row r="1462" spans="13:15">
      <c r="M1462" s="127"/>
      <c r="N1462" s="127"/>
      <c r="O1462" s="127"/>
    </row>
    <row r="1463" spans="13:15">
      <c r="M1463" s="127"/>
      <c r="N1463" s="127"/>
      <c r="O1463" s="127"/>
    </row>
    <row r="1464" spans="13:15">
      <c r="M1464" s="127"/>
      <c r="N1464" s="127"/>
      <c r="O1464" s="127"/>
    </row>
    <row r="1465" spans="13:15">
      <c r="M1465" s="127"/>
      <c r="N1465" s="127"/>
      <c r="O1465" s="127"/>
    </row>
    <row r="1466" spans="13:15">
      <c r="M1466" s="127"/>
      <c r="N1466" s="127"/>
      <c r="O1466" s="127"/>
    </row>
    <row r="1467" spans="13:15">
      <c r="M1467" s="127"/>
      <c r="N1467" s="127"/>
      <c r="O1467" s="127"/>
    </row>
    <row r="1468" spans="13:15">
      <c r="M1468" s="127"/>
      <c r="N1468" s="127"/>
      <c r="O1468" s="127"/>
    </row>
    <row r="1469" spans="13:15">
      <c r="M1469" s="127"/>
      <c r="N1469" s="127"/>
      <c r="O1469" s="127"/>
    </row>
    <row r="1470" spans="13:15">
      <c r="M1470" s="127"/>
      <c r="N1470" s="127"/>
      <c r="O1470" s="127"/>
    </row>
    <row r="1471" spans="13:15">
      <c r="M1471" s="127"/>
      <c r="N1471" s="127"/>
      <c r="O1471" s="127"/>
    </row>
    <row r="1472" spans="13:15">
      <c r="M1472" s="127"/>
      <c r="N1472" s="127"/>
      <c r="O1472" s="127"/>
    </row>
    <row r="1473" spans="13:15">
      <c r="M1473" s="127"/>
      <c r="N1473" s="127"/>
      <c r="O1473" s="127"/>
    </row>
    <row r="1474" spans="13:15">
      <c r="M1474" s="127"/>
      <c r="N1474" s="127"/>
      <c r="O1474" s="127"/>
    </row>
    <row r="1475" spans="13:15">
      <c r="M1475" s="127"/>
      <c r="N1475" s="127"/>
      <c r="O1475" s="127"/>
    </row>
    <row r="1476" spans="13:15">
      <c r="M1476" s="127"/>
      <c r="N1476" s="127"/>
      <c r="O1476" s="127"/>
    </row>
    <row r="1477" spans="13:15">
      <c r="M1477" s="127"/>
      <c r="N1477" s="127"/>
      <c r="O1477" s="127"/>
    </row>
    <row r="1478" spans="13:15">
      <c r="M1478" s="127"/>
      <c r="N1478" s="127"/>
      <c r="O1478" s="127"/>
    </row>
    <row r="1479" spans="13:15">
      <c r="M1479" s="127"/>
      <c r="N1479" s="127"/>
      <c r="O1479" s="127"/>
    </row>
    <row r="1480" spans="13:15">
      <c r="M1480" s="127"/>
      <c r="N1480" s="127"/>
      <c r="O1480" s="127"/>
    </row>
    <row r="1481" spans="13:15">
      <c r="M1481" s="127"/>
      <c r="N1481" s="127"/>
      <c r="O1481" s="127"/>
    </row>
    <row r="1482" spans="13:15">
      <c r="M1482" s="127"/>
      <c r="N1482" s="127"/>
      <c r="O1482" s="127"/>
    </row>
    <row r="1483" spans="13:15">
      <c r="M1483" s="127"/>
      <c r="N1483" s="127"/>
      <c r="O1483" s="127"/>
    </row>
    <row r="1484" spans="13:15">
      <c r="M1484" s="127"/>
      <c r="N1484" s="127"/>
      <c r="O1484" s="127"/>
    </row>
    <row r="1485" spans="13:15">
      <c r="M1485" s="127"/>
      <c r="N1485" s="127"/>
      <c r="O1485" s="127"/>
    </row>
    <row r="1486" spans="13:15">
      <c r="M1486" s="127"/>
      <c r="N1486" s="127"/>
      <c r="O1486" s="127"/>
    </row>
    <row r="1487" spans="13:15">
      <c r="M1487" s="127"/>
      <c r="N1487" s="127"/>
      <c r="O1487" s="127"/>
    </row>
    <row r="1488" spans="13:15">
      <c r="M1488" s="127"/>
      <c r="N1488" s="127"/>
      <c r="O1488" s="127"/>
    </row>
    <row r="1489" spans="13:15">
      <c r="M1489" s="127"/>
      <c r="N1489" s="127"/>
      <c r="O1489" s="127"/>
    </row>
    <row r="1490" spans="13:15">
      <c r="M1490" s="127"/>
      <c r="N1490" s="127"/>
      <c r="O1490" s="127"/>
    </row>
    <row r="1491" spans="13:15">
      <c r="M1491" s="127"/>
      <c r="N1491" s="127"/>
      <c r="O1491" s="127"/>
    </row>
    <row r="1492" spans="13:15">
      <c r="M1492" s="127"/>
      <c r="N1492" s="127"/>
      <c r="O1492" s="127"/>
    </row>
    <row r="1493" spans="13:15">
      <c r="M1493" s="127"/>
      <c r="N1493" s="127"/>
      <c r="O1493" s="127"/>
    </row>
    <row r="1494" spans="13:15">
      <c r="M1494" s="127"/>
      <c r="N1494" s="127"/>
      <c r="O1494" s="127"/>
    </row>
    <row r="1495" spans="13:15">
      <c r="M1495" s="127"/>
      <c r="N1495" s="127"/>
      <c r="O1495" s="127"/>
    </row>
    <row r="1496" spans="13:15">
      <c r="M1496" s="127"/>
      <c r="N1496" s="127"/>
      <c r="O1496" s="127"/>
    </row>
    <row r="1497" spans="13:15">
      <c r="M1497" s="127"/>
      <c r="N1497" s="127"/>
      <c r="O1497" s="127"/>
    </row>
    <row r="1498" spans="13:15">
      <c r="M1498" s="127"/>
      <c r="N1498" s="127"/>
      <c r="O1498" s="127"/>
    </row>
    <row r="1499" spans="13:15">
      <c r="M1499" s="127"/>
      <c r="N1499" s="127"/>
      <c r="O1499" s="127"/>
    </row>
    <row r="1500" spans="13:15">
      <c r="M1500" s="127"/>
      <c r="N1500" s="127"/>
      <c r="O1500" s="127"/>
    </row>
    <row r="1501" spans="13:15">
      <c r="M1501" s="127"/>
      <c r="N1501" s="127"/>
      <c r="O1501" s="127"/>
    </row>
    <row r="1502" spans="13:15">
      <c r="M1502" s="127"/>
      <c r="N1502" s="127"/>
      <c r="O1502" s="127"/>
    </row>
    <row r="1503" spans="13:15">
      <c r="M1503" s="127"/>
      <c r="N1503" s="127"/>
      <c r="O1503" s="127"/>
    </row>
    <row r="1504" spans="13:15">
      <c r="M1504" s="127"/>
      <c r="N1504" s="127"/>
      <c r="O1504" s="127"/>
    </row>
    <row r="1505" spans="13:15">
      <c r="M1505" s="127"/>
      <c r="N1505" s="127"/>
      <c r="O1505" s="127"/>
    </row>
    <row r="1506" spans="13:15">
      <c r="M1506" s="127"/>
      <c r="N1506" s="127"/>
      <c r="O1506" s="127"/>
    </row>
    <row r="1507" spans="13:15">
      <c r="M1507" s="127"/>
      <c r="N1507" s="127"/>
      <c r="O1507" s="127"/>
    </row>
    <row r="1508" spans="13:15">
      <c r="M1508" s="127"/>
      <c r="N1508" s="127"/>
      <c r="O1508" s="127"/>
    </row>
    <row r="1509" spans="13:15">
      <c r="M1509" s="127"/>
      <c r="N1509" s="127"/>
      <c r="O1509" s="127"/>
    </row>
    <row r="1510" spans="13:15">
      <c r="M1510" s="127"/>
      <c r="N1510" s="127"/>
      <c r="O1510" s="127"/>
    </row>
    <row r="1511" spans="13:15">
      <c r="M1511" s="127"/>
      <c r="N1511" s="127"/>
      <c r="O1511" s="127"/>
    </row>
    <row r="1512" spans="13:15">
      <c r="M1512" s="127"/>
      <c r="N1512" s="127"/>
      <c r="O1512" s="127"/>
    </row>
    <row r="1513" spans="13:15">
      <c r="M1513" s="127"/>
      <c r="N1513" s="127"/>
      <c r="O1513" s="127"/>
    </row>
    <row r="1514" spans="13:15">
      <c r="M1514" s="127"/>
      <c r="N1514" s="127"/>
      <c r="O1514" s="127"/>
    </row>
    <row r="1515" spans="13:15">
      <c r="M1515" s="127"/>
      <c r="N1515" s="127"/>
      <c r="O1515" s="127"/>
    </row>
    <row r="1516" spans="13:15">
      <c r="M1516" s="127"/>
      <c r="N1516" s="127"/>
      <c r="O1516" s="127"/>
    </row>
    <row r="1517" spans="13:15">
      <c r="M1517" s="127"/>
      <c r="N1517" s="127"/>
      <c r="O1517" s="127"/>
    </row>
    <row r="1518" spans="13:15">
      <c r="M1518" s="127"/>
      <c r="N1518" s="127"/>
      <c r="O1518" s="127"/>
    </row>
    <row r="1519" spans="13:15">
      <c r="M1519" s="127"/>
      <c r="N1519" s="127"/>
      <c r="O1519" s="127"/>
    </row>
    <row r="1520" spans="13:15">
      <c r="M1520" s="127"/>
      <c r="N1520" s="127"/>
      <c r="O1520" s="127"/>
    </row>
    <row r="1521" spans="13:15">
      <c r="M1521" s="127"/>
      <c r="N1521" s="127"/>
      <c r="O1521" s="127"/>
    </row>
    <row r="1522" spans="13:15">
      <c r="M1522" s="127"/>
      <c r="N1522" s="127"/>
      <c r="O1522" s="127"/>
    </row>
    <row r="1523" spans="13:15">
      <c r="M1523" s="127"/>
      <c r="N1523" s="127"/>
      <c r="O1523" s="127"/>
    </row>
    <row r="1524" spans="13:15">
      <c r="M1524" s="127"/>
      <c r="N1524" s="127"/>
      <c r="O1524" s="127"/>
    </row>
    <row r="1525" spans="13:15">
      <c r="M1525" s="127"/>
      <c r="N1525" s="127"/>
      <c r="O1525" s="127"/>
    </row>
    <row r="1526" spans="13:15">
      <c r="M1526" s="127"/>
      <c r="N1526" s="127"/>
      <c r="O1526" s="127"/>
    </row>
    <row r="1527" spans="13:15">
      <c r="M1527" s="127"/>
      <c r="N1527" s="127"/>
      <c r="O1527" s="127"/>
    </row>
    <row r="1528" spans="13:15">
      <c r="M1528" s="127"/>
      <c r="N1528" s="127"/>
      <c r="O1528" s="127"/>
    </row>
    <row r="1529" spans="13:15">
      <c r="M1529" s="127"/>
      <c r="N1529" s="127"/>
      <c r="O1529" s="127"/>
    </row>
    <row r="1530" spans="13:15">
      <c r="M1530" s="127"/>
      <c r="N1530" s="127"/>
      <c r="O1530" s="127"/>
    </row>
    <row r="1531" spans="13:15">
      <c r="M1531" s="127"/>
      <c r="N1531" s="127"/>
      <c r="O1531" s="127"/>
    </row>
    <row r="1532" spans="13:15">
      <c r="M1532" s="127"/>
      <c r="N1532" s="127"/>
      <c r="O1532" s="127"/>
    </row>
    <row r="1533" spans="13:15">
      <c r="M1533" s="127"/>
      <c r="N1533" s="127"/>
      <c r="O1533" s="127"/>
    </row>
    <row r="1534" spans="13:15">
      <c r="M1534" s="127"/>
      <c r="N1534" s="127"/>
      <c r="O1534" s="127"/>
    </row>
    <row r="1535" spans="13:15">
      <c r="M1535" s="127"/>
      <c r="N1535" s="127"/>
      <c r="O1535" s="127"/>
    </row>
    <row r="1536" spans="13:15">
      <c r="M1536" s="127"/>
      <c r="N1536" s="127"/>
      <c r="O1536" s="127"/>
    </row>
    <row r="1537" spans="13:15">
      <c r="M1537" s="127"/>
      <c r="N1537" s="127"/>
      <c r="O1537" s="127"/>
    </row>
    <row r="1538" spans="13:15">
      <c r="M1538" s="127"/>
      <c r="N1538" s="127"/>
      <c r="O1538" s="127"/>
    </row>
    <row r="1539" spans="13:15">
      <c r="M1539" s="127"/>
      <c r="N1539" s="127"/>
      <c r="O1539" s="127"/>
    </row>
    <row r="1540" spans="13:15">
      <c r="M1540" s="127"/>
      <c r="N1540" s="127"/>
      <c r="O1540" s="127"/>
    </row>
    <row r="1541" spans="13:15">
      <c r="M1541" s="127"/>
      <c r="N1541" s="127"/>
      <c r="O1541" s="127"/>
    </row>
    <row r="1542" spans="13:15">
      <c r="M1542" s="127"/>
      <c r="N1542" s="127"/>
      <c r="O1542" s="127"/>
    </row>
    <row r="1543" spans="13:15">
      <c r="M1543" s="127"/>
      <c r="N1543" s="127"/>
      <c r="O1543" s="127"/>
    </row>
    <row r="1544" spans="13:15">
      <c r="M1544" s="127"/>
      <c r="N1544" s="127"/>
      <c r="O1544" s="127"/>
    </row>
    <row r="1545" spans="13:15">
      <c r="M1545" s="127"/>
      <c r="N1545" s="127"/>
      <c r="O1545" s="127"/>
    </row>
    <row r="1546" spans="13:15">
      <c r="M1546" s="127"/>
      <c r="N1546" s="127"/>
      <c r="O1546" s="127"/>
    </row>
    <row r="1547" spans="13:15">
      <c r="M1547" s="127"/>
      <c r="N1547" s="127"/>
      <c r="O1547" s="127"/>
    </row>
    <row r="1548" spans="13:15">
      <c r="M1548" s="127"/>
      <c r="N1548" s="127"/>
      <c r="O1548" s="127"/>
    </row>
    <row r="1549" spans="13:15">
      <c r="M1549" s="127"/>
      <c r="N1549" s="127"/>
      <c r="O1549" s="127"/>
    </row>
    <row r="1550" spans="13:15">
      <c r="M1550" s="127"/>
      <c r="N1550" s="127"/>
      <c r="O1550" s="127"/>
    </row>
    <row r="1551" spans="13:15">
      <c r="M1551" s="127"/>
      <c r="N1551" s="127"/>
      <c r="O1551" s="127"/>
    </row>
    <row r="1552" spans="13:15">
      <c r="M1552" s="127"/>
      <c r="N1552" s="127"/>
      <c r="O1552" s="127"/>
    </row>
    <row r="1553" spans="13:15">
      <c r="M1553" s="127"/>
      <c r="N1553" s="127"/>
      <c r="O1553" s="127"/>
    </row>
    <row r="1554" spans="13:15">
      <c r="M1554" s="127"/>
      <c r="N1554" s="127"/>
      <c r="O1554" s="127"/>
    </row>
    <row r="1555" spans="13:15">
      <c r="M1555" s="127"/>
      <c r="N1555" s="127"/>
      <c r="O1555" s="127"/>
    </row>
    <row r="1556" spans="13:15">
      <c r="M1556" s="127"/>
      <c r="N1556" s="127"/>
      <c r="O1556" s="127"/>
    </row>
    <row r="1557" spans="13:15">
      <c r="M1557" s="127"/>
      <c r="N1557" s="127"/>
      <c r="O1557" s="127"/>
    </row>
    <row r="1558" spans="13:15">
      <c r="M1558" s="127"/>
      <c r="N1558" s="127"/>
      <c r="O1558" s="127"/>
    </row>
    <row r="1559" spans="13:15">
      <c r="M1559" s="127"/>
      <c r="N1559" s="127"/>
      <c r="O1559" s="127"/>
    </row>
    <row r="1560" spans="13:15">
      <c r="M1560" s="127"/>
      <c r="N1560" s="127"/>
      <c r="O1560" s="127"/>
    </row>
    <row r="1561" spans="13:15">
      <c r="M1561" s="127"/>
      <c r="N1561" s="127"/>
      <c r="O1561" s="127"/>
    </row>
    <row r="1562" spans="13:15">
      <c r="M1562" s="127"/>
      <c r="N1562" s="127"/>
      <c r="O1562" s="127"/>
    </row>
    <row r="1563" spans="13:15">
      <c r="M1563" s="127"/>
      <c r="N1563" s="127"/>
      <c r="O1563" s="127"/>
    </row>
    <row r="1564" spans="13:15">
      <c r="M1564" s="127"/>
      <c r="N1564" s="127"/>
      <c r="O1564" s="127"/>
    </row>
    <row r="1565" spans="13:15">
      <c r="M1565" s="127"/>
      <c r="N1565" s="127"/>
      <c r="O1565" s="127"/>
    </row>
    <row r="1566" spans="13:15">
      <c r="M1566" s="127"/>
      <c r="N1566" s="127"/>
      <c r="O1566" s="127"/>
    </row>
    <row r="1567" spans="13:15">
      <c r="M1567" s="127"/>
      <c r="N1567" s="127"/>
      <c r="O1567" s="127"/>
    </row>
    <row r="1568" spans="13:15">
      <c r="M1568" s="127"/>
      <c r="N1568" s="127"/>
      <c r="O1568" s="127"/>
    </row>
    <row r="1569" spans="13:15">
      <c r="M1569" s="127"/>
      <c r="N1569" s="127"/>
      <c r="O1569" s="127"/>
    </row>
    <row r="1570" spans="13:15">
      <c r="M1570" s="127"/>
      <c r="N1570" s="127"/>
      <c r="O1570" s="127"/>
    </row>
    <row r="1571" spans="13:15">
      <c r="M1571" s="127"/>
      <c r="N1571" s="127"/>
      <c r="O1571" s="127"/>
    </row>
    <row r="1572" spans="13:15">
      <c r="M1572" s="127"/>
      <c r="N1572" s="127"/>
      <c r="O1572" s="127"/>
    </row>
    <row r="1573" spans="13:15">
      <c r="M1573" s="127"/>
      <c r="N1573" s="127"/>
      <c r="O1573" s="127"/>
    </row>
    <row r="1574" spans="13:15">
      <c r="M1574" s="127"/>
      <c r="N1574" s="127"/>
      <c r="O1574" s="127"/>
    </row>
    <row r="1575" spans="13:15">
      <c r="M1575" s="127"/>
      <c r="N1575" s="127"/>
      <c r="O1575" s="127"/>
    </row>
    <row r="1576" spans="13:15">
      <c r="M1576" s="127"/>
      <c r="N1576" s="127"/>
      <c r="O1576" s="127"/>
    </row>
    <row r="1577" spans="13:15">
      <c r="M1577" s="127"/>
      <c r="N1577" s="127"/>
      <c r="O1577" s="127"/>
    </row>
    <row r="1578" spans="13:15">
      <c r="M1578" s="127"/>
      <c r="N1578" s="127"/>
      <c r="O1578" s="127"/>
    </row>
    <row r="1579" spans="13:15">
      <c r="M1579" s="127"/>
      <c r="N1579" s="127"/>
      <c r="O1579" s="127"/>
    </row>
    <row r="1580" spans="13:15">
      <c r="M1580" s="127"/>
      <c r="N1580" s="127"/>
      <c r="O1580" s="127"/>
    </row>
    <row r="1581" spans="13:15">
      <c r="M1581" s="127"/>
      <c r="N1581" s="127"/>
      <c r="O1581" s="127"/>
    </row>
    <row r="1582" spans="13:15">
      <c r="M1582" s="127"/>
      <c r="N1582" s="127"/>
      <c r="O1582" s="127"/>
    </row>
    <row r="1583" spans="13:15">
      <c r="M1583" s="127"/>
      <c r="N1583" s="127"/>
      <c r="O1583" s="127"/>
    </row>
    <row r="1584" spans="13:15">
      <c r="M1584" s="127"/>
      <c r="N1584" s="127"/>
      <c r="O1584" s="127"/>
    </row>
    <row r="1585" spans="13:15">
      <c r="M1585" s="127"/>
      <c r="N1585" s="127"/>
      <c r="O1585" s="127"/>
    </row>
    <row r="1586" spans="13:15">
      <c r="M1586" s="127"/>
      <c r="N1586" s="127"/>
      <c r="O1586" s="127"/>
    </row>
    <row r="1587" spans="13:15">
      <c r="M1587" s="127"/>
      <c r="N1587" s="127"/>
      <c r="O1587" s="127"/>
    </row>
    <row r="1588" spans="13:15">
      <c r="M1588" s="127"/>
      <c r="N1588" s="127"/>
      <c r="O1588" s="127"/>
    </row>
    <row r="1589" spans="13:15">
      <c r="M1589" s="127"/>
      <c r="N1589" s="127"/>
      <c r="O1589" s="127"/>
    </row>
    <row r="1590" spans="13:15">
      <c r="M1590" s="127"/>
      <c r="N1590" s="127"/>
      <c r="O1590" s="127"/>
    </row>
    <row r="1591" spans="13:15">
      <c r="M1591" s="127"/>
      <c r="N1591" s="127"/>
      <c r="O1591" s="127"/>
    </row>
    <row r="1592" spans="13:15">
      <c r="M1592" s="127"/>
      <c r="N1592" s="127"/>
      <c r="O1592" s="127"/>
    </row>
    <row r="1593" spans="13:15">
      <c r="M1593" s="127"/>
      <c r="N1593" s="127"/>
      <c r="O1593" s="127"/>
    </row>
    <row r="1594" spans="13:15">
      <c r="M1594" s="127"/>
      <c r="N1594" s="127"/>
      <c r="O1594" s="127"/>
    </row>
    <row r="1595" spans="13:15">
      <c r="M1595" s="127"/>
      <c r="N1595" s="127"/>
      <c r="O1595" s="127"/>
    </row>
    <row r="1596" spans="13:15">
      <c r="M1596" s="127"/>
      <c r="N1596" s="127"/>
      <c r="O1596" s="127"/>
    </row>
    <row r="1597" spans="13:15">
      <c r="M1597" s="127"/>
      <c r="N1597" s="127"/>
      <c r="O1597" s="127"/>
    </row>
    <row r="1598" spans="13:15">
      <c r="M1598" s="127"/>
      <c r="N1598" s="127"/>
      <c r="O1598" s="127"/>
    </row>
    <row r="1599" spans="13:15">
      <c r="M1599" s="127"/>
      <c r="N1599" s="127"/>
      <c r="O1599" s="127"/>
    </row>
    <row r="1600" spans="13:15">
      <c r="M1600" s="127"/>
      <c r="N1600" s="127"/>
      <c r="O1600" s="127"/>
    </row>
    <row r="1601" spans="13:15">
      <c r="M1601" s="127"/>
      <c r="N1601" s="127"/>
      <c r="O1601" s="127"/>
    </row>
    <row r="1602" spans="13:15">
      <c r="M1602" s="127"/>
      <c r="N1602" s="127"/>
      <c r="O1602" s="127"/>
    </row>
    <row r="1603" spans="13:15">
      <c r="M1603" s="127"/>
      <c r="N1603" s="127"/>
      <c r="O1603" s="127"/>
    </row>
    <row r="1604" spans="13:15">
      <c r="M1604" s="127"/>
      <c r="N1604" s="127"/>
      <c r="O1604" s="127"/>
    </row>
    <row r="1605" spans="13:15">
      <c r="M1605" s="127"/>
      <c r="N1605" s="127"/>
      <c r="O1605" s="127"/>
    </row>
    <row r="1606" spans="13:15">
      <c r="M1606" s="127"/>
      <c r="N1606" s="127"/>
      <c r="O1606" s="127"/>
    </row>
    <row r="1607" spans="13:15">
      <c r="M1607" s="127"/>
      <c r="N1607" s="127"/>
      <c r="O1607" s="127"/>
    </row>
    <row r="1608" spans="13:15">
      <c r="M1608" s="127"/>
      <c r="N1608" s="127"/>
      <c r="O1608" s="127"/>
    </row>
    <row r="1609" spans="13:15">
      <c r="M1609" s="127"/>
      <c r="N1609" s="127"/>
      <c r="O1609" s="127"/>
    </row>
    <row r="1610" spans="13:15">
      <c r="M1610" s="127"/>
      <c r="N1610" s="127"/>
      <c r="O1610" s="127"/>
    </row>
    <row r="1611" spans="13:15">
      <c r="M1611" s="127"/>
      <c r="N1611" s="127"/>
      <c r="O1611" s="127"/>
    </row>
    <row r="1612" spans="13:15">
      <c r="M1612" s="127"/>
      <c r="N1612" s="127"/>
      <c r="O1612" s="127"/>
    </row>
    <row r="1613" spans="13:15">
      <c r="M1613" s="127"/>
      <c r="N1613" s="127"/>
      <c r="O1613" s="127"/>
    </row>
    <row r="1614" spans="13:15">
      <c r="M1614" s="127"/>
      <c r="N1614" s="127"/>
      <c r="O1614" s="127"/>
    </row>
    <row r="1615" spans="13:15">
      <c r="M1615" s="127"/>
      <c r="N1615" s="127"/>
      <c r="O1615" s="127"/>
    </row>
    <row r="1616" spans="13:15">
      <c r="M1616" s="127"/>
      <c r="N1616" s="127"/>
      <c r="O1616" s="127"/>
    </row>
    <row r="1617" spans="13:15">
      <c r="M1617" s="127"/>
      <c r="N1617" s="127"/>
      <c r="O1617" s="127"/>
    </row>
    <row r="1618" spans="13:15">
      <c r="M1618" s="127"/>
      <c r="N1618" s="127"/>
      <c r="O1618" s="127"/>
    </row>
    <row r="1619" spans="13:15">
      <c r="M1619" s="127"/>
      <c r="N1619" s="127"/>
      <c r="O1619" s="127"/>
    </row>
    <row r="1620" spans="13:15">
      <c r="M1620" s="127"/>
      <c r="N1620" s="127"/>
      <c r="O1620" s="127"/>
    </row>
    <row r="1621" spans="13:15">
      <c r="M1621" s="127"/>
      <c r="N1621" s="127"/>
      <c r="O1621" s="127"/>
    </row>
    <row r="1622" spans="13:15">
      <c r="M1622" s="127"/>
      <c r="N1622" s="127"/>
      <c r="O1622" s="127"/>
    </row>
    <row r="1623" spans="13:15">
      <c r="M1623" s="127"/>
      <c r="N1623" s="127"/>
      <c r="O1623" s="127"/>
    </row>
    <row r="1624" spans="13:15">
      <c r="M1624" s="127"/>
      <c r="N1624" s="127"/>
      <c r="O1624" s="127"/>
    </row>
    <row r="1625" spans="13:15">
      <c r="M1625" s="127"/>
      <c r="N1625" s="127"/>
      <c r="O1625" s="127"/>
    </row>
    <row r="1626" spans="13:15">
      <c r="M1626" s="127"/>
      <c r="N1626" s="127"/>
      <c r="O1626" s="127"/>
    </row>
    <row r="1627" spans="13:15">
      <c r="M1627" s="127"/>
      <c r="N1627" s="127"/>
      <c r="O1627" s="127"/>
    </row>
    <row r="1628" spans="13:15">
      <c r="M1628" s="127"/>
      <c r="N1628" s="127"/>
      <c r="O1628" s="127"/>
    </row>
    <row r="1629" spans="13:15">
      <c r="M1629" s="127"/>
      <c r="N1629" s="127"/>
      <c r="O1629" s="127"/>
    </row>
    <row r="1630" spans="13:15">
      <c r="M1630" s="127"/>
      <c r="N1630" s="127"/>
      <c r="O1630" s="127"/>
    </row>
    <row r="1631" spans="13:15">
      <c r="M1631" s="127"/>
      <c r="N1631" s="127"/>
      <c r="O1631" s="127"/>
    </row>
    <row r="1632" spans="13:15">
      <c r="M1632" s="127"/>
      <c r="N1632" s="127"/>
      <c r="O1632" s="127"/>
    </row>
    <row r="1633" spans="13:15">
      <c r="M1633" s="127"/>
      <c r="N1633" s="127"/>
      <c r="O1633" s="127"/>
    </row>
    <row r="1634" spans="13:15">
      <c r="M1634" s="127"/>
      <c r="N1634" s="127"/>
      <c r="O1634" s="127"/>
    </row>
    <row r="1635" spans="13:15">
      <c r="M1635" s="127"/>
      <c r="N1635" s="127"/>
      <c r="O1635" s="127"/>
    </row>
    <row r="1636" spans="13:15">
      <c r="M1636" s="127"/>
      <c r="N1636" s="127"/>
      <c r="O1636" s="127"/>
    </row>
    <row r="1637" spans="13:15">
      <c r="M1637" s="127"/>
      <c r="N1637" s="127"/>
      <c r="O1637" s="127"/>
    </row>
    <row r="1638" spans="13:15">
      <c r="M1638" s="127"/>
      <c r="N1638" s="127"/>
      <c r="O1638" s="127"/>
    </row>
    <row r="1639" spans="13:15">
      <c r="M1639" s="127"/>
      <c r="N1639" s="127"/>
      <c r="O1639" s="127"/>
    </row>
    <row r="1640" spans="13:15">
      <c r="M1640" s="127"/>
      <c r="N1640" s="127"/>
      <c r="O1640" s="127"/>
    </row>
    <row r="1641" spans="13:15">
      <c r="M1641" s="127"/>
      <c r="N1641" s="127"/>
      <c r="O1641" s="127"/>
    </row>
    <row r="1642" spans="13:15">
      <c r="M1642" s="127"/>
      <c r="N1642" s="127"/>
      <c r="O1642" s="127"/>
    </row>
    <row r="1643" spans="13:15">
      <c r="M1643" s="127"/>
      <c r="N1643" s="127"/>
      <c r="O1643" s="127"/>
    </row>
    <row r="1644" spans="13:15">
      <c r="M1644" s="127"/>
      <c r="N1644" s="127"/>
      <c r="O1644" s="127"/>
    </row>
    <row r="1645" spans="13:15">
      <c r="M1645" s="127"/>
      <c r="N1645" s="127"/>
      <c r="O1645" s="127"/>
    </row>
    <row r="1646" spans="13:15">
      <c r="M1646" s="127"/>
      <c r="N1646" s="127"/>
      <c r="O1646" s="127"/>
    </row>
    <row r="1647" spans="13:15">
      <c r="M1647" s="127"/>
      <c r="N1647" s="127"/>
      <c r="O1647" s="127"/>
    </row>
    <row r="1648" spans="13:15">
      <c r="M1648" s="127"/>
      <c r="N1648" s="127"/>
      <c r="O1648" s="127"/>
    </row>
    <row r="1649" spans="13:15">
      <c r="M1649" s="127"/>
      <c r="N1649" s="127"/>
      <c r="O1649" s="127"/>
    </row>
    <row r="1650" spans="13:15">
      <c r="M1650" s="127"/>
      <c r="N1650" s="127"/>
      <c r="O1650" s="127"/>
    </row>
    <row r="1651" spans="13:15">
      <c r="M1651" s="127"/>
      <c r="N1651" s="127"/>
      <c r="O1651" s="127"/>
    </row>
    <row r="1652" spans="13:15">
      <c r="M1652" s="127"/>
      <c r="N1652" s="127"/>
      <c r="O1652" s="127"/>
    </row>
    <row r="1653" spans="13:15">
      <c r="M1653" s="127"/>
      <c r="N1653" s="127"/>
      <c r="O1653" s="127"/>
    </row>
    <row r="1654" spans="13:15">
      <c r="M1654" s="127"/>
      <c r="N1654" s="127"/>
      <c r="O1654" s="127"/>
    </row>
    <row r="1655" spans="13:15">
      <c r="M1655" s="127"/>
      <c r="N1655" s="127"/>
      <c r="O1655" s="127"/>
    </row>
    <row r="1656" spans="13:15">
      <c r="M1656" s="127"/>
      <c r="N1656" s="127"/>
      <c r="O1656" s="127"/>
    </row>
    <row r="1657" spans="13:15">
      <c r="M1657" s="127"/>
      <c r="N1657" s="127"/>
      <c r="O1657" s="127"/>
    </row>
    <row r="1658" spans="13:15">
      <c r="M1658" s="127"/>
      <c r="N1658" s="127"/>
      <c r="O1658" s="127"/>
    </row>
    <row r="1659" spans="13:15">
      <c r="M1659" s="127"/>
      <c r="N1659" s="127"/>
      <c r="O1659" s="127"/>
    </row>
    <row r="1660" spans="13:15">
      <c r="M1660" s="127"/>
      <c r="N1660" s="127"/>
      <c r="O1660" s="127"/>
    </row>
    <row r="1661" spans="13:15">
      <c r="M1661" s="127"/>
      <c r="N1661" s="127"/>
      <c r="O1661" s="127"/>
    </row>
    <row r="1662" spans="13:15">
      <c r="M1662" s="127"/>
      <c r="N1662" s="127"/>
      <c r="O1662" s="127"/>
    </row>
    <row r="1663" spans="13:15">
      <c r="M1663" s="127"/>
      <c r="N1663" s="127"/>
      <c r="O1663" s="127"/>
    </row>
    <row r="1664" spans="13:15">
      <c r="M1664" s="127"/>
      <c r="N1664" s="127"/>
      <c r="O1664" s="127"/>
    </row>
    <row r="1665" spans="13:15">
      <c r="M1665" s="127"/>
      <c r="N1665" s="127"/>
      <c r="O1665" s="127"/>
    </row>
    <row r="1666" spans="13:15">
      <c r="M1666" s="127"/>
      <c r="N1666" s="127"/>
      <c r="O1666" s="127"/>
    </row>
    <row r="1667" spans="13:15">
      <c r="M1667" s="127"/>
      <c r="N1667" s="127"/>
      <c r="O1667" s="127"/>
    </row>
    <row r="1668" spans="13:15">
      <c r="M1668" s="127"/>
      <c r="N1668" s="127"/>
      <c r="O1668" s="127"/>
    </row>
    <row r="1669" spans="13:15">
      <c r="M1669" s="127"/>
      <c r="N1669" s="127"/>
      <c r="O1669" s="127"/>
    </row>
    <row r="1670" spans="13:15">
      <c r="M1670" s="127"/>
      <c r="N1670" s="127"/>
      <c r="O1670" s="127"/>
    </row>
    <row r="1671" spans="13:15">
      <c r="M1671" s="127"/>
      <c r="N1671" s="127"/>
      <c r="O1671" s="127"/>
    </row>
    <row r="1672" spans="13:15">
      <c r="M1672" s="127"/>
      <c r="N1672" s="127"/>
      <c r="O1672" s="127"/>
    </row>
    <row r="1673" spans="13:15">
      <c r="M1673" s="127"/>
      <c r="N1673" s="127"/>
      <c r="O1673" s="127"/>
    </row>
    <row r="1674" spans="13:15">
      <c r="M1674" s="127"/>
      <c r="N1674" s="127"/>
      <c r="O1674" s="127"/>
    </row>
    <row r="1675" spans="13:15">
      <c r="M1675" s="127"/>
      <c r="N1675" s="127"/>
      <c r="O1675" s="127"/>
    </row>
    <row r="1676" spans="13:15">
      <c r="M1676" s="127"/>
      <c r="N1676" s="127"/>
      <c r="O1676" s="127"/>
    </row>
    <row r="1677" spans="13:15">
      <c r="M1677" s="127"/>
      <c r="N1677" s="127"/>
      <c r="O1677" s="127"/>
    </row>
    <row r="1678" spans="13:15">
      <c r="M1678" s="127"/>
      <c r="N1678" s="127"/>
      <c r="O1678" s="127"/>
    </row>
    <row r="1679" spans="13:15">
      <c r="M1679" s="127"/>
      <c r="N1679" s="127"/>
      <c r="O1679" s="127"/>
    </row>
    <row r="1680" spans="13:15">
      <c r="M1680" s="127"/>
      <c r="N1680" s="127"/>
      <c r="O1680" s="127"/>
    </row>
    <row r="1681" spans="13:15">
      <c r="M1681" s="127"/>
      <c r="N1681" s="127"/>
      <c r="O1681" s="127"/>
    </row>
    <row r="1682" spans="13:15">
      <c r="M1682" s="127"/>
      <c r="N1682" s="127"/>
      <c r="O1682" s="127"/>
    </row>
    <row r="1683" spans="13:15">
      <c r="M1683" s="127"/>
      <c r="N1683" s="127"/>
      <c r="O1683" s="127"/>
    </row>
    <row r="1684" spans="13:15">
      <c r="M1684" s="127"/>
      <c r="N1684" s="127"/>
      <c r="O1684" s="127"/>
    </row>
    <row r="1685" spans="13:15">
      <c r="M1685" s="127"/>
      <c r="N1685" s="127"/>
      <c r="O1685" s="127"/>
    </row>
    <row r="1686" spans="13:15">
      <c r="M1686" s="127"/>
      <c r="N1686" s="127"/>
      <c r="O1686" s="127"/>
    </row>
    <row r="1687" spans="13:15">
      <c r="M1687" s="127"/>
      <c r="N1687" s="127"/>
      <c r="O1687" s="127"/>
    </row>
    <row r="1688" spans="13:15">
      <c r="M1688" s="127"/>
      <c r="N1688" s="127"/>
      <c r="O1688" s="127"/>
    </row>
    <row r="1689" spans="13:15">
      <c r="M1689" s="127"/>
      <c r="N1689" s="127"/>
      <c r="O1689" s="127"/>
    </row>
    <row r="1690" spans="13:15">
      <c r="M1690" s="127"/>
      <c r="N1690" s="127"/>
      <c r="O1690" s="127"/>
    </row>
    <row r="1691" spans="13:15">
      <c r="M1691" s="127"/>
      <c r="N1691" s="127"/>
      <c r="O1691" s="127"/>
    </row>
    <row r="1692" spans="13:15">
      <c r="M1692" s="127"/>
      <c r="N1692" s="127"/>
      <c r="O1692" s="127"/>
    </row>
    <row r="1693" spans="13:15">
      <c r="M1693" s="127"/>
      <c r="N1693" s="127"/>
      <c r="O1693" s="127"/>
    </row>
    <row r="1694" spans="13:15">
      <c r="M1694" s="127"/>
      <c r="N1694" s="127"/>
      <c r="O1694" s="127"/>
    </row>
    <row r="1695" spans="13:15">
      <c r="M1695" s="127"/>
      <c r="N1695" s="127"/>
      <c r="O1695" s="127"/>
    </row>
    <row r="1696" spans="13:15">
      <c r="M1696" s="127"/>
      <c r="N1696" s="127"/>
      <c r="O1696" s="127"/>
    </row>
    <row r="1697" spans="13:15">
      <c r="M1697" s="127"/>
      <c r="N1697" s="127"/>
      <c r="O1697" s="127"/>
    </row>
    <row r="1698" spans="13:15">
      <c r="M1698" s="127"/>
      <c r="N1698" s="127"/>
      <c r="O1698" s="127"/>
    </row>
    <row r="1699" spans="13:15">
      <c r="M1699" s="127"/>
      <c r="N1699" s="127"/>
      <c r="O1699" s="127"/>
    </row>
    <row r="1700" spans="13:15">
      <c r="M1700" s="127"/>
      <c r="N1700" s="127"/>
      <c r="O1700" s="127"/>
    </row>
    <row r="1701" spans="13:15">
      <c r="M1701" s="127"/>
      <c r="N1701" s="127"/>
      <c r="O1701" s="127"/>
    </row>
    <row r="1702" spans="13:15">
      <c r="M1702" s="127"/>
      <c r="N1702" s="127"/>
      <c r="O1702" s="127"/>
    </row>
    <row r="1703" spans="13:15">
      <c r="M1703" s="127"/>
      <c r="N1703" s="127"/>
      <c r="O1703" s="127"/>
    </row>
    <row r="1704" spans="13:15">
      <c r="M1704" s="127"/>
      <c r="N1704" s="127"/>
      <c r="O1704" s="127"/>
    </row>
    <row r="1705" spans="13:15">
      <c r="M1705" s="127"/>
      <c r="N1705" s="127"/>
      <c r="O1705" s="127"/>
    </row>
    <row r="1706" spans="13:15">
      <c r="M1706" s="127"/>
      <c r="N1706" s="127"/>
      <c r="O1706" s="127"/>
    </row>
    <row r="1707" spans="13:15">
      <c r="M1707" s="127"/>
      <c r="N1707" s="127"/>
      <c r="O1707" s="127"/>
    </row>
    <row r="1708" spans="13:15">
      <c r="M1708" s="127"/>
      <c r="N1708" s="127"/>
      <c r="O1708" s="127"/>
    </row>
    <row r="1709" spans="13:15">
      <c r="M1709" s="127"/>
      <c r="N1709" s="127"/>
      <c r="O1709" s="127"/>
    </row>
    <row r="1710" spans="13:15">
      <c r="M1710" s="127"/>
      <c r="N1710" s="127"/>
      <c r="O1710" s="127"/>
    </row>
    <row r="1711" spans="13:15">
      <c r="M1711" s="127"/>
      <c r="N1711" s="127"/>
      <c r="O1711" s="127"/>
    </row>
    <row r="1712" spans="13:15">
      <c r="M1712" s="127"/>
      <c r="N1712" s="127"/>
      <c r="O1712" s="127"/>
    </row>
    <row r="1713" spans="13:15">
      <c r="M1713" s="127"/>
      <c r="N1713" s="127"/>
      <c r="O1713" s="127"/>
    </row>
    <row r="1714" spans="13:15">
      <c r="M1714" s="127"/>
      <c r="N1714" s="127"/>
      <c r="O1714" s="127"/>
    </row>
    <row r="1715" spans="13:15">
      <c r="M1715" s="127"/>
      <c r="N1715" s="127"/>
      <c r="O1715" s="127"/>
    </row>
    <row r="1716" spans="13:15">
      <c r="M1716" s="127"/>
      <c r="N1716" s="127"/>
      <c r="O1716" s="127"/>
    </row>
    <row r="1717" spans="13:15">
      <c r="M1717" s="127"/>
      <c r="N1717" s="127"/>
      <c r="O1717" s="127"/>
    </row>
    <row r="1718" spans="13:15">
      <c r="M1718" s="127"/>
      <c r="N1718" s="127"/>
      <c r="O1718" s="127"/>
    </row>
    <row r="1719" spans="13:15">
      <c r="M1719" s="127"/>
      <c r="N1719" s="127"/>
      <c r="O1719" s="127"/>
    </row>
    <row r="1720" spans="13:15">
      <c r="M1720" s="127"/>
      <c r="N1720" s="127"/>
      <c r="O1720" s="127"/>
    </row>
    <row r="1721" spans="13:15">
      <c r="M1721" s="127"/>
      <c r="N1721" s="127"/>
      <c r="O1721" s="127"/>
    </row>
    <row r="1722" spans="13:15">
      <c r="M1722" s="127"/>
      <c r="N1722" s="127"/>
      <c r="O1722" s="127"/>
    </row>
    <row r="1723" spans="13:15">
      <c r="M1723" s="127"/>
      <c r="N1723" s="127"/>
      <c r="O1723" s="127"/>
    </row>
    <row r="1724" spans="13:15">
      <c r="M1724" s="127"/>
      <c r="N1724" s="127"/>
      <c r="O1724" s="127"/>
    </row>
    <row r="1725" spans="13:15">
      <c r="M1725" s="127"/>
      <c r="N1725" s="127"/>
      <c r="O1725" s="127"/>
    </row>
    <row r="1726" spans="13:15">
      <c r="M1726" s="127"/>
      <c r="N1726" s="127"/>
      <c r="O1726" s="127"/>
    </row>
    <row r="1727" spans="13:15">
      <c r="M1727" s="127"/>
      <c r="N1727" s="127"/>
      <c r="O1727" s="127"/>
    </row>
    <row r="1728" spans="13:15">
      <c r="M1728" s="127"/>
      <c r="N1728" s="127"/>
      <c r="O1728" s="127"/>
    </row>
    <row r="1729" spans="13:15">
      <c r="M1729" s="127"/>
      <c r="N1729" s="127"/>
      <c r="O1729" s="127"/>
    </row>
    <row r="1730" spans="13:15">
      <c r="M1730" s="127"/>
      <c r="N1730" s="127"/>
      <c r="O1730" s="127"/>
    </row>
    <row r="1731" spans="13:15">
      <c r="M1731" s="127"/>
      <c r="N1731" s="127"/>
      <c r="O1731" s="127"/>
    </row>
    <row r="1732" spans="13:15">
      <c r="M1732" s="127"/>
      <c r="N1732" s="127"/>
      <c r="O1732" s="127"/>
    </row>
    <row r="1733" spans="13:15">
      <c r="M1733" s="127"/>
      <c r="N1733" s="127"/>
      <c r="O1733" s="127"/>
    </row>
    <row r="1734" spans="13:15">
      <c r="M1734" s="127"/>
      <c r="N1734" s="127"/>
      <c r="O1734" s="127"/>
    </row>
    <row r="1735" spans="13:15">
      <c r="M1735" s="127"/>
      <c r="N1735" s="127"/>
      <c r="O1735" s="127"/>
    </row>
    <row r="1736" spans="13:15">
      <c r="M1736" s="127"/>
      <c r="N1736" s="127"/>
      <c r="O1736" s="127"/>
    </row>
    <row r="1737" spans="13:15">
      <c r="M1737" s="127"/>
      <c r="N1737" s="127"/>
      <c r="O1737" s="127"/>
    </row>
    <row r="1738" spans="13:15">
      <c r="M1738" s="127"/>
      <c r="N1738" s="127"/>
      <c r="O1738" s="127"/>
    </row>
    <row r="1739" spans="13:15">
      <c r="M1739" s="127"/>
      <c r="N1739" s="127"/>
      <c r="O1739" s="127"/>
    </row>
    <row r="1740" spans="13:15">
      <c r="M1740" s="127"/>
      <c r="N1740" s="127"/>
      <c r="O1740" s="127"/>
    </row>
    <row r="1741" spans="13:15">
      <c r="M1741" s="127"/>
      <c r="N1741" s="127"/>
      <c r="O1741" s="127"/>
    </row>
    <row r="1742" spans="13:15">
      <c r="M1742" s="127"/>
      <c r="N1742" s="127"/>
      <c r="O1742" s="127"/>
    </row>
    <row r="1743" spans="13:15">
      <c r="M1743" s="127"/>
      <c r="N1743" s="127"/>
      <c r="O1743" s="127"/>
    </row>
    <row r="1744" spans="13:15">
      <c r="M1744" s="127"/>
      <c r="N1744" s="127"/>
      <c r="O1744" s="127"/>
    </row>
    <row r="1745" spans="13:15">
      <c r="M1745" s="127"/>
      <c r="N1745" s="127"/>
      <c r="O1745" s="127"/>
    </row>
    <row r="1746" spans="13:15">
      <c r="M1746" s="127"/>
      <c r="N1746" s="127"/>
      <c r="O1746" s="127"/>
    </row>
    <row r="1747" spans="13:15">
      <c r="M1747" s="127"/>
      <c r="N1747" s="127"/>
      <c r="O1747" s="127"/>
    </row>
    <row r="1748" spans="13:15">
      <c r="M1748" s="127"/>
      <c r="N1748" s="127"/>
      <c r="O1748" s="127"/>
    </row>
    <row r="1749" spans="13:15">
      <c r="M1749" s="127"/>
      <c r="N1749" s="127"/>
      <c r="O1749" s="127"/>
    </row>
    <row r="1750" spans="13:15">
      <c r="M1750" s="127"/>
      <c r="N1750" s="127"/>
      <c r="O1750" s="127"/>
    </row>
    <row r="1751" spans="13:15">
      <c r="M1751" s="127"/>
      <c r="N1751" s="127"/>
      <c r="O1751" s="127"/>
    </row>
    <row r="1752" spans="13:15">
      <c r="M1752" s="127"/>
      <c r="N1752" s="127"/>
      <c r="O1752" s="127"/>
    </row>
    <row r="1753" spans="13:15">
      <c r="M1753" s="127"/>
      <c r="N1753" s="127"/>
      <c r="O1753" s="127"/>
    </row>
    <row r="1754" spans="13:15">
      <c r="M1754" s="127"/>
      <c r="N1754" s="127"/>
      <c r="O1754" s="127"/>
    </row>
    <row r="1755" spans="13:15">
      <c r="M1755" s="127"/>
      <c r="N1755" s="127"/>
      <c r="O1755" s="127"/>
    </row>
    <row r="1756" spans="13:15">
      <c r="M1756" s="127"/>
      <c r="N1756" s="127"/>
      <c r="O1756" s="127"/>
    </row>
    <row r="1757" spans="13:15">
      <c r="M1757" s="127"/>
      <c r="N1757" s="127"/>
      <c r="O1757" s="127"/>
    </row>
    <row r="1758" spans="13:15">
      <c r="M1758" s="127"/>
      <c r="N1758" s="127"/>
      <c r="O1758" s="127"/>
    </row>
    <row r="1759" spans="13:15">
      <c r="M1759" s="127"/>
      <c r="N1759" s="127"/>
      <c r="O1759" s="127"/>
    </row>
    <row r="1760" spans="13:15">
      <c r="M1760" s="127"/>
      <c r="N1760" s="127"/>
      <c r="O1760" s="127"/>
    </row>
    <row r="1761" spans="13:15">
      <c r="M1761" s="127"/>
      <c r="N1761" s="127"/>
      <c r="O1761" s="127"/>
    </row>
    <row r="1762" spans="13:15">
      <c r="M1762" s="127"/>
      <c r="N1762" s="127"/>
      <c r="O1762" s="127"/>
    </row>
    <row r="1763" spans="13:15">
      <c r="M1763" s="127"/>
      <c r="N1763" s="127"/>
      <c r="O1763" s="127"/>
    </row>
    <row r="1764" spans="13:15">
      <c r="M1764" s="127"/>
      <c r="N1764" s="127"/>
      <c r="O1764" s="127"/>
    </row>
    <row r="1765" spans="13:15">
      <c r="M1765" s="127"/>
      <c r="N1765" s="127"/>
      <c r="O1765" s="127"/>
    </row>
    <row r="1766" spans="13:15">
      <c r="M1766" s="127"/>
      <c r="N1766" s="127"/>
      <c r="O1766" s="127"/>
    </row>
    <row r="1767" spans="13:15">
      <c r="M1767" s="127"/>
      <c r="N1767" s="127"/>
      <c r="O1767" s="127"/>
    </row>
    <row r="1768" spans="13:15">
      <c r="M1768" s="127"/>
      <c r="N1768" s="127"/>
      <c r="O1768" s="127"/>
    </row>
    <row r="1769" spans="13:15">
      <c r="M1769" s="127"/>
      <c r="N1769" s="127"/>
      <c r="O1769" s="127"/>
    </row>
    <row r="1770" spans="13:15">
      <c r="M1770" s="127"/>
      <c r="N1770" s="127"/>
      <c r="O1770" s="127"/>
    </row>
    <row r="1771" spans="13:15">
      <c r="M1771" s="127"/>
      <c r="N1771" s="127"/>
      <c r="O1771" s="127"/>
    </row>
    <row r="1772" spans="13:15">
      <c r="M1772" s="127"/>
      <c r="N1772" s="127"/>
      <c r="O1772" s="127"/>
    </row>
    <row r="1773" spans="13:15">
      <c r="M1773" s="127"/>
      <c r="N1773" s="127"/>
      <c r="O1773" s="127"/>
    </row>
    <row r="1774" spans="13:15">
      <c r="M1774" s="127"/>
      <c r="N1774" s="127"/>
      <c r="O1774" s="127"/>
    </row>
    <row r="1775" spans="13:15">
      <c r="M1775" s="127"/>
      <c r="N1775" s="127"/>
      <c r="O1775" s="127"/>
    </row>
    <row r="1776" spans="13:15">
      <c r="M1776" s="127"/>
      <c r="N1776" s="127"/>
      <c r="O1776" s="127"/>
    </row>
    <row r="1777" spans="13:15">
      <c r="M1777" s="127"/>
      <c r="N1777" s="127"/>
      <c r="O1777" s="127"/>
    </row>
    <row r="1778" spans="13:15">
      <c r="M1778" s="127"/>
      <c r="N1778" s="127"/>
      <c r="O1778" s="127"/>
    </row>
    <row r="1779" spans="13:15">
      <c r="M1779" s="127"/>
      <c r="N1779" s="127"/>
      <c r="O1779" s="127"/>
    </row>
    <row r="1780" spans="13:15">
      <c r="M1780" s="127"/>
      <c r="N1780" s="127"/>
      <c r="O1780" s="127"/>
    </row>
    <row r="1781" spans="13:15">
      <c r="M1781" s="127"/>
      <c r="N1781" s="127"/>
      <c r="O1781" s="127"/>
    </row>
    <row r="1782" spans="13:15">
      <c r="M1782" s="127"/>
      <c r="N1782" s="127"/>
      <c r="O1782" s="127"/>
    </row>
    <row r="1783" spans="13:15">
      <c r="M1783" s="127"/>
      <c r="N1783" s="127"/>
      <c r="O1783" s="127"/>
    </row>
    <row r="1784" spans="13:15">
      <c r="M1784" s="127"/>
      <c r="N1784" s="127"/>
      <c r="O1784" s="127"/>
    </row>
    <row r="1785" spans="13:15">
      <c r="M1785" s="127"/>
      <c r="N1785" s="127"/>
      <c r="O1785" s="127"/>
    </row>
    <row r="1786" spans="13:15">
      <c r="M1786" s="127"/>
      <c r="N1786" s="127"/>
      <c r="O1786" s="127"/>
    </row>
    <row r="1787" spans="13:15">
      <c r="M1787" s="127"/>
      <c r="N1787" s="127"/>
      <c r="O1787" s="127"/>
    </row>
    <row r="1788" spans="13:15">
      <c r="M1788" s="127"/>
      <c r="N1788" s="127"/>
      <c r="O1788" s="127"/>
    </row>
    <row r="1789" spans="13:15">
      <c r="M1789" s="127"/>
      <c r="N1789" s="127"/>
      <c r="O1789" s="127"/>
    </row>
    <row r="1790" spans="13:15">
      <c r="M1790" s="127"/>
      <c r="N1790" s="127"/>
      <c r="O1790" s="127"/>
    </row>
    <row r="1791" spans="13:15">
      <c r="M1791" s="127"/>
      <c r="N1791" s="127"/>
      <c r="O1791" s="127"/>
    </row>
    <row r="1792" spans="13:15">
      <c r="M1792" s="127"/>
      <c r="N1792" s="127"/>
      <c r="O1792" s="127"/>
    </row>
    <row r="1793" spans="13:15">
      <c r="M1793" s="127"/>
      <c r="N1793" s="127"/>
      <c r="O1793" s="127"/>
    </row>
    <row r="1794" spans="13:15">
      <c r="M1794" s="127"/>
      <c r="N1794" s="127"/>
      <c r="O1794" s="127"/>
    </row>
    <row r="1795" spans="13:15">
      <c r="M1795" s="127"/>
      <c r="N1795" s="127"/>
      <c r="O1795" s="127"/>
    </row>
    <row r="1796" spans="13:15">
      <c r="M1796" s="127"/>
      <c r="N1796" s="127"/>
      <c r="O1796" s="127"/>
    </row>
    <row r="1797" spans="13:15">
      <c r="M1797" s="127"/>
      <c r="N1797" s="127"/>
      <c r="O1797" s="127"/>
    </row>
    <row r="1798" spans="13:15">
      <c r="M1798" s="127"/>
      <c r="N1798" s="127"/>
      <c r="O1798" s="127"/>
    </row>
    <row r="1799" spans="13:15">
      <c r="M1799" s="127"/>
      <c r="N1799" s="127"/>
      <c r="O1799" s="127"/>
    </row>
    <row r="1800" spans="13:15">
      <c r="M1800" s="127"/>
      <c r="N1800" s="127"/>
      <c r="O1800" s="127"/>
    </row>
    <row r="1801" spans="13:15">
      <c r="M1801" s="127"/>
      <c r="N1801" s="127"/>
      <c r="O1801" s="127"/>
    </row>
    <row r="1802" spans="13:15">
      <c r="M1802" s="127"/>
      <c r="N1802" s="127"/>
      <c r="O1802" s="127"/>
    </row>
    <row r="1803" spans="13:15">
      <c r="M1803" s="127"/>
      <c r="N1803" s="127"/>
      <c r="O1803" s="127"/>
    </row>
    <row r="1804" spans="13:15">
      <c r="M1804" s="127"/>
      <c r="N1804" s="127"/>
      <c r="O1804" s="127"/>
    </row>
    <row r="1805" spans="13:15">
      <c r="M1805" s="127"/>
      <c r="N1805" s="127"/>
      <c r="O1805" s="127"/>
    </row>
    <row r="1806" spans="13:15">
      <c r="M1806" s="127"/>
      <c r="N1806" s="127"/>
      <c r="O1806" s="127"/>
    </row>
    <row r="1807" spans="13:15">
      <c r="M1807" s="127"/>
      <c r="N1807" s="127"/>
      <c r="O1807" s="127"/>
    </row>
    <row r="1808" spans="13:15">
      <c r="M1808" s="127"/>
      <c r="N1808" s="127"/>
      <c r="O1808" s="127"/>
    </row>
    <row r="1809" spans="13:15">
      <c r="M1809" s="127"/>
      <c r="N1809" s="127"/>
      <c r="O1809" s="127"/>
    </row>
    <row r="1810" spans="13:15">
      <c r="M1810" s="127"/>
      <c r="N1810" s="127"/>
      <c r="O1810" s="127"/>
    </row>
    <row r="1811" spans="13:15">
      <c r="M1811" s="127"/>
      <c r="N1811" s="127"/>
      <c r="O1811" s="127"/>
    </row>
    <row r="1812" spans="13:15">
      <c r="M1812" s="127"/>
      <c r="N1812" s="127"/>
      <c r="O1812" s="127"/>
    </row>
    <row r="1813" spans="13:15">
      <c r="M1813" s="127"/>
      <c r="N1813" s="127"/>
      <c r="O1813" s="127"/>
    </row>
    <row r="1814" spans="13:15">
      <c r="M1814" s="127"/>
      <c r="N1814" s="127"/>
      <c r="O1814" s="127"/>
    </row>
    <row r="1815" spans="13:15">
      <c r="M1815" s="127"/>
      <c r="N1815" s="127"/>
      <c r="O1815" s="127"/>
    </row>
    <row r="1816" spans="13:15">
      <c r="M1816" s="127"/>
      <c r="N1816" s="127"/>
      <c r="O1816" s="127"/>
    </row>
    <row r="1817" spans="13:15">
      <c r="M1817" s="127"/>
      <c r="N1817" s="127"/>
      <c r="O1817" s="127"/>
    </row>
    <row r="1818" spans="13:15">
      <c r="M1818" s="127"/>
      <c r="N1818" s="127"/>
      <c r="O1818" s="127"/>
    </row>
    <row r="1819" spans="13:15">
      <c r="M1819" s="127"/>
      <c r="N1819" s="127"/>
      <c r="O1819" s="127"/>
    </row>
    <row r="1820" spans="13:15">
      <c r="M1820" s="127"/>
      <c r="N1820" s="127"/>
      <c r="O1820" s="127"/>
    </row>
    <row r="1821" spans="13:15">
      <c r="M1821" s="127"/>
      <c r="N1821" s="127"/>
      <c r="O1821" s="127"/>
    </row>
    <row r="1822" spans="13:15">
      <c r="M1822" s="127"/>
      <c r="N1822" s="127"/>
      <c r="O1822" s="127"/>
    </row>
    <row r="1823" spans="13:15">
      <c r="M1823" s="127"/>
      <c r="N1823" s="127"/>
      <c r="O1823" s="127"/>
    </row>
    <row r="1824" spans="13:15">
      <c r="M1824" s="127"/>
      <c r="N1824" s="127"/>
      <c r="O1824" s="127"/>
    </row>
    <row r="1825" spans="13:15">
      <c r="M1825" s="127"/>
      <c r="N1825" s="127"/>
      <c r="O1825" s="127"/>
    </row>
    <row r="1826" spans="13:15">
      <c r="M1826" s="127"/>
      <c r="N1826" s="127"/>
      <c r="O1826" s="127"/>
    </row>
    <row r="1827" spans="13:15">
      <c r="M1827" s="127"/>
      <c r="N1827" s="127"/>
      <c r="O1827" s="127"/>
    </row>
    <row r="1828" spans="13:15">
      <c r="M1828" s="127"/>
      <c r="N1828" s="127"/>
      <c r="O1828" s="127"/>
    </row>
    <row r="1829" spans="13:15">
      <c r="M1829" s="127"/>
      <c r="N1829" s="127"/>
      <c r="O1829" s="127"/>
    </row>
    <row r="1830" spans="13:15">
      <c r="M1830" s="127"/>
      <c r="N1830" s="127"/>
      <c r="O1830" s="127"/>
    </row>
    <row r="1831" spans="13:15">
      <c r="M1831" s="127"/>
      <c r="N1831" s="127"/>
      <c r="O1831" s="127"/>
    </row>
    <row r="1832" spans="13:15">
      <c r="M1832" s="127"/>
      <c r="N1832" s="127"/>
      <c r="O1832" s="127"/>
    </row>
    <row r="1833" spans="13:15">
      <c r="M1833" s="127"/>
      <c r="N1833" s="127"/>
      <c r="O1833" s="127"/>
    </row>
    <row r="1834" spans="13:15">
      <c r="M1834" s="127"/>
      <c r="N1834" s="127"/>
      <c r="O1834" s="127"/>
    </row>
    <row r="1835" spans="13:15">
      <c r="M1835" s="127"/>
      <c r="N1835" s="127"/>
      <c r="O1835" s="127"/>
    </row>
    <row r="1836" spans="13:15">
      <c r="M1836" s="127"/>
      <c r="N1836" s="127"/>
      <c r="O1836" s="127"/>
    </row>
    <row r="1837" spans="13:15">
      <c r="M1837" s="127"/>
      <c r="N1837" s="127"/>
      <c r="O1837" s="127"/>
    </row>
    <row r="1838" spans="13:15">
      <c r="M1838" s="127"/>
      <c r="N1838" s="127"/>
      <c r="O1838" s="127"/>
    </row>
    <row r="1839" spans="13:15">
      <c r="M1839" s="127"/>
      <c r="N1839" s="127"/>
      <c r="O1839" s="127"/>
    </row>
    <row r="1840" spans="13:15">
      <c r="M1840" s="127"/>
      <c r="N1840" s="127"/>
      <c r="O1840" s="127"/>
    </row>
    <row r="1841" spans="13:15">
      <c r="M1841" s="127"/>
      <c r="N1841" s="127"/>
      <c r="O1841" s="127"/>
    </row>
    <row r="1842" spans="13:15">
      <c r="M1842" s="127"/>
      <c r="N1842" s="127"/>
      <c r="O1842" s="127"/>
    </row>
    <row r="1843" spans="13:15">
      <c r="M1843" s="127"/>
      <c r="N1843" s="127"/>
      <c r="O1843" s="127"/>
    </row>
    <row r="1844" spans="13:15">
      <c r="M1844" s="127"/>
      <c r="N1844" s="127"/>
      <c r="O1844" s="127"/>
    </row>
    <row r="1845" spans="13:15">
      <c r="M1845" s="127"/>
      <c r="N1845" s="127"/>
      <c r="O1845" s="127"/>
    </row>
    <row r="1846" spans="13:15">
      <c r="M1846" s="127"/>
      <c r="N1846" s="127"/>
      <c r="O1846" s="127"/>
    </row>
    <row r="1847" spans="13:15">
      <c r="M1847" s="127"/>
      <c r="N1847" s="127"/>
      <c r="O1847" s="127"/>
    </row>
    <row r="1848" spans="13:15">
      <c r="M1848" s="127"/>
      <c r="N1848" s="127"/>
      <c r="O1848" s="127"/>
    </row>
    <row r="1849" spans="13:15">
      <c r="M1849" s="127"/>
      <c r="N1849" s="127"/>
      <c r="O1849" s="127"/>
    </row>
    <row r="1850" spans="13:15">
      <c r="M1850" s="127"/>
      <c r="N1850" s="127"/>
      <c r="O1850" s="127"/>
    </row>
    <row r="1851" spans="13:15">
      <c r="M1851" s="127"/>
      <c r="N1851" s="127"/>
      <c r="O1851" s="127"/>
    </row>
    <row r="1852" spans="13:15">
      <c r="M1852" s="127"/>
      <c r="N1852" s="127"/>
      <c r="O1852" s="127"/>
    </row>
    <row r="1853" spans="13:15">
      <c r="M1853" s="127"/>
      <c r="N1853" s="127"/>
      <c r="O1853" s="127"/>
    </row>
    <row r="1854" spans="13:15">
      <c r="M1854" s="127"/>
      <c r="N1854" s="127"/>
      <c r="O1854" s="127"/>
    </row>
    <row r="1855" spans="13:15">
      <c r="M1855" s="127"/>
      <c r="N1855" s="127"/>
      <c r="O1855" s="127"/>
    </row>
    <row r="1856" spans="13:15">
      <c r="M1856" s="127"/>
      <c r="N1856" s="127"/>
      <c r="O1856" s="127"/>
    </row>
    <row r="1857" spans="13:15">
      <c r="M1857" s="127"/>
      <c r="N1857" s="127"/>
      <c r="O1857" s="127"/>
    </row>
    <row r="1858" spans="13:15">
      <c r="M1858" s="127"/>
      <c r="N1858" s="127"/>
      <c r="O1858" s="127"/>
    </row>
    <row r="1859" spans="13:15">
      <c r="M1859" s="127"/>
      <c r="N1859" s="127"/>
      <c r="O1859" s="127"/>
    </row>
    <row r="1860" spans="13:15">
      <c r="M1860" s="127"/>
      <c r="N1860" s="127"/>
      <c r="O1860" s="127"/>
    </row>
    <row r="1861" spans="13:15">
      <c r="M1861" s="127"/>
      <c r="N1861" s="127"/>
      <c r="O1861" s="127"/>
    </row>
    <row r="1862" spans="13:15">
      <c r="M1862" s="127"/>
      <c r="N1862" s="127"/>
      <c r="O1862" s="127"/>
    </row>
    <row r="1863" spans="13:15">
      <c r="M1863" s="127"/>
      <c r="N1863" s="127"/>
      <c r="O1863" s="127"/>
    </row>
    <row r="1864" spans="13:15">
      <c r="M1864" s="127"/>
      <c r="N1864" s="127"/>
      <c r="O1864" s="127"/>
    </row>
    <row r="1865" spans="13:15">
      <c r="M1865" s="127"/>
      <c r="N1865" s="127"/>
      <c r="O1865" s="127"/>
    </row>
    <row r="1866" spans="13:15">
      <c r="M1866" s="127"/>
      <c r="N1866" s="127"/>
      <c r="O1866" s="127"/>
    </row>
    <row r="1867" spans="13:15">
      <c r="M1867" s="127"/>
      <c r="N1867" s="127"/>
      <c r="O1867" s="127"/>
    </row>
    <row r="1868" spans="13:15">
      <c r="M1868" s="127"/>
      <c r="N1868" s="127"/>
      <c r="O1868" s="127"/>
    </row>
    <row r="1869" spans="13:15">
      <c r="M1869" s="127"/>
      <c r="N1869" s="127"/>
      <c r="O1869" s="127"/>
    </row>
    <row r="1870" spans="13:15">
      <c r="M1870" s="127"/>
      <c r="N1870" s="127"/>
      <c r="O1870" s="127"/>
    </row>
    <row r="1871" spans="13:15">
      <c r="M1871" s="127"/>
      <c r="N1871" s="127"/>
      <c r="O1871" s="127"/>
    </row>
    <row r="1872" spans="13:15">
      <c r="M1872" s="127"/>
      <c r="N1872" s="127"/>
      <c r="O1872" s="127"/>
    </row>
    <row r="1873" spans="13:15">
      <c r="M1873" s="127"/>
      <c r="N1873" s="127"/>
      <c r="O1873" s="127"/>
    </row>
    <row r="1874" spans="13:15">
      <c r="M1874" s="127"/>
      <c r="N1874" s="127"/>
      <c r="O1874" s="127"/>
    </row>
    <row r="1875" spans="13:15">
      <c r="M1875" s="127"/>
      <c r="N1875" s="127"/>
      <c r="O1875" s="127"/>
    </row>
    <row r="1876" spans="13:15">
      <c r="M1876" s="127"/>
      <c r="N1876" s="127"/>
      <c r="O1876" s="127"/>
    </row>
    <row r="1877" spans="13:15">
      <c r="M1877" s="127"/>
      <c r="N1877" s="127"/>
      <c r="O1877" s="127"/>
    </row>
    <row r="1878" spans="13:15">
      <c r="M1878" s="127"/>
      <c r="N1878" s="127"/>
      <c r="O1878" s="127"/>
    </row>
    <row r="1879" spans="13:15">
      <c r="M1879" s="127"/>
      <c r="N1879" s="127"/>
      <c r="O1879" s="127"/>
    </row>
    <row r="1880" spans="13:15">
      <c r="M1880" s="127"/>
      <c r="N1880" s="127"/>
      <c r="O1880" s="127"/>
    </row>
    <row r="1881" spans="13:15">
      <c r="M1881" s="127"/>
      <c r="N1881" s="127"/>
      <c r="O1881" s="127"/>
    </row>
    <row r="1882" spans="13:15">
      <c r="M1882" s="127"/>
      <c r="N1882" s="127"/>
      <c r="O1882" s="127"/>
    </row>
    <row r="1883" spans="13:15">
      <c r="M1883" s="127"/>
      <c r="N1883" s="127"/>
      <c r="O1883" s="127"/>
    </row>
    <row r="1884" spans="13:15">
      <c r="M1884" s="127"/>
      <c r="N1884" s="127"/>
      <c r="O1884" s="127"/>
    </row>
    <row r="1885" spans="13:15">
      <c r="M1885" s="127"/>
      <c r="N1885" s="127"/>
      <c r="O1885" s="127"/>
    </row>
    <row r="1886" spans="13:15">
      <c r="M1886" s="127"/>
      <c r="N1886" s="127"/>
      <c r="O1886" s="127"/>
    </row>
    <row r="1887" spans="13:15">
      <c r="M1887" s="127"/>
      <c r="N1887" s="127"/>
      <c r="O1887" s="127"/>
    </row>
    <row r="1888" spans="13:15">
      <c r="M1888" s="127"/>
      <c r="N1888" s="127"/>
      <c r="O1888" s="127"/>
    </row>
    <row r="1889" spans="13:15">
      <c r="M1889" s="127"/>
      <c r="N1889" s="127"/>
      <c r="O1889" s="127"/>
    </row>
    <row r="1890" spans="13:15">
      <c r="M1890" s="127"/>
      <c r="N1890" s="127"/>
      <c r="O1890" s="127"/>
    </row>
    <row r="1891" spans="13:15">
      <c r="M1891" s="127"/>
      <c r="N1891" s="127"/>
      <c r="O1891" s="127"/>
    </row>
    <row r="1892" spans="13:15">
      <c r="M1892" s="127"/>
      <c r="N1892" s="127"/>
      <c r="O1892" s="127"/>
    </row>
    <row r="1893" spans="13:15">
      <c r="M1893" s="127"/>
      <c r="N1893" s="127"/>
      <c r="O1893" s="127"/>
    </row>
    <row r="1894" spans="13:15">
      <c r="M1894" s="127"/>
      <c r="N1894" s="127"/>
      <c r="O1894" s="127"/>
    </row>
    <row r="1895" spans="13:15">
      <c r="M1895" s="127"/>
      <c r="N1895" s="127"/>
      <c r="O1895" s="127"/>
    </row>
    <row r="1896" spans="13:15">
      <c r="M1896" s="127"/>
      <c r="N1896" s="127"/>
      <c r="O1896" s="127"/>
    </row>
    <row r="1897" spans="13:15">
      <c r="M1897" s="127"/>
      <c r="N1897" s="127"/>
      <c r="O1897" s="127"/>
    </row>
    <row r="1898" spans="13:15">
      <c r="M1898" s="127"/>
      <c r="N1898" s="127"/>
      <c r="O1898" s="127"/>
    </row>
    <row r="1899" spans="13:15">
      <c r="M1899" s="127"/>
      <c r="N1899" s="127"/>
      <c r="O1899" s="127"/>
    </row>
    <row r="1900" spans="13:15">
      <c r="M1900" s="127"/>
      <c r="N1900" s="127"/>
      <c r="O1900" s="127"/>
    </row>
    <row r="1901" spans="13:15">
      <c r="M1901" s="127"/>
      <c r="N1901" s="127"/>
      <c r="O1901" s="127"/>
    </row>
    <row r="1902" spans="13:15">
      <c r="M1902" s="127"/>
      <c r="N1902" s="127"/>
      <c r="O1902" s="127"/>
    </row>
    <row r="1903" spans="13:15">
      <c r="M1903" s="127"/>
      <c r="N1903" s="127"/>
      <c r="O1903" s="127"/>
    </row>
    <row r="1904" spans="13:15">
      <c r="M1904" s="127"/>
      <c r="N1904" s="127"/>
      <c r="O1904" s="127"/>
    </row>
    <row r="1905" spans="13:15">
      <c r="M1905" s="127"/>
      <c r="N1905" s="127"/>
      <c r="O1905" s="127"/>
    </row>
    <row r="1906" spans="13:15">
      <c r="M1906" s="127"/>
      <c r="N1906" s="127"/>
      <c r="O1906" s="127"/>
    </row>
    <row r="1907" spans="13:15">
      <c r="M1907" s="127"/>
      <c r="N1907" s="127"/>
      <c r="O1907" s="127"/>
    </row>
    <row r="1908" spans="13:15">
      <c r="M1908" s="127"/>
      <c r="N1908" s="127"/>
      <c r="O1908" s="127"/>
    </row>
    <row r="1909" spans="13:15">
      <c r="M1909" s="127"/>
      <c r="N1909" s="127"/>
      <c r="O1909" s="127"/>
    </row>
    <row r="1910" spans="13:15">
      <c r="M1910" s="127"/>
      <c r="N1910" s="127"/>
      <c r="O1910" s="127"/>
    </row>
    <row r="1911" spans="13:15">
      <c r="M1911" s="127"/>
      <c r="N1911" s="127"/>
      <c r="O1911" s="127"/>
    </row>
    <row r="1912" spans="13:15">
      <c r="M1912" s="127"/>
      <c r="N1912" s="127"/>
      <c r="O1912" s="127"/>
    </row>
    <row r="1913" spans="13:15">
      <c r="M1913" s="127"/>
      <c r="N1913" s="127"/>
      <c r="O1913" s="127"/>
    </row>
    <row r="1914" spans="13:15">
      <c r="M1914" s="127"/>
      <c r="N1914" s="127"/>
      <c r="O1914" s="127"/>
    </row>
    <row r="1915" spans="13:15">
      <c r="M1915" s="127"/>
      <c r="N1915" s="127"/>
      <c r="O1915" s="127"/>
    </row>
    <row r="1916" spans="13:15">
      <c r="M1916" s="127"/>
      <c r="N1916" s="127"/>
      <c r="O1916" s="127"/>
    </row>
    <row r="1917" spans="13:15">
      <c r="M1917" s="127"/>
      <c r="N1917" s="127"/>
      <c r="O1917" s="127"/>
    </row>
    <row r="1918" spans="13:15">
      <c r="M1918" s="127"/>
      <c r="N1918" s="127"/>
      <c r="O1918" s="127"/>
    </row>
    <row r="1919" spans="13:15">
      <c r="M1919" s="127"/>
      <c r="N1919" s="127"/>
      <c r="O1919" s="127"/>
    </row>
    <row r="1920" spans="13:15">
      <c r="M1920" s="127"/>
      <c r="N1920" s="127"/>
      <c r="O1920" s="127"/>
    </row>
    <row r="1921" spans="13:15">
      <c r="M1921" s="127"/>
      <c r="N1921" s="127"/>
      <c r="O1921" s="127"/>
    </row>
    <row r="1922" spans="13:15">
      <c r="M1922" s="127"/>
      <c r="N1922" s="127"/>
      <c r="O1922" s="127"/>
    </row>
    <row r="1923" spans="13:15">
      <c r="M1923" s="127"/>
      <c r="N1923" s="127"/>
      <c r="O1923" s="127"/>
    </row>
    <row r="1924" spans="13:15">
      <c r="M1924" s="127"/>
      <c r="N1924" s="127"/>
      <c r="O1924" s="127"/>
    </row>
    <row r="1925" spans="13:15">
      <c r="M1925" s="127"/>
      <c r="N1925" s="127"/>
      <c r="O1925" s="127"/>
    </row>
    <row r="1926" spans="13:15">
      <c r="M1926" s="127"/>
      <c r="N1926" s="127"/>
      <c r="O1926" s="127"/>
    </row>
    <row r="1927" spans="13:15">
      <c r="M1927" s="127"/>
      <c r="N1927" s="127"/>
      <c r="O1927" s="127"/>
    </row>
    <row r="1928" spans="13:15">
      <c r="M1928" s="127"/>
      <c r="N1928" s="127"/>
      <c r="O1928" s="127"/>
    </row>
    <row r="1929" spans="13:15">
      <c r="M1929" s="127"/>
      <c r="N1929" s="127"/>
      <c r="O1929" s="127"/>
    </row>
    <row r="1930" spans="13:15">
      <c r="M1930" s="127"/>
      <c r="N1930" s="127"/>
      <c r="O1930" s="127"/>
    </row>
    <row r="1931" spans="13:15">
      <c r="M1931" s="127"/>
      <c r="N1931" s="127"/>
      <c r="O1931" s="127"/>
    </row>
    <row r="1932" spans="13:15">
      <c r="M1932" s="127"/>
      <c r="N1932" s="127"/>
      <c r="O1932" s="127"/>
    </row>
    <row r="1933" spans="13:15">
      <c r="M1933" s="127"/>
      <c r="N1933" s="127"/>
      <c r="O1933" s="127"/>
    </row>
    <row r="1934" spans="13:15">
      <c r="M1934" s="127"/>
      <c r="N1934" s="127"/>
      <c r="O1934" s="127"/>
    </row>
    <row r="1935" spans="13:15">
      <c r="M1935" s="127"/>
      <c r="N1935" s="127"/>
      <c r="O1935" s="127"/>
    </row>
    <row r="1936" spans="13:15">
      <c r="M1936" s="127"/>
      <c r="N1936" s="127"/>
      <c r="O1936" s="127"/>
    </row>
    <row r="1937" spans="13:15">
      <c r="M1937" s="127"/>
      <c r="N1937" s="127"/>
      <c r="O1937" s="127"/>
    </row>
    <row r="1938" spans="13:15">
      <c r="M1938" s="127"/>
      <c r="N1938" s="127"/>
      <c r="O1938" s="127"/>
    </row>
    <row r="1939" spans="13:15">
      <c r="M1939" s="127"/>
      <c r="N1939" s="127"/>
      <c r="O1939" s="127"/>
    </row>
    <row r="1940" spans="13:15">
      <c r="M1940" s="127"/>
      <c r="N1940" s="127"/>
      <c r="O1940" s="127"/>
    </row>
    <row r="1941" spans="13:15">
      <c r="M1941" s="127"/>
      <c r="N1941" s="127"/>
      <c r="O1941" s="127"/>
    </row>
    <row r="1942" spans="13:15">
      <c r="M1942" s="127"/>
      <c r="N1942" s="127"/>
      <c r="O1942" s="127"/>
    </row>
    <row r="1943" spans="13:15">
      <c r="M1943" s="127"/>
      <c r="N1943" s="127"/>
      <c r="O1943" s="127"/>
    </row>
    <row r="1944" spans="13:15">
      <c r="M1944" s="127"/>
      <c r="N1944" s="127"/>
      <c r="O1944" s="127"/>
    </row>
    <row r="1945" spans="13:15">
      <c r="M1945" s="127"/>
      <c r="N1945" s="127"/>
      <c r="O1945" s="127"/>
    </row>
    <row r="1946" spans="13:15">
      <c r="M1946" s="127"/>
      <c r="N1946" s="127"/>
      <c r="O1946" s="127"/>
    </row>
    <row r="1947" spans="13:15">
      <c r="M1947" s="127"/>
      <c r="N1947" s="127"/>
      <c r="O1947" s="127"/>
    </row>
    <row r="1948" spans="13:15">
      <c r="M1948" s="127"/>
      <c r="N1948" s="127"/>
      <c r="O1948" s="127"/>
    </row>
    <row r="1949" spans="13:15">
      <c r="M1949" s="127"/>
      <c r="N1949" s="127"/>
      <c r="O1949" s="127"/>
    </row>
    <row r="1950" spans="13:15">
      <c r="M1950" s="127"/>
      <c r="N1950" s="127"/>
      <c r="O1950" s="127"/>
    </row>
    <row r="1951" spans="13:15">
      <c r="M1951" s="127"/>
      <c r="N1951" s="127"/>
      <c r="O1951" s="127"/>
    </row>
    <row r="1952" spans="13:15">
      <c r="M1952" s="127"/>
      <c r="N1952" s="127"/>
      <c r="O1952" s="127"/>
    </row>
    <row r="1953" spans="13:15">
      <c r="M1953" s="127"/>
      <c r="N1953" s="127"/>
      <c r="O1953" s="127"/>
    </row>
    <row r="1954" spans="13:15">
      <c r="M1954" s="127"/>
      <c r="N1954" s="127"/>
      <c r="O1954" s="127"/>
    </row>
    <row r="1955" spans="13:15">
      <c r="M1955" s="127"/>
      <c r="N1955" s="127"/>
      <c r="O1955" s="127"/>
    </row>
    <row r="1956" spans="13:15">
      <c r="M1956" s="127"/>
      <c r="N1956" s="127"/>
      <c r="O1956" s="127"/>
    </row>
    <row r="1957" spans="13:15">
      <c r="M1957" s="127"/>
      <c r="N1957" s="127"/>
      <c r="O1957" s="127"/>
    </row>
    <row r="1958" spans="13:15">
      <c r="M1958" s="127"/>
      <c r="N1958" s="127"/>
      <c r="O1958" s="127"/>
    </row>
    <row r="1959" spans="13:15">
      <c r="M1959" s="127"/>
      <c r="N1959" s="127"/>
      <c r="O1959" s="127"/>
    </row>
    <row r="1960" spans="13:15">
      <c r="M1960" s="127"/>
      <c r="N1960" s="127"/>
      <c r="O1960" s="127"/>
    </row>
    <row r="1961" spans="13:15">
      <c r="M1961" s="127"/>
      <c r="N1961" s="127"/>
      <c r="O1961" s="127"/>
    </row>
    <row r="1962" spans="13:15">
      <c r="M1962" s="127"/>
      <c r="N1962" s="127"/>
      <c r="O1962" s="127"/>
    </row>
    <row r="1963" spans="13:15">
      <c r="M1963" s="127"/>
      <c r="N1963" s="127"/>
      <c r="O1963" s="127"/>
    </row>
    <row r="1964" spans="13:15">
      <c r="M1964" s="127"/>
      <c r="N1964" s="127"/>
      <c r="O1964" s="127"/>
    </row>
    <row r="1965" spans="13:15">
      <c r="M1965" s="127"/>
      <c r="N1965" s="127"/>
      <c r="O1965" s="127"/>
    </row>
    <row r="1966" spans="13:15">
      <c r="M1966" s="127"/>
      <c r="N1966" s="127"/>
      <c r="O1966" s="127"/>
    </row>
    <row r="1967" spans="13:15">
      <c r="M1967" s="127"/>
      <c r="N1967" s="127"/>
      <c r="O1967" s="127"/>
    </row>
    <row r="1968" spans="13:15">
      <c r="M1968" s="127"/>
      <c r="N1968" s="127"/>
      <c r="O1968" s="127"/>
    </row>
    <row r="1969" spans="13:15">
      <c r="M1969" s="127"/>
      <c r="N1969" s="127"/>
      <c r="O1969" s="127"/>
    </row>
    <row r="1970" spans="13:15">
      <c r="M1970" s="127"/>
      <c r="N1970" s="127"/>
      <c r="O1970" s="127"/>
    </row>
    <row r="1971" spans="13:15">
      <c r="M1971" s="127"/>
      <c r="N1971" s="127"/>
      <c r="O1971" s="127"/>
    </row>
    <row r="1972" spans="13:15">
      <c r="M1972" s="127"/>
      <c r="N1972" s="127"/>
      <c r="O1972" s="127"/>
    </row>
    <row r="1973" spans="13:15">
      <c r="M1973" s="127"/>
      <c r="N1973" s="127"/>
      <c r="O1973" s="127"/>
    </row>
    <row r="1974" spans="13:15">
      <c r="M1974" s="127"/>
      <c r="N1974" s="127"/>
      <c r="O1974" s="127"/>
    </row>
    <row r="1975" spans="13:15">
      <c r="M1975" s="127"/>
      <c r="N1975" s="127"/>
      <c r="O1975" s="127"/>
    </row>
    <row r="1976" spans="13:15">
      <c r="M1976" s="127"/>
      <c r="N1976" s="127"/>
      <c r="O1976" s="127"/>
    </row>
    <row r="1977" spans="13:15">
      <c r="M1977" s="127"/>
      <c r="N1977" s="127"/>
      <c r="O1977" s="127"/>
    </row>
    <row r="1978" spans="13:15">
      <c r="M1978" s="127"/>
      <c r="N1978" s="127"/>
      <c r="O1978" s="127"/>
    </row>
    <row r="1979" spans="13:15">
      <c r="M1979" s="127"/>
      <c r="N1979" s="127"/>
      <c r="O1979" s="127"/>
    </row>
    <row r="1980" spans="13:15">
      <c r="M1980" s="127"/>
      <c r="N1980" s="127"/>
      <c r="O1980" s="127"/>
    </row>
    <row r="1981" spans="13:15">
      <c r="M1981" s="127"/>
      <c r="N1981" s="127"/>
      <c r="O1981" s="127"/>
    </row>
    <row r="1982" spans="13:15">
      <c r="M1982" s="127"/>
      <c r="N1982" s="127"/>
      <c r="O1982" s="127"/>
    </row>
    <row r="1983" spans="13:15">
      <c r="M1983" s="127"/>
      <c r="N1983" s="127"/>
      <c r="O1983" s="127"/>
    </row>
    <row r="1984" spans="13:15">
      <c r="M1984" s="127"/>
      <c r="N1984" s="127"/>
      <c r="O1984" s="127"/>
    </row>
    <row r="1985" spans="13:15">
      <c r="M1985" s="127"/>
      <c r="N1985" s="127"/>
      <c r="O1985" s="127"/>
    </row>
    <row r="1986" spans="13:15">
      <c r="M1986" s="127"/>
      <c r="N1986" s="127"/>
      <c r="O1986" s="127"/>
    </row>
    <row r="1987" spans="13:15">
      <c r="M1987" s="127"/>
      <c r="N1987" s="127"/>
      <c r="O1987" s="127"/>
    </row>
    <row r="1988" spans="13:15">
      <c r="M1988" s="127"/>
      <c r="N1988" s="127"/>
      <c r="O1988" s="127"/>
    </row>
    <row r="1989" spans="13:15">
      <c r="M1989" s="127"/>
      <c r="N1989" s="127"/>
      <c r="O1989" s="127"/>
    </row>
    <row r="1990" spans="13:15">
      <c r="M1990" s="127"/>
      <c r="N1990" s="127"/>
      <c r="O1990" s="127"/>
    </row>
    <row r="1991" spans="13:15">
      <c r="M1991" s="127"/>
      <c r="N1991" s="127"/>
      <c r="O1991" s="127"/>
    </row>
    <row r="1992" spans="13:15">
      <c r="M1992" s="127"/>
      <c r="N1992" s="127"/>
      <c r="O1992" s="127"/>
    </row>
    <row r="1993" spans="13:15">
      <c r="M1993" s="127"/>
      <c r="N1993" s="127"/>
      <c r="O1993" s="127"/>
    </row>
    <row r="1994" spans="13:15">
      <c r="M1994" s="127"/>
      <c r="N1994" s="127"/>
      <c r="O1994" s="127"/>
    </row>
    <row r="1995" spans="13:15">
      <c r="M1995" s="127"/>
      <c r="N1995" s="127"/>
      <c r="O1995" s="127"/>
    </row>
    <row r="1996" spans="13:15">
      <c r="M1996" s="127"/>
      <c r="N1996" s="127"/>
      <c r="O1996" s="127"/>
    </row>
    <row r="1997" spans="13:15">
      <c r="M1997" s="127"/>
      <c r="N1997" s="127"/>
      <c r="O1997" s="127"/>
    </row>
    <row r="1998" spans="13:15">
      <c r="M1998" s="127"/>
      <c r="N1998" s="127"/>
      <c r="O1998" s="127"/>
    </row>
    <row r="1999" spans="13:15">
      <c r="M1999" s="127"/>
      <c r="N1999" s="127"/>
      <c r="O1999" s="127"/>
    </row>
    <row r="2000" spans="13:15">
      <c r="M2000" s="127"/>
      <c r="N2000" s="127"/>
      <c r="O2000" s="127"/>
    </row>
    <row r="2001" spans="13:15">
      <c r="M2001" s="127"/>
      <c r="N2001" s="127"/>
      <c r="O2001" s="127"/>
    </row>
    <row r="2002" spans="13:15">
      <c r="M2002" s="127"/>
      <c r="N2002" s="127"/>
      <c r="O2002" s="127"/>
    </row>
    <row r="2003" spans="13:15">
      <c r="M2003" s="127"/>
      <c r="N2003" s="127"/>
      <c r="O2003" s="127"/>
    </row>
    <row r="2004" spans="13:15">
      <c r="M2004" s="127"/>
      <c r="N2004" s="127"/>
      <c r="O2004" s="127"/>
    </row>
    <row r="2005" spans="13:15">
      <c r="M2005" s="127"/>
      <c r="N2005" s="127"/>
      <c r="O2005" s="127"/>
    </row>
    <row r="2006" spans="13:15">
      <c r="M2006" s="127"/>
      <c r="N2006" s="127"/>
      <c r="O2006" s="127"/>
    </row>
    <row r="2007" spans="13:15">
      <c r="M2007" s="127"/>
      <c r="N2007" s="127"/>
      <c r="O2007" s="127"/>
    </row>
    <row r="2008" spans="13:15">
      <c r="M2008" s="127"/>
      <c r="N2008" s="127"/>
      <c r="O2008" s="127"/>
    </row>
    <row r="2009" spans="13:15">
      <c r="M2009" s="127"/>
      <c r="N2009" s="127"/>
      <c r="O2009" s="127"/>
    </row>
    <row r="2010" spans="13:15">
      <c r="M2010" s="127"/>
      <c r="N2010" s="127"/>
      <c r="O2010" s="127"/>
    </row>
    <row r="2011" spans="13:15">
      <c r="M2011" s="127"/>
      <c r="N2011" s="127"/>
      <c r="O2011" s="127"/>
    </row>
    <row r="2012" spans="13:15">
      <c r="M2012" s="127"/>
      <c r="N2012" s="127"/>
      <c r="O2012" s="127"/>
    </row>
    <row r="2013" spans="13:15">
      <c r="M2013" s="127"/>
      <c r="N2013" s="127"/>
      <c r="O2013" s="127"/>
    </row>
    <row r="2014" spans="13:15">
      <c r="M2014" s="127"/>
      <c r="N2014" s="127"/>
      <c r="O2014" s="127"/>
    </row>
    <row r="2015" spans="13:15">
      <c r="M2015" s="127"/>
      <c r="N2015" s="127"/>
      <c r="O2015" s="127"/>
    </row>
    <row r="2016" spans="13:15">
      <c r="M2016" s="127"/>
      <c r="N2016" s="127"/>
      <c r="O2016" s="127"/>
    </row>
    <row r="2017" spans="13:15">
      <c r="M2017" s="127"/>
      <c r="N2017" s="127"/>
      <c r="O2017" s="127"/>
    </row>
    <row r="2018" spans="13:15">
      <c r="M2018" s="127"/>
      <c r="N2018" s="127"/>
      <c r="O2018" s="127"/>
    </row>
    <row r="2019" spans="13:15">
      <c r="M2019" s="127"/>
      <c r="N2019" s="127"/>
      <c r="O2019" s="127"/>
    </row>
    <row r="2020" spans="13:15">
      <c r="M2020" s="127"/>
      <c r="N2020" s="127"/>
      <c r="O2020" s="127"/>
    </row>
    <row r="2021" spans="13:15">
      <c r="M2021" s="127"/>
      <c r="N2021" s="127"/>
      <c r="O2021" s="127"/>
    </row>
    <row r="2022" spans="13:15">
      <c r="M2022" s="127"/>
      <c r="N2022" s="127"/>
      <c r="O2022" s="127"/>
    </row>
    <row r="2023" spans="13:15">
      <c r="M2023" s="127"/>
      <c r="N2023" s="127"/>
      <c r="O2023" s="127"/>
    </row>
    <row r="2024" spans="13:15">
      <c r="M2024" s="127"/>
      <c r="N2024" s="127"/>
      <c r="O2024" s="127"/>
    </row>
    <row r="2025" spans="13:15">
      <c r="M2025" s="127"/>
      <c r="N2025" s="127"/>
      <c r="O2025" s="127"/>
    </row>
    <row r="2026" spans="13:15">
      <c r="M2026" s="127"/>
      <c r="N2026" s="127"/>
      <c r="O2026" s="127"/>
    </row>
    <row r="2027" spans="13:15">
      <c r="M2027" s="127"/>
      <c r="N2027" s="127"/>
      <c r="O2027" s="127"/>
    </row>
    <row r="2028" spans="13:15">
      <c r="M2028" s="127"/>
      <c r="N2028" s="127"/>
      <c r="O2028" s="127"/>
    </row>
    <row r="2029" spans="13:15">
      <c r="M2029" s="127"/>
      <c r="N2029" s="127"/>
      <c r="O2029" s="127"/>
    </row>
    <row r="2030" spans="13:15">
      <c r="M2030" s="127"/>
      <c r="N2030" s="127"/>
      <c r="O2030" s="127"/>
    </row>
    <row r="2031" spans="13:15">
      <c r="M2031" s="127"/>
      <c r="N2031" s="127"/>
      <c r="O2031" s="127"/>
    </row>
    <row r="2032" spans="13:15">
      <c r="M2032" s="127"/>
      <c r="N2032" s="127"/>
      <c r="O2032" s="127"/>
    </row>
    <row r="2033" spans="13:15">
      <c r="M2033" s="127"/>
      <c r="N2033" s="127"/>
      <c r="O2033" s="127"/>
    </row>
    <row r="2034" spans="13:15">
      <c r="M2034" s="127"/>
      <c r="N2034" s="127"/>
      <c r="O2034" s="127"/>
    </row>
    <row r="2035" spans="13:15">
      <c r="M2035" s="127"/>
      <c r="N2035" s="127"/>
      <c r="O2035" s="127"/>
    </row>
    <row r="2036" spans="13:15">
      <c r="M2036" s="127"/>
      <c r="N2036" s="127"/>
      <c r="O2036" s="127"/>
    </row>
    <row r="2037" spans="13:15">
      <c r="M2037" s="127"/>
      <c r="N2037" s="127"/>
      <c r="O2037" s="127"/>
    </row>
    <row r="2038" spans="13:15">
      <c r="M2038" s="127"/>
      <c r="N2038" s="127"/>
      <c r="O2038" s="127"/>
    </row>
    <row r="2039" spans="13:15">
      <c r="M2039" s="127"/>
      <c r="N2039" s="127"/>
      <c r="O2039" s="127"/>
    </row>
    <row r="2040" spans="13:15">
      <c r="M2040" s="127"/>
      <c r="N2040" s="127"/>
      <c r="O2040" s="127"/>
    </row>
    <row r="2041" spans="13:15">
      <c r="M2041" s="127"/>
      <c r="N2041" s="127"/>
      <c r="O2041" s="127"/>
    </row>
    <row r="2042" spans="13:15">
      <c r="M2042" s="127"/>
      <c r="N2042" s="127"/>
      <c r="O2042" s="127"/>
    </row>
    <row r="2043" spans="13:15">
      <c r="M2043" s="127"/>
      <c r="N2043" s="127"/>
      <c r="O2043" s="127"/>
    </row>
    <row r="2044" spans="13:15">
      <c r="M2044" s="127"/>
      <c r="N2044" s="127"/>
      <c r="O2044" s="127"/>
    </row>
    <row r="2045" spans="13:15">
      <c r="M2045" s="127"/>
      <c r="N2045" s="127"/>
      <c r="O2045" s="127"/>
    </row>
    <row r="2046" spans="13:15">
      <c r="M2046" s="127"/>
      <c r="N2046" s="127"/>
      <c r="O2046" s="127"/>
    </row>
    <row r="2047" spans="13:15">
      <c r="M2047" s="127"/>
      <c r="N2047" s="127"/>
      <c r="O2047" s="127"/>
    </row>
    <row r="2048" spans="13:15">
      <c r="M2048" s="127"/>
      <c r="N2048" s="127"/>
      <c r="O2048" s="127"/>
    </row>
    <row r="2049" spans="13:15">
      <c r="M2049" s="127"/>
      <c r="N2049" s="127"/>
      <c r="O2049" s="127"/>
    </row>
    <row r="2050" spans="13:15">
      <c r="M2050" s="127"/>
      <c r="N2050" s="127"/>
      <c r="O2050" s="127"/>
    </row>
    <row r="2051" spans="13:15">
      <c r="M2051" s="127"/>
      <c r="N2051" s="127"/>
      <c r="O2051" s="127"/>
    </row>
    <row r="2052" spans="13:15">
      <c r="M2052" s="127"/>
      <c r="N2052" s="127"/>
      <c r="O2052" s="127"/>
    </row>
    <row r="2053" spans="13:15">
      <c r="M2053" s="127"/>
      <c r="N2053" s="127"/>
      <c r="O2053" s="127"/>
    </row>
    <row r="2054" spans="13:15">
      <c r="M2054" s="127"/>
      <c r="N2054" s="127"/>
      <c r="O2054" s="127"/>
    </row>
    <row r="2055" spans="13:15">
      <c r="M2055" s="127"/>
      <c r="N2055" s="127"/>
      <c r="O2055" s="127"/>
    </row>
    <row r="2056" spans="13:15">
      <c r="M2056" s="127"/>
      <c r="N2056" s="127"/>
      <c r="O2056" s="127"/>
    </row>
    <row r="2057" spans="13:15">
      <c r="M2057" s="127"/>
      <c r="N2057" s="127"/>
      <c r="O2057" s="127"/>
    </row>
    <row r="2058" spans="13:15">
      <c r="M2058" s="127"/>
      <c r="N2058" s="127"/>
      <c r="O2058" s="127"/>
    </row>
    <row r="2059" spans="13:15">
      <c r="M2059" s="127"/>
      <c r="N2059" s="127"/>
      <c r="O2059" s="127"/>
    </row>
    <row r="2060" spans="13:15">
      <c r="M2060" s="127"/>
      <c r="N2060" s="127"/>
      <c r="O2060" s="127"/>
    </row>
    <row r="2061" spans="13:15">
      <c r="M2061" s="127"/>
      <c r="N2061" s="127"/>
      <c r="O2061" s="127"/>
    </row>
    <row r="2062" spans="13:15">
      <c r="M2062" s="127"/>
      <c r="N2062" s="127"/>
      <c r="O2062" s="127"/>
    </row>
    <row r="2063" spans="13:15">
      <c r="M2063" s="127"/>
      <c r="N2063" s="127"/>
      <c r="O2063" s="127"/>
    </row>
    <row r="2064" spans="13:15">
      <c r="M2064" s="127"/>
      <c r="N2064" s="127"/>
      <c r="O2064" s="127"/>
    </row>
    <row r="2065" spans="13:15">
      <c r="M2065" s="127"/>
      <c r="N2065" s="127"/>
      <c r="O2065" s="127"/>
    </row>
    <row r="2066" spans="13:15">
      <c r="M2066" s="127"/>
      <c r="N2066" s="127"/>
      <c r="O2066" s="127"/>
    </row>
    <row r="2067" spans="13:15">
      <c r="M2067" s="127"/>
      <c r="N2067" s="127"/>
      <c r="O2067" s="127"/>
    </row>
    <row r="2068" spans="13:15">
      <c r="M2068" s="127"/>
      <c r="N2068" s="127"/>
      <c r="O2068" s="127"/>
    </row>
    <row r="2069" spans="13:15">
      <c r="M2069" s="127"/>
      <c r="N2069" s="127"/>
      <c r="O2069" s="127"/>
    </row>
    <row r="2070" spans="13:15">
      <c r="M2070" s="127"/>
      <c r="N2070" s="127"/>
      <c r="O2070" s="127"/>
    </row>
    <row r="2071" spans="13:15">
      <c r="M2071" s="127"/>
      <c r="N2071" s="127"/>
      <c r="O2071" s="127"/>
    </row>
    <row r="2072" spans="13:15">
      <c r="M2072" s="127"/>
      <c r="N2072" s="127"/>
      <c r="O2072" s="127"/>
    </row>
    <row r="2073" spans="13:15">
      <c r="M2073" s="127"/>
      <c r="N2073" s="127"/>
      <c r="O2073" s="127"/>
    </row>
    <row r="2074" spans="13:15">
      <c r="M2074" s="127"/>
      <c r="N2074" s="127"/>
      <c r="O2074" s="127"/>
    </row>
    <row r="2075" spans="13:15">
      <c r="M2075" s="127"/>
      <c r="N2075" s="127"/>
      <c r="O2075" s="127"/>
    </row>
    <row r="2076" spans="13:15">
      <c r="M2076" s="127"/>
      <c r="N2076" s="127"/>
      <c r="O2076" s="127"/>
    </row>
    <row r="2077" spans="13:15">
      <c r="M2077" s="127"/>
      <c r="N2077" s="127"/>
      <c r="O2077" s="127"/>
    </row>
    <row r="2078" spans="13:15">
      <c r="M2078" s="127"/>
      <c r="N2078" s="127"/>
      <c r="O2078" s="127"/>
    </row>
    <row r="2079" spans="13:15">
      <c r="M2079" s="127"/>
      <c r="N2079" s="127"/>
      <c r="O2079" s="127"/>
    </row>
    <row r="2080" spans="13:15">
      <c r="M2080" s="127"/>
      <c r="N2080" s="127"/>
      <c r="O2080" s="127"/>
    </row>
    <row r="2081" spans="13:15">
      <c r="M2081" s="127"/>
      <c r="N2081" s="127"/>
      <c r="O2081" s="127"/>
    </row>
    <row r="2082" spans="13:15">
      <c r="M2082" s="127"/>
      <c r="N2082" s="127"/>
      <c r="O2082" s="127"/>
    </row>
    <row r="2083" spans="13:15">
      <c r="M2083" s="127"/>
      <c r="N2083" s="127"/>
      <c r="O2083" s="127"/>
    </row>
    <row r="2084" spans="13:15">
      <c r="M2084" s="127"/>
      <c r="N2084" s="127"/>
      <c r="O2084" s="127"/>
    </row>
    <row r="2085" spans="13:15">
      <c r="M2085" s="127"/>
      <c r="N2085" s="127"/>
      <c r="O2085" s="127"/>
    </row>
    <row r="2086" spans="13:15">
      <c r="M2086" s="127"/>
      <c r="N2086" s="127"/>
      <c r="O2086" s="127"/>
    </row>
    <row r="2087" spans="13:15">
      <c r="M2087" s="127"/>
      <c r="N2087" s="127"/>
      <c r="O2087" s="127"/>
    </row>
    <row r="2088" spans="13:15">
      <c r="M2088" s="127"/>
      <c r="N2088" s="127"/>
      <c r="O2088" s="127"/>
    </row>
    <row r="2089" spans="13:15">
      <c r="M2089" s="127"/>
      <c r="N2089" s="127"/>
      <c r="O2089" s="127"/>
    </row>
    <row r="2090" spans="13:15">
      <c r="M2090" s="127"/>
      <c r="N2090" s="127"/>
      <c r="O2090" s="127"/>
    </row>
    <row r="2091" spans="13:15">
      <c r="M2091" s="127"/>
      <c r="N2091" s="127"/>
      <c r="O2091" s="127"/>
    </row>
    <row r="2092" spans="13:15">
      <c r="M2092" s="127"/>
      <c r="N2092" s="127"/>
      <c r="O2092" s="127"/>
    </row>
    <row r="2093" spans="13:15">
      <c r="M2093" s="127"/>
      <c r="N2093" s="127"/>
      <c r="O2093" s="127"/>
    </row>
    <row r="2094" spans="13:15">
      <c r="M2094" s="127"/>
      <c r="N2094" s="127"/>
      <c r="O2094" s="127"/>
    </row>
    <row r="2095" spans="13:15">
      <c r="M2095" s="127"/>
      <c r="N2095" s="127"/>
      <c r="O2095" s="127"/>
    </row>
    <row r="2096" spans="13:15">
      <c r="M2096" s="127"/>
      <c r="N2096" s="127"/>
      <c r="O2096" s="127"/>
    </row>
    <row r="2097" spans="13:15">
      <c r="M2097" s="127"/>
      <c r="N2097" s="127"/>
      <c r="O2097" s="127"/>
    </row>
    <row r="2098" spans="13:15">
      <c r="M2098" s="127"/>
      <c r="N2098" s="127"/>
      <c r="O2098" s="127"/>
    </row>
    <row r="2099" spans="13:15">
      <c r="M2099" s="127"/>
      <c r="N2099" s="127"/>
      <c r="O2099" s="127"/>
    </row>
    <row r="2100" spans="13:15">
      <c r="M2100" s="127"/>
      <c r="N2100" s="127"/>
      <c r="O2100" s="127"/>
    </row>
    <row r="2101" spans="13:15">
      <c r="M2101" s="127"/>
      <c r="N2101" s="127"/>
      <c r="O2101" s="127"/>
    </row>
    <row r="2102" spans="13:15">
      <c r="M2102" s="127"/>
      <c r="N2102" s="127"/>
      <c r="O2102" s="127"/>
    </row>
    <row r="2103" spans="13:15">
      <c r="M2103" s="127"/>
      <c r="N2103" s="127"/>
      <c r="O2103" s="127"/>
    </row>
    <row r="2104" spans="13:15">
      <c r="M2104" s="127"/>
      <c r="N2104" s="127"/>
      <c r="O2104" s="127"/>
    </row>
    <row r="2105" spans="13:15">
      <c r="M2105" s="127"/>
      <c r="N2105" s="127"/>
      <c r="O2105" s="127"/>
    </row>
    <row r="2106" spans="13:15">
      <c r="M2106" s="127"/>
      <c r="N2106" s="127"/>
      <c r="O2106" s="127"/>
    </row>
    <row r="2107" spans="13:15">
      <c r="M2107" s="127"/>
      <c r="N2107" s="127"/>
      <c r="O2107" s="127"/>
    </row>
    <row r="2108" spans="13:15">
      <c r="M2108" s="127"/>
      <c r="N2108" s="127"/>
      <c r="O2108" s="127"/>
    </row>
    <row r="2109" spans="13:15">
      <c r="M2109" s="127"/>
      <c r="N2109" s="127"/>
      <c r="O2109" s="127"/>
    </row>
    <row r="2110" spans="13:15">
      <c r="M2110" s="127"/>
      <c r="N2110" s="127"/>
      <c r="O2110" s="127"/>
    </row>
    <row r="2111" spans="13:15">
      <c r="M2111" s="127"/>
      <c r="N2111" s="127"/>
      <c r="O2111" s="127"/>
    </row>
    <row r="2112" spans="13:15">
      <c r="M2112" s="127"/>
      <c r="N2112" s="127"/>
      <c r="O2112" s="127"/>
    </row>
    <row r="2113" spans="13:15">
      <c r="M2113" s="127"/>
      <c r="N2113" s="127"/>
      <c r="O2113" s="127"/>
    </row>
    <row r="2114" spans="13:15">
      <c r="M2114" s="127"/>
      <c r="N2114" s="127"/>
      <c r="O2114" s="127"/>
    </row>
    <row r="2115" spans="13:15">
      <c r="M2115" s="127"/>
      <c r="N2115" s="127"/>
      <c r="O2115" s="127"/>
    </row>
    <row r="2116" spans="13:15">
      <c r="M2116" s="127"/>
      <c r="N2116" s="127"/>
      <c r="O2116" s="127"/>
    </row>
    <row r="2117" spans="13:15">
      <c r="M2117" s="127"/>
      <c r="N2117" s="127"/>
      <c r="O2117" s="127"/>
    </row>
    <row r="2118" spans="13:15">
      <c r="M2118" s="127"/>
      <c r="N2118" s="127"/>
      <c r="O2118" s="127"/>
    </row>
    <row r="2119" spans="13:15">
      <c r="M2119" s="127"/>
      <c r="N2119" s="127"/>
      <c r="O2119" s="127"/>
    </row>
    <row r="2120" spans="13:15">
      <c r="M2120" s="127"/>
      <c r="N2120" s="127"/>
      <c r="O2120" s="127"/>
    </row>
    <row r="2121" spans="13:15">
      <c r="M2121" s="127"/>
      <c r="N2121" s="127"/>
      <c r="O2121" s="127"/>
    </row>
    <row r="2122" spans="13:15">
      <c r="M2122" s="127"/>
      <c r="N2122" s="127"/>
      <c r="O2122" s="127"/>
    </row>
    <row r="2123" spans="13:15">
      <c r="M2123" s="127"/>
      <c r="N2123" s="127"/>
      <c r="O2123" s="127"/>
    </row>
    <row r="2124" spans="13:15">
      <c r="M2124" s="127"/>
      <c r="N2124" s="127"/>
      <c r="O2124" s="127"/>
    </row>
    <row r="2125" spans="13:15">
      <c r="M2125" s="127"/>
      <c r="N2125" s="127"/>
      <c r="O2125" s="127"/>
    </row>
    <row r="2126" spans="13:15">
      <c r="M2126" s="127"/>
      <c r="N2126" s="127"/>
      <c r="O2126" s="127"/>
    </row>
    <row r="2127" spans="13:15">
      <c r="M2127" s="127"/>
      <c r="N2127" s="127"/>
      <c r="O2127" s="127"/>
    </row>
    <row r="2128" spans="13:15">
      <c r="M2128" s="127"/>
      <c r="N2128" s="127"/>
      <c r="O2128" s="127"/>
    </row>
    <row r="2129" spans="13:15">
      <c r="M2129" s="127"/>
      <c r="N2129" s="127"/>
      <c r="O2129" s="127"/>
    </row>
    <row r="2130" spans="13:15">
      <c r="M2130" s="127"/>
      <c r="N2130" s="127"/>
      <c r="O2130" s="127"/>
    </row>
    <row r="2131" spans="13:15">
      <c r="M2131" s="127"/>
      <c r="N2131" s="127"/>
      <c r="O2131" s="127"/>
    </row>
    <row r="2132" spans="13:15">
      <c r="M2132" s="127"/>
      <c r="N2132" s="127"/>
      <c r="O2132" s="127"/>
    </row>
    <row r="2133" spans="13:15">
      <c r="M2133" s="127"/>
      <c r="N2133" s="127"/>
      <c r="O2133" s="127"/>
    </row>
    <row r="2134" spans="13:15">
      <c r="M2134" s="127"/>
      <c r="N2134" s="127"/>
      <c r="O2134" s="127"/>
    </row>
    <row r="2135" spans="13:15">
      <c r="M2135" s="127"/>
      <c r="N2135" s="127"/>
      <c r="O2135" s="127"/>
    </row>
    <row r="2136" spans="13:15">
      <c r="M2136" s="127"/>
      <c r="N2136" s="127"/>
      <c r="O2136" s="127"/>
    </row>
    <row r="2137" spans="13:15">
      <c r="M2137" s="127"/>
      <c r="N2137" s="127"/>
      <c r="O2137" s="127"/>
    </row>
    <row r="2138" spans="13:15">
      <c r="M2138" s="127"/>
      <c r="N2138" s="127"/>
      <c r="O2138" s="127"/>
    </row>
    <row r="2139" spans="13:15">
      <c r="M2139" s="127"/>
      <c r="N2139" s="127"/>
      <c r="O2139" s="127"/>
    </row>
    <row r="2140" spans="13:15">
      <c r="M2140" s="127"/>
      <c r="N2140" s="127"/>
      <c r="O2140" s="127"/>
    </row>
    <row r="2141" spans="13:15">
      <c r="M2141" s="127"/>
      <c r="N2141" s="127"/>
      <c r="O2141" s="127"/>
    </row>
    <row r="2142" spans="13:15">
      <c r="M2142" s="127"/>
      <c r="N2142" s="127"/>
      <c r="O2142" s="127"/>
    </row>
    <row r="2143" spans="13:15">
      <c r="M2143" s="127"/>
      <c r="N2143" s="127"/>
      <c r="O2143" s="127"/>
    </row>
    <row r="2144" spans="13:15">
      <c r="M2144" s="127"/>
      <c r="N2144" s="127"/>
      <c r="O2144" s="127"/>
    </row>
    <row r="2145" spans="13:15">
      <c r="M2145" s="127"/>
      <c r="N2145" s="127"/>
      <c r="O2145" s="127"/>
    </row>
    <row r="2146" spans="13:15">
      <c r="M2146" s="127"/>
      <c r="N2146" s="127"/>
      <c r="O2146" s="127"/>
    </row>
    <row r="2147" spans="13:15">
      <c r="M2147" s="127"/>
      <c r="N2147" s="127"/>
      <c r="O2147" s="127"/>
    </row>
    <row r="2148" spans="13:15">
      <c r="M2148" s="127"/>
      <c r="N2148" s="127"/>
      <c r="O2148" s="127"/>
    </row>
    <row r="2149" spans="13:15">
      <c r="M2149" s="127"/>
      <c r="N2149" s="127"/>
      <c r="O2149" s="127"/>
    </row>
    <row r="2150" spans="13:15">
      <c r="M2150" s="127"/>
      <c r="N2150" s="127"/>
      <c r="O2150" s="127"/>
    </row>
    <row r="2151" spans="13:15">
      <c r="M2151" s="127"/>
      <c r="N2151" s="127"/>
      <c r="O2151" s="127"/>
    </row>
    <row r="2152" spans="13:15">
      <c r="M2152" s="127"/>
      <c r="N2152" s="127"/>
      <c r="O2152" s="127"/>
    </row>
    <row r="2153" spans="13:15">
      <c r="M2153" s="127"/>
      <c r="N2153" s="127"/>
      <c r="O2153" s="127"/>
    </row>
    <row r="2154" spans="13:15">
      <c r="M2154" s="127"/>
      <c r="N2154" s="127"/>
      <c r="O2154" s="127"/>
    </row>
    <row r="2155" spans="13:15">
      <c r="M2155" s="127"/>
      <c r="N2155" s="127"/>
      <c r="O2155" s="127"/>
    </row>
    <row r="2156" spans="13:15">
      <c r="M2156" s="127"/>
      <c r="N2156" s="127"/>
      <c r="O2156" s="127"/>
    </row>
    <row r="2157" spans="13:15">
      <c r="M2157" s="127"/>
      <c r="N2157" s="127"/>
      <c r="O2157" s="127"/>
    </row>
    <row r="2158" spans="13:15">
      <c r="M2158" s="127"/>
      <c r="N2158" s="127"/>
      <c r="O2158" s="127"/>
    </row>
    <row r="2159" spans="13:15">
      <c r="M2159" s="127"/>
      <c r="N2159" s="127"/>
      <c r="O2159" s="127"/>
    </row>
    <row r="2160" spans="13:15">
      <c r="M2160" s="127"/>
      <c r="N2160" s="127"/>
      <c r="O2160" s="127"/>
    </row>
    <row r="2161" spans="13:15">
      <c r="M2161" s="127"/>
      <c r="N2161" s="127"/>
      <c r="O2161" s="127"/>
    </row>
    <row r="2162" spans="13:15">
      <c r="M2162" s="127"/>
      <c r="N2162" s="127"/>
      <c r="O2162" s="127"/>
    </row>
    <row r="2163" spans="13:15">
      <c r="M2163" s="127"/>
      <c r="N2163" s="127"/>
      <c r="O2163" s="127"/>
    </row>
    <row r="2164" spans="13:15">
      <c r="M2164" s="127"/>
      <c r="N2164" s="127"/>
      <c r="O2164" s="127"/>
    </row>
    <row r="2165" spans="13:15">
      <c r="M2165" s="127"/>
      <c r="N2165" s="127"/>
      <c r="O2165" s="127"/>
    </row>
    <row r="2166" spans="13:15">
      <c r="M2166" s="127"/>
      <c r="N2166" s="127"/>
      <c r="O2166" s="127"/>
    </row>
    <row r="2167" spans="13:15">
      <c r="M2167" s="127"/>
      <c r="N2167" s="127"/>
      <c r="O2167" s="127"/>
    </row>
    <row r="2168" spans="13:15">
      <c r="M2168" s="127"/>
      <c r="N2168" s="127"/>
      <c r="O2168" s="127"/>
    </row>
    <row r="2169" spans="13:15">
      <c r="M2169" s="127"/>
      <c r="N2169" s="127"/>
      <c r="O2169" s="127"/>
    </row>
    <row r="2170" spans="13:15">
      <c r="M2170" s="127"/>
      <c r="N2170" s="127"/>
      <c r="O2170" s="127"/>
    </row>
    <row r="2171" spans="13:15">
      <c r="M2171" s="127"/>
      <c r="N2171" s="127"/>
      <c r="O2171" s="127"/>
    </row>
    <row r="2172" spans="13:15">
      <c r="M2172" s="127"/>
      <c r="N2172" s="127"/>
      <c r="O2172" s="127"/>
    </row>
    <row r="2173" spans="13:15">
      <c r="M2173" s="127"/>
      <c r="N2173" s="127"/>
      <c r="O2173" s="127"/>
    </row>
    <row r="2174" spans="13:15">
      <c r="M2174" s="127"/>
      <c r="N2174" s="127"/>
      <c r="O2174" s="127"/>
    </row>
    <row r="2175" spans="13:15">
      <c r="M2175" s="127"/>
      <c r="N2175" s="127"/>
      <c r="O2175" s="127"/>
    </row>
    <row r="2176" spans="13:15">
      <c r="M2176" s="127"/>
      <c r="N2176" s="127"/>
      <c r="O2176" s="127"/>
    </row>
    <row r="2177" spans="13:15">
      <c r="M2177" s="127"/>
      <c r="N2177" s="127"/>
      <c r="O2177" s="127"/>
    </row>
    <row r="2178" spans="13:15">
      <c r="M2178" s="127"/>
      <c r="N2178" s="127"/>
      <c r="O2178" s="127"/>
    </row>
    <row r="2179" spans="13:15">
      <c r="M2179" s="127"/>
      <c r="N2179" s="127"/>
      <c r="O2179" s="127"/>
    </row>
    <row r="2180" spans="13:15">
      <c r="M2180" s="127"/>
      <c r="N2180" s="127"/>
      <c r="O2180" s="127"/>
    </row>
    <row r="2181" spans="13:15">
      <c r="M2181" s="127"/>
      <c r="N2181" s="127"/>
      <c r="O2181" s="127"/>
    </row>
    <row r="2182" spans="13:15">
      <c r="M2182" s="127"/>
      <c r="N2182" s="127"/>
      <c r="O2182" s="127"/>
    </row>
    <row r="2183" spans="13:15">
      <c r="M2183" s="127"/>
      <c r="N2183" s="127"/>
      <c r="O2183" s="127"/>
    </row>
    <row r="2184" spans="13:15">
      <c r="M2184" s="127"/>
      <c r="N2184" s="127"/>
      <c r="O2184" s="127"/>
    </row>
    <row r="2185" spans="13:15">
      <c r="M2185" s="127"/>
      <c r="N2185" s="127"/>
      <c r="O2185" s="127"/>
    </row>
    <row r="2186" spans="13:15">
      <c r="M2186" s="127"/>
      <c r="N2186" s="127"/>
      <c r="O2186" s="127"/>
    </row>
    <row r="2187" spans="13:15">
      <c r="M2187" s="127"/>
      <c r="N2187" s="127"/>
      <c r="O2187" s="127"/>
    </row>
    <row r="2188" spans="13:15">
      <c r="M2188" s="127"/>
      <c r="N2188" s="127"/>
      <c r="O2188" s="127"/>
    </row>
    <row r="2189" spans="13:15">
      <c r="M2189" s="127"/>
      <c r="N2189" s="127"/>
      <c r="O2189" s="127"/>
    </row>
    <row r="2190" spans="13:15">
      <c r="M2190" s="127"/>
      <c r="N2190" s="127"/>
      <c r="O2190" s="127"/>
    </row>
    <row r="2191" spans="13:15">
      <c r="M2191" s="127"/>
      <c r="N2191" s="127"/>
      <c r="O2191" s="127"/>
    </row>
    <row r="2192" spans="13:15">
      <c r="M2192" s="127"/>
      <c r="N2192" s="127"/>
      <c r="O2192" s="127"/>
    </row>
    <row r="2193" spans="13:15">
      <c r="M2193" s="127"/>
      <c r="N2193" s="127"/>
      <c r="O2193" s="127"/>
    </row>
    <row r="2194" spans="13:15">
      <c r="M2194" s="127"/>
      <c r="N2194" s="127"/>
      <c r="O2194" s="127"/>
    </row>
    <row r="2195" spans="13:15">
      <c r="M2195" s="127"/>
      <c r="N2195" s="127"/>
      <c r="O2195" s="127"/>
    </row>
    <row r="2196" spans="13:15">
      <c r="M2196" s="127"/>
      <c r="N2196" s="127"/>
      <c r="O2196" s="127"/>
    </row>
    <row r="2197" spans="13:15">
      <c r="M2197" s="127"/>
      <c r="N2197" s="127"/>
      <c r="O2197" s="127"/>
    </row>
    <row r="2198" spans="13:15">
      <c r="M2198" s="127"/>
      <c r="N2198" s="127"/>
      <c r="O2198" s="127"/>
    </row>
    <row r="2199" spans="13:15">
      <c r="M2199" s="127"/>
      <c r="N2199" s="127"/>
      <c r="O2199" s="127"/>
    </row>
    <row r="2200" spans="13:15">
      <c r="M2200" s="127"/>
      <c r="N2200" s="127"/>
      <c r="O2200" s="127"/>
    </row>
    <row r="2201" spans="13:15">
      <c r="M2201" s="127"/>
      <c r="N2201" s="127"/>
      <c r="O2201" s="127"/>
    </row>
    <row r="2202" spans="13:15">
      <c r="M2202" s="127"/>
      <c r="N2202" s="127"/>
      <c r="O2202" s="127"/>
    </row>
    <row r="2203" spans="13:15">
      <c r="M2203" s="127"/>
      <c r="N2203" s="127"/>
      <c r="O2203" s="127"/>
    </row>
    <row r="2204" spans="13:15">
      <c r="M2204" s="127"/>
      <c r="N2204" s="127"/>
      <c r="O2204" s="127"/>
    </row>
    <row r="2205" spans="13:15">
      <c r="M2205" s="127"/>
      <c r="N2205" s="127"/>
      <c r="O2205" s="127"/>
    </row>
    <row r="2206" spans="13:15">
      <c r="M2206" s="127"/>
      <c r="N2206" s="127"/>
      <c r="O2206" s="127"/>
    </row>
    <row r="2207" spans="13:15">
      <c r="M2207" s="127"/>
      <c r="N2207" s="127"/>
      <c r="O2207" s="127"/>
    </row>
    <row r="2208" spans="13:15">
      <c r="M2208" s="127"/>
      <c r="N2208" s="127"/>
      <c r="O2208" s="127"/>
    </row>
    <row r="2209" spans="13:15">
      <c r="M2209" s="127"/>
      <c r="N2209" s="127"/>
      <c r="O2209" s="127"/>
    </row>
    <row r="2210" spans="13:15">
      <c r="M2210" s="127"/>
      <c r="N2210" s="127"/>
      <c r="O2210" s="127"/>
    </row>
    <row r="2211" spans="13:15">
      <c r="M2211" s="127"/>
      <c r="N2211" s="127"/>
      <c r="O2211" s="127"/>
    </row>
    <row r="2212" spans="13:15">
      <c r="M2212" s="127"/>
      <c r="N2212" s="127"/>
      <c r="O2212" s="127"/>
    </row>
    <row r="2213" spans="13:15">
      <c r="M2213" s="127"/>
      <c r="N2213" s="127"/>
      <c r="O2213" s="127"/>
    </row>
    <row r="2214" spans="13:15">
      <c r="M2214" s="127"/>
      <c r="N2214" s="127"/>
      <c r="O2214" s="127"/>
    </row>
    <row r="2215" spans="13:15">
      <c r="M2215" s="127"/>
      <c r="N2215" s="127"/>
      <c r="O2215" s="127"/>
    </row>
    <row r="2216" spans="13:15">
      <c r="M2216" s="127"/>
      <c r="N2216" s="127"/>
      <c r="O2216" s="127"/>
    </row>
    <row r="2217" spans="13:15">
      <c r="M2217" s="127"/>
      <c r="N2217" s="127"/>
      <c r="O2217" s="127"/>
    </row>
    <row r="2218" spans="13:15">
      <c r="M2218" s="127"/>
      <c r="N2218" s="127"/>
      <c r="O2218" s="127"/>
    </row>
    <row r="2219" spans="13:15">
      <c r="M2219" s="127"/>
      <c r="N2219" s="127"/>
      <c r="O2219" s="127"/>
    </row>
    <row r="2220" spans="13:15">
      <c r="M2220" s="127"/>
      <c r="N2220" s="127"/>
      <c r="O2220" s="127"/>
    </row>
    <row r="2221" spans="13:15">
      <c r="M2221" s="127"/>
      <c r="N2221" s="127"/>
      <c r="O2221" s="127"/>
    </row>
    <row r="2222" spans="13:15">
      <c r="M2222" s="127"/>
      <c r="N2222" s="127"/>
      <c r="O2222" s="127"/>
    </row>
    <row r="2223" spans="13:15">
      <c r="M2223" s="127"/>
      <c r="N2223" s="127"/>
      <c r="O2223" s="127"/>
    </row>
    <row r="2224" spans="13:15">
      <c r="M2224" s="127"/>
      <c r="N2224" s="127"/>
      <c r="O2224" s="127"/>
    </row>
    <row r="2225" spans="13:15">
      <c r="M2225" s="127"/>
      <c r="N2225" s="127"/>
      <c r="O2225" s="127"/>
    </row>
    <row r="2226" spans="13:15">
      <c r="M2226" s="127"/>
      <c r="N2226" s="127"/>
      <c r="O2226" s="127"/>
    </row>
    <row r="2227" spans="13:15">
      <c r="M2227" s="127"/>
      <c r="N2227" s="127"/>
      <c r="O2227" s="127"/>
    </row>
    <row r="2228" spans="13:15">
      <c r="M2228" s="127"/>
      <c r="N2228" s="127"/>
      <c r="O2228" s="127"/>
    </row>
    <row r="2229" spans="13:15">
      <c r="M2229" s="127"/>
      <c r="N2229" s="127"/>
      <c r="O2229" s="127"/>
    </row>
    <row r="2230" spans="13:15">
      <c r="M2230" s="127"/>
      <c r="N2230" s="127"/>
      <c r="O2230" s="127"/>
    </row>
    <row r="2231" spans="13:15">
      <c r="M2231" s="127"/>
      <c r="N2231" s="127"/>
      <c r="O2231" s="127"/>
    </row>
    <row r="2232" spans="13:15">
      <c r="M2232" s="127"/>
      <c r="N2232" s="127"/>
      <c r="O2232" s="127"/>
    </row>
    <row r="2233" spans="13:15">
      <c r="M2233" s="127"/>
      <c r="N2233" s="127"/>
      <c r="O2233" s="127"/>
    </row>
    <row r="2234" spans="13:15">
      <c r="M2234" s="127"/>
      <c r="N2234" s="127"/>
      <c r="O2234" s="127"/>
    </row>
    <row r="2235" spans="13:15">
      <c r="M2235" s="127"/>
      <c r="N2235" s="127"/>
      <c r="O2235" s="127"/>
    </row>
    <row r="2236" spans="13:15">
      <c r="M2236" s="127"/>
      <c r="N2236" s="127"/>
      <c r="O2236" s="127"/>
    </row>
    <row r="2237" spans="13:15">
      <c r="M2237" s="127"/>
      <c r="N2237" s="127"/>
      <c r="O2237" s="127"/>
    </row>
    <row r="2238" spans="13:15">
      <c r="M2238" s="127"/>
      <c r="N2238" s="127"/>
      <c r="O2238" s="127"/>
    </row>
    <row r="2239" spans="13:15">
      <c r="M2239" s="127"/>
      <c r="N2239" s="127"/>
      <c r="O2239" s="127"/>
    </row>
    <row r="2240" spans="13:15">
      <c r="M2240" s="127"/>
      <c r="N2240" s="127"/>
      <c r="O2240" s="127"/>
    </row>
    <row r="2241" spans="13:15">
      <c r="M2241" s="127"/>
      <c r="N2241" s="127"/>
      <c r="O2241" s="127"/>
    </row>
    <row r="2242" spans="13:15">
      <c r="M2242" s="127"/>
      <c r="N2242" s="127"/>
      <c r="O2242" s="127"/>
    </row>
    <row r="2243" spans="13:15">
      <c r="M2243" s="127"/>
      <c r="N2243" s="127"/>
      <c r="O2243" s="127"/>
    </row>
    <row r="2244" spans="13:15">
      <c r="M2244" s="127"/>
      <c r="N2244" s="127"/>
      <c r="O2244" s="127"/>
    </row>
    <row r="2245" spans="13:15">
      <c r="M2245" s="127"/>
      <c r="N2245" s="127"/>
      <c r="O2245" s="127"/>
    </row>
    <row r="2246" spans="13:15">
      <c r="M2246" s="127"/>
      <c r="N2246" s="127"/>
      <c r="O2246" s="127"/>
    </row>
    <row r="2247" spans="13:15">
      <c r="M2247" s="127"/>
      <c r="N2247" s="127"/>
      <c r="O2247" s="127"/>
    </row>
    <row r="2248" spans="13:15">
      <c r="M2248" s="127"/>
      <c r="N2248" s="127"/>
      <c r="O2248" s="127"/>
    </row>
    <row r="2249" spans="13:15">
      <c r="M2249" s="127"/>
      <c r="N2249" s="127"/>
      <c r="O2249" s="127"/>
    </row>
    <row r="2250" spans="13:15">
      <c r="M2250" s="127"/>
      <c r="N2250" s="127"/>
      <c r="O2250" s="127"/>
    </row>
    <row r="2251" spans="13:15">
      <c r="M2251" s="127"/>
      <c r="N2251" s="127"/>
      <c r="O2251" s="127"/>
    </row>
    <row r="2252" spans="13:15">
      <c r="M2252" s="127"/>
      <c r="N2252" s="127"/>
      <c r="O2252" s="127"/>
    </row>
    <row r="2253" spans="13:15">
      <c r="M2253" s="127"/>
      <c r="N2253" s="127"/>
      <c r="O2253" s="127"/>
    </row>
    <row r="2254" spans="13:15">
      <c r="M2254" s="127"/>
      <c r="N2254" s="127"/>
      <c r="O2254" s="127"/>
    </row>
    <row r="2255" spans="13:15">
      <c r="M2255" s="127"/>
      <c r="N2255" s="127"/>
      <c r="O2255" s="127"/>
    </row>
    <row r="2256" spans="13:15">
      <c r="M2256" s="127"/>
      <c r="N2256" s="127"/>
      <c r="O2256" s="127"/>
    </row>
    <row r="2257" spans="13:15">
      <c r="M2257" s="127"/>
      <c r="N2257" s="127"/>
      <c r="O2257" s="127"/>
    </row>
    <row r="2258" spans="13:15">
      <c r="M2258" s="127"/>
      <c r="N2258" s="127"/>
      <c r="O2258" s="127"/>
    </row>
    <row r="2259" spans="13:15">
      <c r="M2259" s="127"/>
      <c r="N2259" s="127"/>
      <c r="O2259" s="127"/>
    </row>
    <row r="2260" spans="13:15">
      <c r="M2260" s="127"/>
      <c r="N2260" s="127"/>
      <c r="O2260" s="127"/>
    </row>
    <row r="2261" spans="13:15">
      <c r="M2261" s="127"/>
      <c r="N2261" s="127"/>
      <c r="O2261" s="127"/>
    </row>
    <row r="2262" spans="13:15">
      <c r="M2262" s="127"/>
      <c r="N2262" s="127"/>
      <c r="O2262" s="127"/>
    </row>
    <row r="2263" spans="13:15">
      <c r="M2263" s="127"/>
      <c r="N2263" s="127"/>
      <c r="O2263" s="127"/>
    </row>
    <row r="2264" spans="13:15">
      <c r="M2264" s="127"/>
      <c r="N2264" s="127"/>
      <c r="O2264" s="127"/>
    </row>
    <row r="2265" spans="13:15">
      <c r="M2265" s="127"/>
      <c r="N2265" s="127"/>
      <c r="O2265" s="127"/>
    </row>
    <row r="2266" spans="13:15">
      <c r="M2266" s="127"/>
      <c r="N2266" s="127"/>
      <c r="O2266" s="127"/>
    </row>
    <row r="2267" spans="13:15">
      <c r="M2267" s="127"/>
      <c r="N2267" s="127"/>
      <c r="O2267" s="127"/>
    </row>
    <row r="2268" spans="13:15">
      <c r="M2268" s="127"/>
      <c r="N2268" s="127"/>
      <c r="O2268" s="127"/>
    </row>
    <row r="2269" spans="13:15">
      <c r="M2269" s="127"/>
      <c r="N2269" s="127"/>
      <c r="O2269" s="127"/>
    </row>
    <row r="2270" spans="13:15">
      <c r="M2270" s="127"/>
      <c r="N2270" s="127"/>
      <c r="O2270" s="127"/>
    </row>
    <row r="2271" spans="13:15">
      <c r="M2271" s="127"/>
      <c r="N2271" s="127"/>
      <c r="O2271" s="127"/>
    </row>
    <row r="2272" spans="13:15">
      <c r="M2272" s="127"/>
      <c r="N2272" s="127"/>
      <c r="O2272" s="127"/>
    </row>
    <row r="2273" spans="13:15">
      <c r="M2273" s="127"/>
      <c r="N2273" s="127"/>
      <c r="O2273" s="127"/>
    </row>
    <row r="2274" spans="13:15">
      <c r="M2274" s="127"/>
      <c r="N2274" s="127"/>
      <c r="O2274" s="127"/>
    </row>
    <row r="2275" spans="13:15">
      <c r="M2275" s="127"/>
      <c r="N2275" s="127"/>
      <c r="O2275" s="127"/>
    </row>
    <row r="2276" spans="13:15">
      <c r="M2276" s="127"/>
      <c r="N2276" s="127"/>
      <c r="O2276" s="127"/>
    </row>
    <row r="2277" spans="13:15">
      <c r="M2277" s="127"/>
      <c r="N2277" s="127"/>
      <c r="O2277" s="127"/>
    </row>
    <row r="2278" spans="13:15">
      <c r="M2278" s="127"/>
      <c r="N2278" s="127"/>
      <c r="O2278" s="127"/>
    </row>
    <row r="2279" spans="13:15">
      <c r="M2279" s="127"/>
      <c r="N2279" s="127"/>
      <c r="O2279" s="127"/>
    </row>
    <row r="2280" spans="13:15">
      <c r="M2280" s="127"/>
      <c r="N2280" s="127"/>
      <c r="O2280" s="127"/>
    </row>
    <row r="2281" spans="13:15">
      <c r="M2281" s="127"/>
      <c r="N2281" s="127"/>
      <c r="O2281" s="127"/>
    </row>
    <row r="2282" spans="13:15">
      <c r="M2282" s="127"/>
      <c r="N2282" s="127"/>
      <c r="O2282" s="127"/>
    </row>
    <row r="2283" spans="13:15">
      <c r="M2283" s="127"/>
      <c r="N2283" s="127"/>
      <c r="O2283" s="127"/>
    </row>
    <row r="2284" spans="13:15">
      <c r="M2284" s="127"/>
      <c r="N2284" s="127"/>
      <c r="O2284" s="127"/>
    </row>
    <row r="2285" spans="13:15">
      <c r="M2285" s="127"/>
      <c r="N2285" s="127"/>
      <c r="O2285" s="127"/>
    </row>
    <row r="2286" spans="13:15">
      <c r="M2286" s="127"/>
      <c r="N2286" s="127"/>
      <c r="O2286" s="127"/>
    </row>
    <row r="2287" spans="13:15">
      <c r="M2287" s="127"/>
      <c r="N2287" s="127"/>
      <c r="O2287" s="127"/>
    </row>
    <row r="2288" spans="13:15">
      <c r="M2288" s="127"/>
      <c r="N2288" s="127"/>
      <c r="O2288" s="127"/>
    </row>
    <row r="2289" spans="13:15">
      <c r="M2289" s="127"/>
      <c r="N2289" s="127"/>
      <c r="O2289" s="127"/>
    </row>
    <row r="2290" spans="13:15">
      <c r="M2290" s="127"/>
      <c r="N2290" s="127"/>
      <c r="O2290" s="127"/>
    </row>
    <row r="2291" spans="13:15">
      <c r="M2291" s="127"/>
      <c r="N2291" s="127"/>
      <c r="O2291" s="127"/>
    </row>
    <row r="2292" spans="13:15">
      <c r="M2292" s="127"/>
      <c r="N2292" s="127"/>
      <c r="O2292" s="127"/>
    </row>
    <row r="2293" spans="13:15">
      <c r="M2293" s="127"/>
      <c r="N2293" s="127"/>
      <c r="O2293" s="127"/>
    </row>
    <row r="2294" spans="13:15">
      <c r="M2294" s="127"/>
      <c r="N2294" s="127"/>
      <c r="O2294" s="127"/>
    </row>
    <row r="2295" spans="13:15">
      <c r="M2295" s="127"/>
      <c r="N2295" s="127"/>
      <c r="O2295" s="127"/>
    </row>
    <row r="2296" spans="13:15">
      <c r="M2296" s="127"/>
      <c r="N2296" s="127"/>
      <c r="O2296" s="127"/>
    </row>
    <row r="2297" spans="13:15">
      <c r="M2297" s="127"/>
      <c r="N2297" s="127"/>
      <c r="O2297" s="127"/>
    </row>
    <row r="2298" spans="13:15">
      <c r="M2298" s="127"/>
      <c r="N2298" s="127"/>
      <c r="O2298" s="127"/>
    </row>
    <row r="2299" spans="13:15">
      <c r="M2299" s="127"/>
      <c r="N2299" s="127"/>
      <c r="O2299" s="127"/>
    </row>
    <row r="2300" spans="13:15">
      <c r="M2300" s="127"/>
      <c r="N2300" s="127"/>
      <c r="O2300" s="127"/>
    </row>
    <row r="2301" spans="13:15">
      <c r="M2301" s="127"/>
      <c r="N2301" s="127"/>
      <c r="O2301" s="127"/>
    </row>
    <row r="2302" spans="13:15">
      <c r="M2302" s="127"/>
      <c r="N2302" s="127"/>
      <c r="O2302" s="127"/>
    </row>
    <row r="2303" spans="13:15">
      <c r="M2303" s="127"/>
      <c r="N2303" s="127"/>
      <c r="O2303" s="127"/>
    </row>
    <row r="2304" spans="13:15">
      <c r="M2304" s="127"/>
      <c r="N2304" s="127"/>
      <c r="O2304" s="127"/>
    </row>
    <row r="2305" spans="13:15">
      <c r="M2305" s="127"/>
      <c r="N2305" s="127"/>
      <c r="O2305" s="127"/>
    </row>
    <row r="2306" spans="13:15">
      <c r="M2306" s="127"/>
      <c r="N2306" s="127"/>
      <c r="O2306" s="127"/>
    </row>
    <row r="2307" spans="13:15">
      <c r="M2307" s="127"/>
      <c r="N2307" s="127"/>
      <c r="O2307" s="127"/>
    </row>
    <row r="2308" spans="13:15">
      <c r="M2308" s="127"/>
      <c r="N2308" s="127"/>
      <c r="O2308" s="127"/>
    </row>
    <row r="2309" spans="13:15">
      <c r="M2309" s="127"/>
      <c r="N2309" s="127"/>
      <c r="O2309" s="127"/>
    </row>
    <row r="2310" spans="13:15">
      <c r="M2310" s="127"/>
      <c r="N2310" s="127"/>
      <c r="O2310" s="127"/>
    </row>
    <row r="2311" spans="13:15">
      <c r="M2311" s="127"/>
      <c r="N2311" s="127"/>
      <c r="O2311" s="127"/>
    </row>
    <row r="2312" spans="13:15">
      <c r="M2312" s="127"/>
      <c r="N2312" s="127"/>
      <c r="O2312" s="127"/>
    </row>
    <row r="2313" spans="13:15">
      <c r="M2313" s="127"/>
      <c r="N2313" s="127"/>
      <c r="O2313" s="127"/>
    </row>
    <row r="2314" spans="13:15">
      <c r="M2314" s="127"/>
      <c r="N2314" s="127"/>
      <c r="O2314" s="127"/>
    </row>
    <row r="2315" spans="13:15">
      <c r="M2315" s="127"/>
      <c r="N2315" s="127"/>
      <c r="O2315" s="127"/>
    </row>
    <row r="2316" spans="13:15">
      <c r="M2316" s="127"/>
      <c r="N2316" s="127"/>
      <c r="O2316" s="127"/>
    </row>
    <row r="2317" spans="13:15">
      <c r="M2317" s="127"/>
      <c r="N2317" s="127"/>
      <c r="O2317" s="127"/>
    </row>
    <row r="2318" spans="13:15">
      <c r="M2318" s="127"/>
      <c r="N2318" s="127"/>
      <c r="O2318" s="127"/>
    </row>
    <row r="2319" spans="13:15">
      <c r="M2319" s="127"/>
      <c r="N2319" s="127"/>
      <c r="O2319" s="127"/>
    </row>
    <row r="2320" spans="13:15">
      <c r="M2320" s="127"/>
      <c r="N2320" s="127"/>
      <c r="O2320" s="127"/>
    </row>
    <row r="2321" spans="13:15">
      <c r="M2321" s="127"/>
      <c r="N2321" s="127"/>
      <c r="O2321" s="127"/>
    </row>
    <row r="2322" spans="13:15">
      <c r="M2322" s="127"/>
      <c r="N2322" s="127"/>
      <c r="O2322" s="127"/>
    </row>
    <row r="2323" spans="13:15">
      <c r="M2323" s="127"/>
      <c r="N2323" s="127"/>
      <c r="O2323" s="127"/>
    </row>
    <row r="2324" spans="13:15">
      <c r="M2324" s="127"/>
      <c r="N2324" s="127"/>
      <c r="O2324" s="127"/>
    </row>
    <row r="2325" spans="13:15">
      <c r="M2325" s="127"/>
      <c r="N2325" s="127"/>
      <c r="O2325" s="127"/>
    </row>
    <row r="2326" spans="13:15">
      <c r="M2326" s="127"/>
      <c r="N2326" s="127"/>
      <c r="O2326" s="127"/>
    </row>
    <row r="2327" spans="13:15">
      <c r="M2327" s="127"/>
      <c r="N2327" s="127"/>
      <c r="O2327" s="127"/>
    </row>
    <row r="2328" spans="13:15">
      <c r="M2328" s="127"/>
      <c r="N2328" s="127"/>
      <c r="O2328" s="127"/>
    </row>
    <row r="2329" spans="13:15">
      <c r="M2329" s="127"/>
      <c r="N2329" s="127"/>
      <c r="O2329" s="127"/>
    </row>
    <row r="2330" spans="13:15">
      <c r="M2330" s="127"/>
      <c r="N2330" s="127"/>
      <c r="O2330" s="127"/>
    </row>
    <row r="2331" spans="13:15">
      <c r="M2331" s="127"/>
      <c r="N2331" s="127"/>
      <c r="O2331" s="127"/>
    </row>
    <row r="2332" spans="13:15">
      <c r="M2332" s="127"/>
      <c r="N2332" s="127"/>
      <c r="O2332" s="127"/>
    </row>
    <row r="2333" spans="13:15">
      <c r="M2333" s="127"/>
      <c r="N2333" s="127"/>
      <c r="O2333" s="127"/>
    </row>
    <row r="2334" spans="13:15">
      <c r="M2334" s="127"/>
      <c r="N2334" s="127"/>
      <c r="O2334" s="127"/>
    </row>
    <row r="2335" spans="13:15">
      <c r="M2335" s="127"/>
      <c r="N2335" s="127"/>
      <c r="O2335" s="127"/>
    </row>
    <row r="2336" spans="13:15">
      <c r="M2336" s="127"/>
      <c r="N2336" s="127"/>
      <c r="O2336" s="127"/>
    </row>
    <row r="2337" spans="13:15">
      <c r="M2337" s="127"/>
      <c r="N2337" s="127"/>
      <c r="O2337" s="127"/>
    </row>
    <row r="2338" spans="13:15">
      <c r="M2338" s="127"/>
      <c r="N2338" s="127"/>
      <c r="O2338" s="127"/>
    </row>
    <row r="2339" spans="13:15">
      <c r="M2339" s="127"/>
      <c r="N2339" s="127"/>
      <c r="O2339" s="127"/>
    </row>
    <row r="2340" spans="13:15">
      <c r="M2340" s="127"/>
      <c r="N2340" s="127"/>
      <c r="O2340" s="127"/>
    </row>
    <row r="2341" spans="13:15">
      <c r="M2341" s="127"/>
      <c r="N2341" s="127"/>
      <c r="O2341" s="127"/>
    </row>
    <row r="2342" spans="13:15">
      <c r="M2342" s="127"/>
      <c r="N2342" s="127"/>
      <c r="O2342" s="127"/>
    </row>
    <row r="2343" spans="13:15">
      <c r="M2343" s="127"/>
      <c r="N2343" s="127"/>
      <c r="O2343" s="127"/>
    </row>
    <row r="2344" spans="13:15">
      <c r="M2344" s="127"/>
      <c r="N2344" s="127"/>
      <c r="O2344" s="127"/>
    </row>
    <row r="2345" spans="13:15">
      <c r="M2345" s="127"/>
      <c r="N2345" s="127"/>
      <c r="O2345" s="127"/>
    </row>
    <row r="2346" spans="13:15">
      <c r="M2346" s="127"/>
      <c r="N2346" s="127"/>
      <c r="O2346" s="127"/>
    </row>
    <row r="2347" spans="13:15">
      <c r="M2347" s="127"/>
      <c r="N2347" s="127"/>
      <c r="O2347" s="127"/>
    </row>
    <row r="2348" spans="13:15">
      <c r="M2348" s="127"/>
      <c r="N2348" s="127"/>
      <c r="O2348" s="127"/>
    </row>
    <row r="2349" spans="13:15">
      <c r="M2349" s="127"/>
      <c r="N2349" s="127"/>
      <c r="O2349" s="127"/>
    </row>
    <row r="2350" spans="13:15">
      <c r="M2350" s="127"/>
      <c r="N2350" s="127"/>
      <c r="O2350" s="127"/>
    </row>
    <row r="2351" spans="13:15">
      <c r="M2351" s="127"/>
      <c r="N2351" s="127"/>
      <c r="O2351" s="127"/>
    </row>
    <row r="2352" spans="13:15">
      <c r="M2352" s="127"/>
      <c r="N2352" s="127"/>
      <c r="O2352" s="127"/>
    </row>
    <row r="2353" spans="13:15">
      <c r="M2353" s="127"/>
      <c r="N2353" s="127"/>
      <c r="O2353" s="127"/>
    </row>
    <row r="2354" spans="13:15">
      <c r="M2354" s="127"/>
      <c r="N2354" s="127"/>
      <c r="O2354" s="127"/>
    </row>
    <row r="2355" spans="13:15">
      <c r="M2355" s="127"/>
      <c r="N2355" s="127"/>
      <c r="O2355" s="127"/>
    </row>
    <row r="2356" spans="13:15">
      <c r="M2356" s="127"/>
      <c r="N2356" s="127"/>
      <c r="O2356" s="127"/>
    </row>
    <row r="2357" spans="13:15">
      <c r="M2357" s="127"/>
      <c r="N2357" s="127"/>
      <c r="O2357" s="127"/>
    </row>
    <row r="2358" spans="13:15">
      <c r="M2358" s="127"/>
      <c r="N2358" s="127"/>
      <c r="O2358" s="127"/>
    </row>
    <row r="2359" spans="13:15">
      <c r="M2359" s="127"/>
      <c r="N2359" s="127"/>
      <c r="O2359" s="127"/>
    </row>
    <row r="2360" spans="13:15">
      <c r="M2360" s="127"/>
      <c r="N2360" s="127"/>
      <c r="O2360" s="127"/>
    </row>
    <row r="2361" spans="13:15">
      <c r="M2361" s="127"/>
      <c r="N2361" s="127"/>
      <c r="O2361" s="127"/>
    </row>
    <row r="2362" spans="13:15">
      <c r="M2362" s="127"/>
      <c r="N2362" s="127"/>
      <c r="O2362" s="127"/>
    </row>
    <row r="2363" spans="13:15">
      <c r="M2363" s="127"/>
      <c r="N2363" s="127"/>
      <c r="O2363" s="127"/>
    </row>
    <row r="2364" spans="13:15">
      <c r="M2364" s="127"/>
      <c r="N2364" s="127"/>
      <c r="O2364" s="127"/>
    </row>
    <row r="2365" spans="13:15">
      <c r="M2365" s="127"/>
      <c r="N2365" s="127"/>
      <c r="O2365" s="127"/>
    </row>
    <row r="2366" spans="13:15">
      <c r="M2366" s="127"/>
      <c r="N2366" s="127"/>
      <c r="O2366" s="127"/>
    </row>
    <row r="2367" spans="13:15">
      <c r="M2367" s="127"/>
      <c r="N2367" s="127"/>
      <c r="O2367" s="127"/>
    </row>
    <row r="2368" spans="13:15">
      <c r="M2368" s="127"/>
      <c r="N2368" s="127"/>
      <c r="O2368" s="127"/>
    </row>
    <row r="2369" spans="13:15">
      <c r="M2369" s="127"/>
      <c r="N2369" s="127"/>
      <c r="O2369" s="127"/>
    </row>
    <row r="2370" spans="13:15">
      <c r="M2370" s="127"/>
      <c r="N2370" s="127"/>
      <c r="O2370" s="127"/>
    </row>
    <row r="2371" spans="13:15">
      <c r="M2371" s="127"/>
      <c r="N2371" s="127"/>
      <c r="O2371" s="127"/>
    </row>
    <row r="2372" spans="13:15">
      <c r="M2372" s="127"/>
      <c r="N2372" s="127"/>
      <c r="O2372" s="127"/>
    </row>
    <row r="2373" spans="13:15">
      <c r="M2373" s="127"/>
      <c r="N2373" s="127"/>
      <c r="O2373" s="127"/>
    </row>
    <row r="2374" spans="13:15">
      <c r="M2374" s="127"/>
      <c r="N2374" s="127"/>
      <c r="O2374" s="127"/>
    </row>
    <row r="2375" spans="13:15">
      <c r="M2375" s="127"/>
      <c r="N2375" s="127"/>
      <c r="O2375" s="127"/>
    </row>
    <row r="2376" spans="13:15">
      <c r="M2376" s="127"/>
      <c r="N2376" s="127"/>
      <c r="O2376" s="127"/>
    </row>
    <row r="2377" spans="13:15">
      <c r="M2377" s="127"/>
      <c r="N2377" s="127"/>
      <c r="O2377" s="127"/>
    </row>
    <row r="2378" spans="13:15">
      <c r="M2378" s="127"/>
      <c r="N2378" s="127"/>
      <c r="O2378" s="127"/>
    </row>
    <row r="2379" spans="13:15">
      <c r="M2379" s="127"/>
      <c r="N2379" s="127"/>
      <c r="O2379" s="127"/>
    </row>
    <row r="2380" spans="13:15">
      <c r="M2380" s="127"/>
      <c r="N2380" s="127"/>
      <c r="O2380" s="127"/>
    </row>
    <row r="2381" spans="13:15">
      <c r="M2381" s="127"/>
      <c r="N2381" s="127"/>
      <c r="O2381" s="127"/>
    </row>
    <row r="2382" spans="13:15">
      <c r="M2382" s="127"/>
      <c r="N2382" s="127"/>
      <c r="O2382" s="127"/>
    </row>
    <row r="2383" spans="13:15">
      <c r="M2383" s="127"/>
      <c r="N2383" s="127"/>
      <c r="O2383" s="127"/>
    </row>
    <row r="2384" spans="13:15">
      <c r="M2384" s="127"/>
      <c r="N2384" s="127"/>
      <c r="O2384" s="127"/>
    </row>
    <row r="2385" spans="13:15">
      <c r="M2385" s="127"/>
      <c r="N2385" s="127"/>
      <c r="O2385" s="127"/>
    </row>
    <row r="2386" spans="13:15">
      <c r="M2386" s="127"/>
      <c r="N2386" s="127"/>
      <c r="O2386" s="127"/>
    </row>
    <row r="2387" spans="13:15">
      <c r="M2387" s="127"/>
      <c r="N2387" s="127"/>
      <c r="O2387" s="127"/>
    </row>
    <row r="2388" spans="13:15">
      <c r="M2388" s="127"/>
      <c r="N2388" s="127"/>
      <c r="O2388" s="127"/>
    </row>
    <row r="2389" spans="13:15">
      <c r="M2389" s="127"/>
      <c r="N2389" s="127"/>
      <c r="O2389" s="127"/>
    </row>
    <row r="2390" spans="13:15">
      <c r="M2390" s="127"/>
      <c r="N2390" s="127"/>
      <c r="O2390" s="127"/>
    </row>
    <row r="2391" spans="13:15">
      <c r="M2391" s="127"/>
      <c r="N2391" s="127"/>
      <c r="O2391" s="127"/>
    </row>
    <row r="2392" spans="13:15">
      <c r="M2392" s="127"/>
      <c r="N2392" s="127"/>
      <c r="O2392" s="127"/>
    </row>
    <row r="2393" spans="13:15">
      <c r="M2393" s="127"/>
      <c r="N2393" s="127"/>
      <c r="O2393" s="127"/>
    </row>
    <row r="2394" spans="13:15">
      <c r="M2394" s="127"/>
      <c r="N2394" s="127"/>
      <c r="O2394" s="127"/>
    </row>
    <row r="2395" spans="13:15">
      <c r="M2395" s="127"/>
      <c r="N2395" s="127"/>
      <c r="O2395" s="127"/>
    </row>
    <row r="2396" spans="13:15">
      <c r="M2396" s="127"/>
      <c r="N2396" s="127"/>
      <c r="O2396" s="127"/>
    </row>
    <row r="2397" spans="13:15">
      <c r="M2397" s="127"/>
      <c r="N2397" s="127"/>
      <c r="O2397" s="127"/>
    </row>
    <row r="2398" spans="13:15">
      <c r="M2398" s="127"/>
      <c r="N2398" s="127"/>
      <c r="O2398" s="127"/>
    </row>
    <row r="2399" spans="13:15">
      <c r="M2399" s="127"/>
      <c r="N2399" s="127"/>
      <c r="O2399" s="127"/>
    </row>
    <row r="2400" spans="13:15">
      <c r="M2400" s="127"/>
      <c r="N2400" s="127"/>
      <c r="O2400" s="127"/>
    </row>
    <row r="2401" spans="13:15">
      <c r="M2401" s="127"/>
      <c r="N2401" s="127"/>
      <c r="O2401" s="127"/>
    </row>
    <row r="2402" spans="13:15">
      <c r="M2402" s="127"/>
      <c r="N2402" s="127"/>
      <c r="O2402" s="127"/>
    </row>
    <row r="2403" spans="13:15">
      <c r="M2403" s="127"/>
      <c r="N2403" s="127"/>
      <c r="O2403" s="127"/>
    </row>
    <row r="2404" spans="13:15">
      <c r="M2404" s="127"/>
      <c r="N2404" s="127"/>
      <c r="O2404" s="127"/>
    </row>
    <row r="2405" spans="13:15">
      <c r="M2405" s="127"/>
      <c r="N2405" s="127"/>
      <c r="O2405" s="127"/>
    </row>
    <row r="2406" spans="13:15">
      <c r="M2406" s="127"/>
      <c r="N2406" s="127"/>
      <c r="O2406" s="127"/>
    </row>
    <row r="2407" spans="13:15">
      <c r="M2407" s="127"/>
      <c r="N2407" s="127"/>
      <c r="O2407" s="127"/>
    </row>
    <row r="2408" spans="13:15">
      <c r="M2408" s="127"/>
      <c r="N2408" s="127"/>
      <c r="O2408" s="127"/>
    </row>
    <row r="2409" spans="13:15">
      <c r="M2409" s="127"/>
      <c r="N2409" s="127"/>
      <c r="O2409" s="127"/>
    </row>
    <row r="2410" spans="13:15">
      <c r="M2410" s="127"/>
      <c r="N2410" s="127"/>
      <c r="O2410" s="127"/>
    </row>
    <row r="2411" spans="13:15">
      <c r="M2411" s="127"/>
      <c r="N2411" s="127"/>
      <c r="O2411" s="127"/>
    </row>
    <row r="2412" spans="13:15">
      <c r="M2412" s="127"/>
      <c r="N2412" s="127"/>
      <c r="O2412" s="127"/>
    </row>
    <row r="2413" spans="13:15">
      <c r="M2413" s="127"/>
      <c r="N2413" s="127"/>
      <c r="O2413" s="127"/>
    </row>
    <row r="2414" spans="13:15">
      <c r="M2414" s="127"/>
      <c r="N2414" s="127"/>
      <c r="O2414" s="127"/>
    </row>
    <row r="2415" spans="13:15">
      <c r="M2415" s="127"/>
      <c r="N2415" s="127"/>
      <c r="O2415" s="127"/>
    </row>
    <row r="2416" spans="13:15">
      <c r="M2416" s="127"/>
      <c r="N2416" s="127"/>
      <c r="O2416" s="127"/>
    </row>
    <row r="2417" spans="13:15">
      <c r="M2417" s="127"/>
      <c r="N2417" s="127"/>
      <c r="O2417" s="127"/>
    </row>
    <row r="2418" spans="13:15">
      <c r="M2418" s="127"/>
      <c r="N2418" s="127"/>
      <c r="O2418" s="127"/>
    </row>
    <row r="2419" spans="13:15">
      <c r="M2419" s="127"/>
      <c r="N2419" s="127"/>
      <c r="O2419" s="127"/>
    </row>
    <row r="2420" spans="13:15">
      <c r="M2420" s="127"/>
      <c r="N2420" s="127"/>
      <c r="O2420" s="127"/>
    </row>
    <row r="2421" spans="13:15">
      <c r="M2421" s="127"/>
      <c r="N2421" s="127"/>
      <c r="O2421" s="127"/>
    </row>
    <row r="2422" spans="13:15">
      <c r="M2422" s="127"/>
      <c r="N2422" s="127"/>
      <c r="O2422" s="127"/>
    </row>
    <row r="2423" spans="13:15">
      <c r="M2423" s="127"/>
      <c r="N2423" s="127"/>
      <c r="O2423" s="127"/>
    </row>
    <row r="2424" spans="13:15">
      <c r="M2424" s="127"/>
      <c r="N2424" s="127"/>
      <c r="O2424" s="127"/>
    </row>
    <row r="2425" spans="13:15">
      <c r="M2425" s="127"/>
      <c r="N2425" s="127"/>
      <c r="O2425" s="127"/>
    </row>
    <row r="2426" spans="13:15">
      <c r="M2426" s="127"/>
      <c r="N2426" s="127"/>
      <c r="O2426" s="127"/>
    </row>
    <row r="2427" spans="13:15">
      <c r="M2427" s="127"/>
      <c r="N2427" s="127"/>
      <c r="O2427" s="127"/>
    </row>
    <row r="2428" spans="13:15">
      <c r="M2428" s="127"/>
      <c r="N2428" s="127"/>
      <c r="O2428" s="127"/>
    </row>
    <row r="2429" spans="13:15">
      <c r="M2429" s="127"/>
      <c r="N2429" s="127"/>
      <c r="O2429" s="127"/>
    </row>
    <row r="2430" spans="13:15">
      <c r="M2430" s="127"/>
      <c r="N2430" s="127"/>
      <c r="O2430" s="127"/>
    </row>
    <row r="2431" spans="13:15">
      <c r="M2431" s="127"/>
      <c r="N2431" s="127"/>
      <c r="O2431" s="127"/>
    </row>
    <row r="2432" spans="13:15">
      <c r="M2432" s="127"/>
      <c r="N2432" s="127"/>
      <c r="O2432" s="127"/>
    </row>
    <row r="2433" spans="13:15">
      <c r="M2433" s="127"/>
      <c r="N2433" s="127"/>
      <c r="O2433" s="127"/>
    </row>
    <row r="2434" spans="13:15">
      <c r="M2434" s="127"/>
      <c r="N2434" s="127"/>
      <c r="O2434" s="127"/>
    </row>
    <row r="2435" spans="13:15">
      <c r="M2435" s="127"/>
      <c r="N2435" s="127"/>
      <c r="O2435" s="127"/>
    </row>
    <row r="2436" spans="13:15">
      <c r="M2436" s="127"/>
      <c r="N2436" s="127"/>
      <c r="O2436" s="127"/>
    </row>
    <row r="2437" spans="13:15">
      <c r="M2437" s="127"/>
      <c r="N2437" s="127"/>
      <c r="O2437" s="127"/>
    </row>
    <row r="2438" spans="13:15">
      <c r="M2438" s="127"/>
      <c r="N2438" s="127"/>
      <c r="O2438" s="127"/>
    </row>
    <row r="2439" spans="13:15">
      <c r="M2439" s="127"/>
      <c r="N2439" s="127"/>
      <c r="O2439" s="127"/>
    </row>
    <row r="2440" spans="13:15">
      <c r="M2440" s="127"/>
      <c r="N2440" s="127"/>
      <c r="O2440" s="127"/>
    </row>
    <row r="2441" spans="13:15">
      <c r="M2441" s="127"/>
      <c r="N2441" s="127"/>
      <c r="O2441" s="127"/>
    </row>
    <row r="2442" spans="13:15">
      <c r="M2442" s="127"/>
      <c r="N2442" s="127"/>
      <c r="O2442" s="127"/>
    </row>
    <row r="2443" spans="13:15">
      <c r="M2443" s="127"/>
      <c r="N2443" s="127"/>
      <c r="O2443" s="127"/>
    </row>
    <row r="2444" spans="13:15">
      <c r="M2444" s="127"/>
      <c r="N2444" s="127"/>
      <c r="O2444" s="127"/>
    </row>
    <row r="2445" spans="13:15">
      <c r="M2445" s="127"/>
      <c r="N2445" s="127"/>
      <c r="O2445" s="127"/>
    </row>
    <row r="2446" spans="13:15">
      <c r="M2446" s="127"/>
      <c r="N2446" s="127"/>
      <c r="O2446" s="127"/>
    </row>
    <row r="2447" spans="13:15">
      <c r="M2447" s="127"/>
      <c r="N2447" s="127"/>
      <c r="O2447" s="127"/>
    </row>
    <row r="2448" spans="13:15">
      <c r="M2448" s="127"/>
      <c r="N2448" s="127"/>
      <c r="O2448" s="127"/>
    </row>
    <row r="2449" spans="13:15">
      <c r="M2449" s="127"/>
      <c r="N2449" s="127"/>
      <c r="O2449" s="127"/>
    </row>
    <row r="2450" spans="13:15">
      <c r="M2450" s="127"/>
      <c r="N2450" s="127"/>
      <c r="O2450" s="127"/>
    </row>
    <row r="2451" spans="13:15">
      <c r="M2451" s="127"/>
      <c r="N2451" s="127"/>
      <c r="O2451" s="127"/>
    </row>
    <row r="2452" spans="13:15">
      <c r="M2452" s="127"/>
      <c r="N2452" s="127"/>
      <c r="O2452" s="127"/>
    </row>
    <row r="2453" spans="13:15">
      <c r="M2453" s="127"/>
      <c r="N2453" s="127"/>
      <c r="O2453" s="127"/>
    </row>
    <row r="2454" spans="13:15">
      <c r="M2454" s="127"/>
      <c r="N2454" s="127"/>
      <c r="O2454" s="127"/>
    </row>
    <row r="2455" spans="13:15">
      <c r="M2455" s="127"/>
      <c r="N2455" s="127"/>
      <c r="O2455" s="127"/>
    </row>
    <row r="2456" spans="13:15">
      <c r="M2456" s="127"/>
      <c r="N2456" s="127"/>
      <c r="O2456" s="127"/>
    </row>
    <row r="2457" spans="13:15">
      <c r="M2457" s="127"/>
      <c r="N2457" s="127"/>
      <c r="O2457" s="127"/>
    </row>
    <row r="2458" spans="13:15">
      <c r="M2458" s="127"/>
      <c r="N2458" s="127"/>
      <c r="O2458" s="127"/>
    </row>
    <row r="2459" spans="13:15">
      <c r="M2459" s="127"/>
      <c r="N2459" s="127"/>
      <c r="O2459" s="127"/>
    </row>
    <row r="2460" spans="13:15">
      <c r="M2460" s="127"/>
      <c r="N2460" s="127"/>
      <c r="O2460" s="127"/>
    </row>
    <row r="2461" spans="13:15">
      <c r="M2461" s="127"/>
      <c r="N2461" s="127"/>
      <c r="O2461" s="127"/>
    </row>
    <row r="2462" spans="13:15">
      <c r="M2462" s="127"/>
      <c r="N2462" s="127"/>
      <c r="O2462" s="127"/>
    </row>
    <row r="2463" spans="13:15">
      <c r="M2463" s="127"/>
      <c r="N2463" s="127"/>
      <c r="O2463" s="127"/>
    </row>
    <row r="2464" spans="13:15">
      <c r="M2464" s="127"/>
      <c r="N2464" s="127"/>
      <c r="O2464" s="127"/>
    </row>
    <row r="2465" spans="13:15">
      <c r="M2465" s="127"/>
      <c r="N2465" s="127"/>
      <c r="O2465" s="127"/>
    </row>
    <row r="2466" spans="13:15">
      <c r="M2466" s="127"/>
      <c r="N2466" s="127"/>
      <c r="O2466" s="127"/>
    </row>
    <row r="2467" spans="13:15">
      <c r="M2467" s="127"/>
      <c r="N2467" s="127"/>
      <c r="O2467" s="127"/>
    </row>
    <row r="2468" spans="13:15">
      <c r="M2468" s="127"/>
      <c r="N2468" s="127"/>
      <c r="O2468" s="127"/>
    </row>
    <row r="2469" spans="13:15">
      <c r="M2469" s="127"/>
      <c r="N2469" s="127"/>
      <c r="O2469" s="127"/>
    </row>
    <row r="2470" spans="13:15">
      <c r="M2470" s="127"/>
      <c r="N2470" s="127"/>
      <c r="O2470" s="127"/>
    </row>
    <row r="2471" spans="13:15">
      <c r="M2471" s="127"/>
      <c r="N2471" s="127"/>
      <c r="O2471" s="127"/>
    </row>
    <row r="2472" spans="13:15">
      <c r="M2472" s="127"/>
      <c r="N2472" s="127"/>
      <c r="O2472" s="127"/>
    </row>
    <row r="2473" spans="13:15">
      <c r="M2473" s="127"/>
      <c r="N2473" s="127"/>
      <c r="O2473" s="127"/>
    </row>
    <row r="2474" spans="13:15">
      <c r="M2474" s="127"/>
      <c r="N2474" s="127"/>
      <c r="O2474" s="127"/>
    </row>
    <row r="2475" spans="13:15">
      <c r="M2475" s="127"/>
      <c r="N2475" s="127"/>
      <c r="O2475" s="127"/>
    </row>
    <row r="2476" spans="13:15">
      <c r="M2476" s="127"/>
      <c r="N2476" s="127"/>
      <c r="O2476" s="127"/>
    </row>
    <row r="2477" spans="13:15">
      <c r="M2477" s="127"/>
      <c r="N2477" s="127"/>
      <c r="O2477" s="127"/>
    </row>
    <row r="2478" spans="13:15">
      <c r="M2478" s="127"/>
      <c r="N2478" s="127"/>
      <c r="O2478" s="127"/>
    </row>
    <row r="2479" spans="13:15">
      <c r="M2479" s="127"/>
      <c r="N2479" s="127"/>
      <c r="O2479" s="127"/>
    </row>
    <row r="2480" spans="13:15">
      <c r="M2480" s="127"/>
      <c r="N2480" s="127"/>
      <c r="O2480" s="127"/>
    </row>
    <row r="2481" spans="13:15">
      <c r="M2481" s="127"/>
      <c r="N2481" s="127"/>
      <c r="O2481" s="127"/>
    </row>
    <row r="2482" spans="13:15">
      <c r="M2482" s="127"/>
      <c r="N2482" s="127"/>
      <c r="O2482" s="127"/>
    </row>
    <row r="2483" spans="13:15">
      <c r="M2483" s="127"/>
      <c r="N2483" s="127"/>
      <c r="O2483" s="127"/>
    </row>
    <row r="2484" spans="13:15">
      <c r="M2484" s="127"/>
      <c r="N2484" s="127"/>
      <c r="O2484" s="127"/>
    </row>
    <row r="2485" spans="13:15">
      <c r="M2485" s="127"/>
      <c r="N2485" s="127"/>
      <c r="O2485" s="127"/>
    </row>
    <row r="2486" spans="13:15">
      <c r="M2486" s="127"/>
      <c r="N2486" s="127"/>
      <c r="O2486" s="127"/>
    </row>
    <row r="2487" spans="13:15">
      <c r="M2487" s="127"/>
      <c r="N2487" s="127"/>
      <c r="O2487" s="127"/>
    </row>
    <row r="2488" spans="13:15">
      <c r="M2488" s="127"/>
      <c r="N2488" s="127"/>
      <c r="O2488" s="127"/>
    </row>
    <row r="2489" spans="13:15">
      <c r="M2489" s="127"/>
      <c r="N2489" s="127"/>
      <c r="O2489" s="127"/>
    </row>
    <row r="2490" spans="13:15">
      <c r="M2490" s="127"/>
      <c r="N2490" s="127"/>
      <c r="O2490" s="127"/>
    </row>
    <row r="2491" spans="13:15">
      <c r="M2491" s="127"/>
      <c r="N2491" s="127"/>
      <c r="O2491" s="127"/>
    </row>
    <row r="2492" spans="13:15">
      <c r="M2492" s="127"/>
      <c r="N2492" s="127"/>
      <c r="O2492" s="127"/>
    </row>
    <row r="2493" spans="13:15">
      <c r="M2493" s="127"/>
      <c r="N2493" s="127"/>
      <c r="O2493" s="127"/>
    </row>
    <row r="2494" spans="13:15">
      <c r="M2494" s="127"/>
      <c r="N2494" s="127"/>
      <c r="O2494" s="127"/>
    </row>
    <row r="2495" spans="13:15">
      <c r="M2495" s="127"/>
      <c r="N2495" s="127"/>
      <c r="O2495" s="127"/>
    </row>
    <row r="2496" spans="13:15">
      <c r="M2496" s="127"/>
      <c r="N2496" s="127"/>
      <c r="O2496" s="127"/>
    </row>
    <row r="2497" spans="13:15">
      <c r="M2497" s="127"/>
      <c r="N2497" s="127"/>
      <c r="O2497" s="127"/>
    </row>
    <row r="2498" spans="13:15">
      <c r="M2498" s="127"/>
      <c r="N2498" s="127"/>
      <c r="O2498" s="127"/>
    </row>
    <row r="2499" spans="13:15">
      <c r="M2499" s="127"/>
      <c r="N2499" s="127"/>
      <c r="O2499" s="127"/>
    </row>
    <row r="2500" spans="13:15">
      <c r="M2500" s="127"/>
      <c r="N2500" s="127"/>
      <c r="O2500" s="127"/>
    </row>
    <row r="2501" spans="13:15">
      <c r="M2501" s="127"/>
      <c r="N2501" s="127"/>
      <c r="O2501" s="127"/>
    </row>
    <row r="2502" spans="13:15">
      <c r="M2502" s="127"/>
      <c r="N2502" s="127"/>
      <c r="O2502" s="127"/>
    </row>
    <row r="2503" spans="13:15">
      <c r="M2503" s="127"/>
      <c r="N2503" s="127"/>
      <c r="O2503" s="127"/>
    </row>
    <row r="2504" spans="13:15">
      <c r="M2504" s="127"/>
      <c r="N2504" s="127"/>
      <c r="O2504" s="127"/>
    </row>
    <row r="2505" spans="13:15">
      <c r="M2505" s="127"/>
      <c r="N2505" s="127"/>
      <c r="O2505" s="127"/>
    </row>
    <row r="2506" spans="13:15">
      <c r="M2506" s="127"/>
      <c r="N2506" s="127"/>
      <c r="O2506" s="127"/>
    </row>
    <row r="2507" spans="13:15">
      <c r="M2507" s="127"/>
      <c r="N2507" s="127"/>
      <c r="O2507" s="127"/>
    </row>
    <row r="2508" spans="13:15">
      <c r="M2508" s="127"/>
      <c r="N2508" s="127"/>
      <c r="O2508" s="127"/>
    </row>
    <row r="2509" spans="13:15">
      <c r="M2509" s="127"/>
      <c r="N2509" s="127"/>
      <c r="O2509" s="127"/>
    </row>
    <row r="2510" spans="13:15">
      <c r="M2510" s="127"/>
      <c r="N2510" s="127"/>
      <c r="O2510" s="127"/>
    </row>
    <row r="2511" spans="13:15">
      <c r="M2511" s="127"/>
      <c r="N2511" s="127"/>
      <c r="O2511" s="127"/>
    </row>
    <row r="2512" spans="13:15">
      <c r="M2512" s="127"/>
      <c r="N2512" s="127"/>
      <c r="O2512" s="127"/>
    </row>
    <row r="2513" spans="13:15">
      <c r="M2513" s="127"/>
      <c r="N2513" s="127"/>
      <c r="O2513" s="127"/>
    </row>
    <row r="2514" spans="13:15">
      <c r="M2514" s="127"/>
      <c r="N2514" s="127"/>
      <c r="O2514" s="127"/>
    </row>
    <row r="2515" spans="13:15">
      <c r="M2515" s="127"/>
      <c r="N2515" s="127"/>
      <c r="O2515" s="127"/>
    </row>
    <row r="2516" spans="13:15">
      <c r="M2516" s="127"/>
      <c r="N2516" s="127"/>
      <c r="O2516" s="127"/>
    </row>
    <row r="2517" spans="13:15">
      <c r="M2517" s="127"/>
      <c r="N2517" s="127"/>
      <c r="O2517" s="127"/>
    </row>
    <row r="2518" spans="13:15">
      <c r="M2518" s="127"/>
      <c r="N2518" s="127"/>
      <c r="O2518" s="127"/>
    </row>
    <row r="2519" spans="13:15">
      <c r="M2519" s="127"/>
      <c r="N2519" s="127"/>
      <c r="O2519" s="127"/>
    </row>
    <row r="2520" spans="13:15">
      <c r="M2520" s="127"/>
      <c r="N2520" s="127"/>
      <c r="O2520" s="127"/>
    </row>
    <row r="2521" spans="13:15">
      <c r="M2521" s="127"/>
      <c r="N2521" s="127"/>
      <c r="O2521" s="127"/>
    </row>
    <row r="2522" spans="13:15">
      <c r="M2522" s="127"/>
      <c r="N2522" s="127"/>
      <c r="O2522" s="127"/>
    </row>
    <row r="2523" spans="13:15">
      <c r="M2523" s="127"/>
      <c r="N2523" s="127"/>
      <c r="O2523" s="127"/>
    </row>
    <row r="2524" spans="13:15">
      <c r="M2524" s="127"/>
      <c r="N2524" s="127"/>
      <c r="O2524" s="127"/>
    </row>
    <row r="2525" spans="13:15">
      <c r="M2525" s="127"/>
      <c r="N2525" s="127"/>
      <c r="O2525" s="127"/>
    </row>
    <row r="2526" spans="13:15">
      <c r="M2526" s="127"/>
      <c r="N2526" s="127"/>
      <c r="O2526" s="127"/>
    </row>
    <row r="2527" spans="13:15">
      <c r="M2527" s="127"/>
      <c r="N2527" s="127"/>
      <c r="O2527" s="127"/>
    </row>
    <row r="2528" spans="13:15">
      <c r="M2528" s="127"/>
      <c r="N2528" s="127"/>
      <c r="O2528" s="127"/>
    </row>
    <row r="2529" spans="13:15">
      <c r="M2529" s="127"/>
      <c r="N2529" s="127"/>
      <c r="O2529" s="127"/>
    </row>
    <row r="2530" spans="13:15">
      <c r="M2530" s="127"/>
      <c r="N2530" s="127"/>
      <c r="O2530" s="127"/>
    </row>
    <row r="2531" spans="13:15">
      <c r="M2531" s="127"/>
      <c r="N2531" s="127"/>
      <c r="O2531" s="127"/>
    </row>
    <row r="2532" spans="13:15">
      <c r="M2532" s="127"/>
      <c r="N2532" s="127"/>
      <c r="O2532" s="127"/>
    </row>
    <row r="2533" spans="13:15">
      <c r="M2533" s="127"/>
      <c r="N2533" s="127"/>
      <c r="O2533" s="127"/>
    </row>
    <row r="2534" spans="13:15">
      <c r="M2534" s="127"/>
      <c r="N2534" s="127"/>
      <c r="O2534" s="127"/>
    </row>
    <row r="2535" spans="13:15">
      <c r="M2535" s="127"/>
      <c r="N2535" s="127"/>
      <c r="O2535" s="127"/>
    </row>
    <row r="2536" spans="13:15">
      <c r="M2536" s="127"/>
      <c r="N2536" s="127"/>
      <c r="O2536" s="127"/>
    </row>
    <row r="2537" spans="13:15">
      <c r="M2537" s="127"/>
      <c r="N2537" s="127"/>
      <c r="O2537" s="127"/>
    </row>
    <row r="2538" spans="13:15">
      <c r="M2538" s="127"/>
      <c r="N2538" s="127"/>
      <c r="O2538" s="127"/>
    </row>
    <row r="2539" spans="13:15">
      <c r="M2539" s="127"/>
      <c r="N2539" s="127"/>
      <c r="O2539" s="127"/>
    </row>
    <row r="2540" spans="13:15">
      <c r="M2540" s="127"/>
      <c r="N2540" s="127"/>
      <c r="O2540" s="127"/>
    </row>
    <row r="2541" spans="13:15">
      <c r="M2541" s="127"/>
      <c r="N2541" s="127"/>
      <c r="O2541" s="127"/>
    </row>
    <row r="2542" spans="13:15">
      <c r="M2542" s="127"/>
      <c r="N2542" s="127"/>
      <c r="O2542" s="127"/>
    </row>
    <row r="2543" spans="13:15">
      <c r="M2543" s="127"/>
      <c r="N2543" s="127"/>
      <c r="O2543" s="127"/>
    </row>
    <row r="2544" spans="13:15">
      <c r="M2544" s="127"/>
      <c r="N2544" s="127"/>
      <c r="O2544" s="127"/>
    </row>
    <row r="2545" spans="13:15">
      <c r="M2545" s="127"/>
      <c r="N2545" s="127"/>
      <c r="O2545" s="127"/>
    </row>
    <row r="2546" spans="13:15">
      <c r="M2546" s="127"/>
      <c r="N2546" s="127"/>
      <c r="O2546" s="127"/>
    </row>
    <row r="2547" spans="13:15">
      <c r="M2547" s="127"/>
      <c r="N2547" s="127"/>
      <c r="O2547" s="127"/>
    </row>
    <row r="2548" spans="13:15">
      <c r="M2548" s="127"/>
      <c r="N2548" s="127"/>
      <c r="O2548" s="127"/>
    </row>
    <row r="2549" spans="13:15">
      <c r="M2549" s="127"/>
      <c r="N2549" s="127"/>
      <c r="O2549" s="127"/>
    </row>
    <row r="2550" spans="13:15">
      <c r="M2550" s="127"/>
      <c r="N2550" s="127"/>
      <c r="O2550" s="127"/>
    </row>
    <row r="2551" spans="13:15">
      <c r="M2551" s="127"/>
      <c r="N2551" s="127"/>
      <c r="O2551" s="127"/>
    </row>
    <row r="2552" spans="13:15">
      <c r="M2552" s="127"/>
      <c r="N2552" s="127"/>
      <c r="O2552" s="127"/>
    </row>
    <row r="2553" spans="13:15">
      <c r="M2553" s="127"/>
      <c r="N2553" s="127"/>
      <c r="O2553" s="127"/>
    </row>
    <row r="2554" spans="13:15">
      <c r="M2554" s="127"/>
      <c r="N2554" s="127"/>
      <c r="O2554" s="127"/>
    </row>
    <row r="2555" spans="13:15">
      <c r="M2555" s="127"/>
      <c r="N2555" s="127"/>
      <c r="O2555" s="127"/>
    </row>
    <row r="2556" spans="13:15">
      <c r="M2556" s="127"/>
      <c r="N2556" s="127"/>
      <c r="O2556" s="127"/>
    </row>
    <row r="2557" spans="13:15">
      <c r="M2557" s="127"/>
      <c r="N2557" s="127"/>
      <c r="O2557" s="127"/>
    </row>
    <row r="2558" spans="13:15">
      <c r="M2558" s="127"/>
      <c r="N2558" s="127"/>
      <c r="O2558" s="127"/>
    </row>
    <row r="2559" spans="13:15">
      <c r="M2559" s="127"/>
      <c r="N2559" s="127"/>
      <c r="O2559" s="127"/>
    </row>
    <row r="2560" spans="13:15">
      <c r="M2560" s="127"/>
      <c r="N2560" s="127"/>
      <c r="O2560" s="127"/>
    </row>
    <row r="2561" spans="13:15">
      <c r="M2561" s="127"/>
      <c r="N2561" s="127"/>
      <c r="O2561" s="127"/>
    </row>
    <row r="2562" spans="13:15">
      <c r="M2562" s="127"/>
      <c r="N2562" s="127"/>
      <c r="O2562" s="127"/>
    </row>
    <row r="2563" spans="13:15">
      <c r="M2563" s="127"/>
      <c r="N2563" s="127"/>
      <c r="O2563" s="127"/>
    </row>
    <row r="2564" spans="13:15">
      <c r="M2564" s="127"/>
      <c r="N2564" s="127"/>
      <c r="O2564" s="127"/>
    </row>
    <row r="2565" spans="13:15">
      <c r="M2565" s="127"/>
      <c r="N2565" s="127"/>
      <c r="O2565" s="127"/>
    </row>
    <row r="2566" spans="13:15">
      <c r="M2566" s="127"/>
      <c r="N2566" s="127"/>
      <c r="O2566" s="127"/>
    </row>
    <row r="2567" spans="13:15">
      <c r="M2567" s="127"/>
      <c r="N2567" s="127"/>
      <c r="O2567" s="127"/>
    </row>
    <row r="2568" spans="13:15">
      <c r="M2568" s="127"/>
      <c r="N2568" s="127"/>
      <c r="O2568" s="127"/>
    </row>
    <row r="2569" spans="13:15">
      <c r="M2569" s="127"/>
      <c r="N2569" s="127"/>
      <c r="O2569" s="127"/>
    </row>
    <row r="2570" spans="13:15">
      <c r="M2570" s="127"/>
      <c r="N2570" s="127"/>
      <c r="O2570" s="127"/>
    </row>
    <row r="2571" spans="13:15">
      <c r="M2571" s="127"/>
      <c r="N2571" s="127"/>
      <c r="O2571" s="127"/>
    </row>
    <row r="2572" spans="13:15">
      <c r="M2572" s="127"/>
      <c r="N2572" s="127"/>
      <c r="O2572" s="127"/>
    </row>
    <row r="2573" spans="13:15">
      <c r="M2573" s="127"/>
      <c r="N2573" s="127"/>
      <c r="O2573" s="127"/>
    </row>
    <row r="2574" spans="13:15">
      <c r="M2574" s="127"/>
      <c r="N2574" s="127"/>
      <c r="O2574" s="127"/>
    </row>
    <row r="2575" spans="13:15">
      <c r="M2575" s="127"/>
      <c r="N2575" s="127"/>
      <c r="O2575" s="127"/>
    </row>
    <row r="2576" spans="13:15">
      <c r="M2576" s="127"/>
      <c r="N2576" s="127"/>
      <c r="O2576" s="127"/>
    </row>
    <row r="2577" spans="13:15">
      <c r="M2577" s="127"/>
      <c r="N2577" s="127"/>
      <c r="O2577" s="127"/>
    </row>
    <row r="2578" spans="13:15">
      <c r="M2578" s="127"/>
      <c r="N2578" s="127"/>
      <c r="O2578" s="127"/>
    </row>
    <row r="2579" spans="13:15">
      <c r="M2579" s="127"/>
      <c r="N2579" s="127"/>
      <c r="O2579" s="127"/>
    </row>
    <row r="2580" spans="13:15">
      <c r="M2580" s="127"/>
      <c r="N2580" s="127"/>
      <c r="O2580" s="127"/>
    </row>
    <row r="2581" spans="13:15">
      <c r="M2581" s="127"/>
      <c r="N2581" s="127"/>
      <c r="O2581" s="127"/>
    </row>
    <row r="2582" spans="13:15">
      <c r="M2582" s="127"/>
      <c r="N2582" s="127"/>
      <c r="O2582" s="127"/>
    </row>
    <row r="2583" spans="13:15">
      <c r="M2583" s="127"/>
      <c r="N2583" s="127"/>
      <c r="O2583" s="127"/>
    </row>
    <row r="2584" spans="13:15">
      <c r="M2584" s="127"/>
      <c r="N2584" s="127"/>
      <c r="O2584" s="127"/>
    </row>
    <row r="2585" spans="13:15">
      <c r="M2585" s="127"/>
      <c r="N2585" s="127"/>
      <c r="O2585" s="127"/>
    </row>
    <row r="2586" spans="13:15">
      <c r="M2586" s="127"/>
      <c r="N2586" s="127"/>
      <c r="O2586" s="127"/>
    </row>
    <row r="2587" spans="13:15">
      <c r="M2587" s="127"/>
      <c r="N2587" s="127"/>
      <c r="O2587" s="127"/>
    </row>
    <row r="2588" spans="13:15">
      <c r="M2588" s="127"/>
      <c r="N2588" s="127"/>
      <c r="O2588" s="127"/>
    </row>
    <row r="2589" spans="13:15">
      <c r="M2589" s="127"/>
      <c r="N2589" s="127"/>
      <c r="O2589" s="127"/>
    </row>
    <row r="2590" spans="13:15">
      <c r="M2590" s="127"/>
      <c r="N2590" s="127"/>
      <c r="O2590" s="127"/>
    </row>
    <row r="2591" spans="13:15">
      <c r="M2591" s="127"/>
      <c r="N2591" s="127"/>
      <c r="O2591" s="127"/>
    </row>
    <row r="2592" spans="13:15">
      <c r="M2592" s="127"/>
      <c r="N2592" s="127"/>
      <c r="O2592" s="127"/>
    </row>
    <row r="2593" spans="13:15">
      <c r="M2593" s="127"/>
      <c r="N2593" s="127"/>
      <c r="O2593" s="127"/>
    </row>
    <row r="2594" spans="13:15">
      <c r="M2594" s="127"/>
      <c r="N2594" s="127"/>
      <c r="O2594" s="127"/>
    </row>
    <row r="2595" spans="13:15">
      <c r="M2595" s="127"/>
      <c r="N2595" s="127"/>
      <c r="O2595" s="127"/>
    </row>
    <row r="2596" spans="13:15">
      <c r="M2596" s="127"/>
      <c r="N2596" s="127"/>
      <c r="O2596" s="127"/>
    </row>
    <row r="2597" spans="13:15">
      <c r="M2597" s="127"/>
      <c r="N2597" s="127"/>
      <c r="O2597" s="127"/>
    </row>
    <row r="2598" spans="13:15">
      <c r="M2598" s="127"/>
      <c r="N2598" s="127"/>
      <c r="O2598" s="127"/>
    </row>
    <row r="2599" spans="13:15">
      <c r="M2599" s="127"/>
      <c r="N2599" s="127"/>
      <c r="O2599" s="127"/>
    </row>
    <row r="2600" spans="13:15">
      <c r="M2600" s="127"/>
      <c r="N2600" s="127"/>
      <c r="O2600" s="127"/>
    </row>
    <row r="2601" spans="13:15">
      <c r="M2601" s="127"/>
      <c r="N2601" s="127"/>
      <c r="O2601" s="127"/>
    </row>
    <row r="2602" spans="13:15">
      <c r="M2602" s="127"/>
      <c r="N2602" s="127"/>
      <c r="O2602" s="127"/>
    </row>
    <row r="2603" spans="13:15">
      <c r="M2603" s="127"/>
      <c r="N2603" s="127"/>
      <c r="O2603" s="127"/>
    </row>
    <row r="2604" spans="13:15">
      <c r="M2604" s="127"/>
      <c r="N2604" s="127"/>
      <c r="O2604" s="127"/>
    </row>
    <row r="2605" spans="13:15">
      <c r="M2605" s="127"/>
      <c r="N2605" s="127"/>
      <c r="O2605" s="127"/>
    </row>
    <row r="2606" spans="13:15">
      <c r="M2606" s="127"/>
      <c r="N2606" s="127"/>
      <c r="O2606" s="127"/>
    </row>
    <row r="2607" spans="13:15">
      <c r="M2607" s="127"/>
      <c r="N2607" s="127"/>
      <c r="O2607" s="127"/>
    </row>
    <row r="2608" spans="13:15">
      <c r="M2608" s="127"/>
      <c r="N2608" s="127"/>
      <c r="O2608" s="127"/>
    </row>
    <row r="2609" spans="13:15">
      <c r="M2609" s="127"/>
      <c r="N2609" s="127"/>
      <c r="O2609" s="127"/>
    </row>
    <row r="2610" spans="13:15">
      <c r="M2610" s="127"/>
      <c r="N2610" s="127"/>
      <c r="O2610" s="127"/>
    </row>
    <row r="2611" spans="13:15">
      <c r="M2611" s="127"/>
      <c r="N2611" s="127"/>
      <c r="O2611" s="127"/>
    </row>
    <row r="2612" spans="13:15">
      <c r="M2612" s="127"/>
      <c r="N2612" s="127"/>
      <c r="O2612" s="127"/>
    </row>
    <row r="2613" spans="13:15">
      <c r="M2613" s="127"/>
      <c r="N2613" s="127"/>
      <c r="O2613" s="127"/>
    </row>
    <row r="2614" spans="13:15">
      <c r="M2614" s="127"/>
      <c r="N2614" s="127"/>
      <c r="O2614" s="127"/>
    </row>
    <row r="2615" spans="13:15">
      <c r="M2615" s="127"/>
      <c r="N2615" s="127"/>
      <c r="O2615" s="127"/>
    </row>
    <row r="2616" spans="13:15">
      <c r="M2616" s="127"/>
      <c r="N2616" s="127"/>
      <c r="O2616" s="127"/>
    </row>
    <row r="2617" spans="13:15">
      <c r="M2617" s="127"/>
      <c r="N2617" s="127"/>
      <c r="O2617" s="127"/>
    </row>
    <row r="2618" spans="13:15">
      <c r="M2618" s="127"/>
      <c r="N2618" s="127"/>
      <c r="O2618" s="127"/>
    </row>
    <row r="2619" spans="13:15">
      <c r="M2619" s="127"/>
      <c r="N2619" s="127"/>
      <c r="O2619" s="127"/>
    </row>
    <row r="2620" spans="13:15">
      <c r="M2620" s="127"/>
      <c r="N2620" s="127"/>
      <c r="O2620" s="127"/>
    </row>
    <row r="2621" spans="13:15">
      <c r="M2621" s="127"/>
      <c r="N2621" s="127"/>
      <c r="O2621" s="127"/>
    </row>
    <row r="2622" spans="13:15">
      <c r="M2622" s="127"/>
      <c r="N2622" s="127"/>
      <c r="O2622" s="127"/>
    </row>
    <row r="2623" spans="13:15">
      <c r="M2623" s="127"/>
      <c r="N2623" s="127"/>
      <c r="O2623" s="127"/>
    </row>
    <row r="2624" spans="13:15">
      <c r="M2624" s="127"/>
      <c r="N2624" s="127"/>
      <c r="O2624" s="127"/>
    </row>
    <row r="2625" spans="13:15">
      <c r="M2625" s="127"/>
      <c r="N2625" s="127"/>
      <c r="O2625" s="127"/>
    </row>
    <row r="2626" spans="13:15">
      <c r="M2626" s="127"/>
      <c r="N2626" s="127"/>
      <c r="O2626" s="127"/>
    </row>
    <row r="2627" spans="13:15">
      <c r="M2627" s="127"/>
      <c r="N2627" s="127"/>
      <c r="O2627" s="127"/>
    </row>
    <row r="2628" spans="13:15">
      <c r="M2628" s="127"/>
      <c r="N2628" s="127"/>
      <c r="O2628" s="127"/>
    </row>
    <row r="2629" spans="13:15">
      <c r="M2629" s="127"/>
      <c r="N2629" s="127"/>
      <c r="O2629" s="127"/>
    </row>
    <row r="2630" spans="13:15">
      <c r="M2630" s="127"/>
      <c r="N2630" s="127"/>
      <c r="O2630" s="127"/>
    </row>
    <row r="2631" spans="13:15">
      <c r="M2631" s="127"/>
      <c r="N2631" s="127"/>
      <c r="O2631" s="127"/>
    </row>
    <row r="2632" spans="13:15">
      <c r="M2632" s="127"/>
      <c r="N2632" s="127"/>
      <c r="O2632" s="127"/>
    </row>
    <row r="2633" spans="13:15">
      <c r="M2633" s="127"/>
      <c r="N2633" s="127"/>
      <c r="O2633" s="127"/>
    </row>
    <row r="2634" spans="13:15">
      <c r="M2634" s="127"/>
      <c r="N2634" s="127"/>
      <c r="O2634" s="127"/>
    </row>
    <row r="2635" spans="13:15">
      <c r="M2635" s="127"/>
      <c r="N2635" s="127"/>
      <c r="O2635" s="127"/>
    </row>
    <row r="2636" spans="13:15">
      <c r="M2636" s="127"/>
      <c r="N2636" s="127"/>
      <c r="O2636" s="127"/>
    </row>
    <row r="2637" spans="13:15">
      <c r="M2637" s="127"/>
      <c r="N2637" s="127"/>
      <c r="O2637" s="127"/>
    </row>
    <row r="2638" spans="13:15">
      <c r="M2638" s="127"/>
      <c r="N2638" s="127"/>
      <c r="O2638" s="127"/>
    </row>
    <row r="2639" spans="13:15">
      <c r="M2639" s="127"/>
      <c r="N2639" s="127"/>
      <c r="O2639" s="127"/>
    </row>
    <row r="2640" spans="13:15">
      <c r="M2640" s="127"/>
      <c r="N2640" s="127"/>
      <c r="O2640" s="127"/>
    </row>
    <row r="2641" spans="13:15">
      <c r="M2641" s="127"/>
      <c r="N2641" s="127"/>
      <c r="O2641" s="127"/>
    </row>
    <row r="2642" spans="13:15">
      <c r="M2642" s="127"/>
      <c r="N2642" s="127"/>
      <c r="O2642" s="127"/>
    </row>
    <row r="2643" spans="13:15">
      <c r="M2643" s="127"/>
      <c r="N2643" s="127"/>
      <c r="O2643" s="127"/>
    </row>
    <row r="2644" spans="13:15">
      <c r="M2644" s="127"/>
      <c r="N2644" s="127"/>
      <c r="O2644" s="127"/>
    </row>
    <row r="2645" spans="13:15">
      <c r="M2645" s="127"/>
      <c r="N2645" s="127"/>
      <c r="O2645" s="127"/>
    </row>
    <row r="2646" spans="13:15">
      <c r="M2646" s="127"/>
      <c r="N2646" s="127"/>
      <c r="O2646" s="127"/>
    </row>
    <row r="2647" spans="13:15">
      <c r="M2647" s="127"/>
      <c r="N2647" s="127"/>
      <c r="O2647" s="127"/>
    </row>
    <row r="2648" spans="13:15">
      <c r="M2648" s="127"/>
      <c r="N2648" s="127"/>
      <c r="O2648" s="127"/>
    </row>
    <row r="2649" spans="13:15">
      <c r="M2649" s="127"/>
      <c r="N2649" s="127"/>
      <c r="O2649" s="127"/>
    </row>
    <row r="2650" spans="13:15">
      <c r="M2650" s="127"/>
      <c r="N2650" s="127"/>
      <c r="O2650" s="127"/>
    </row>
    <row r="2651" spans="13:15">
      <c r="M2651" s="127"/>
      <c r="N2651" s="127"/>
      <c r="O2651" s="127"/>
    </row>
    <row r="2652" spans="13:15">
      <c r="M2652" s="127"/>
      <c r="N2652" s="127"/>
      <c r="O2652" s="127"/>
    </row>
    <row r="2653" spans="13:15">
      <c r="M2653" s="127"/>
      <c r="N2653" s="127"/>
      <c r="O2653" s="127"/>
    </row>
    <row r="2654" spans="13:15">
      <c r="M2654" s="127"/>
      <c r="N2654" s="127"/>
      <c r="O2654" s="127"/>
    </row>
    <row r="2655" spans="13:15">
      <c r="M2655" s="127"/>
      <c r="N2655" s="127"/>
      <c r="O2655" s="127"/>
    </row>
    <row r="2656" spans="13:15">
      <c r="M2656" s="127"/>
      <c r="N2656" s="127"/>
      <c r="O2656" s="127"/>
    </row>
    <row r="2657" spans="13:15">
      <c r="M2657" s="127"/>
      <c r="N2657" s="127"/>
      <c r="O2657" s="127"/>
    </row>
    <row r="2658" spans="13:15">
      <c r="M2658" s="127"/>
      <c r="N2658" s="127"/>
      <c r="O2658" s="127"/>
    </row>
    <row r="2659" spans="13:15">
      <c r="M2659" s="127"/>
      <c r="N2659" s="127"/>
      <c r="O2659" s="127"/>
    </row>
    <row r="2660" spans="13:15">
      <c r="M2660" s="127"/>
      <c r="N2660" s="127"/>
      <c r="O2660" s="127"/>
    </row>
    <row r="2661" spans="13:15">
      <c r="M2661" s="127"/>
      <c r="N2661" s="127"/>
      <c r="O2661" s="127"/>
    </row>
    <row r="2662" spans="13:15">
      <c r="M2662" s="127"/>
      <c r="N2662" s="127"/>
      <c r="O2662" s="127"/>
    </row>
    <row r="2663" spans="13:15">
      <c r="M2663" s="127"/>
      <c r="N2663" s="127"/>
      <c r="O2663" s="127"/>
    </row>
    <row r="2664" spans="13:15">
      <c r="M2664" s="127"/>
      <c r="N2664" s="127"/>
      <c r="O2664" s="127"/>
    </row>
    <row r="2665" spans="13:15">
      <c r="M2665" s="127"/>
      <c r="N2665" s="127"/>
      <c r="O2665" s="127"/>
    </row>
    <row r="2666" spans="13:15">
      <c r="M2666" s="127"/>
      <c r="N2666" s="127"/>
      <c r="O2666" s="127"/>
    </row>
    <row r="2667" spans="13:15">
      <c r="M2667" s="127"/>
      <c r="N2667" s="127"/>
      <c r="O2667" s="127"/>
    </row>
    <row r="2668" spans="13:15">
      <c r="M2668" s="127"/>
      <c r="N2668" s="127"/>
      <c r="O2668" s="127"/>
    </row>
    <row r="2669" spans="13:15">
      <c r="M2669" s="127"/>
      <c r="N2669" s="127"/>
      <c r="O2669" s="127"/>
    </row>
    <row r="2670" spans="13:15">
      <c r="M2670" s="127"/>
      <c r="N2670" s="127"/>
      <c r="O2670" s="127"/>
    </row>
    <row r="2671" spans="13:15">
      <c r="M2671" s="127"/>
      <c r="N2671" s="127"/>
      <c r="O2671" s="127"/>
    </row>
    <row r="2672" spans="13:15">
      <c r="M2672" s="127"/>
      <c r="N2672" s="127"/>
      <c r="O2672" s="127"/>
    </row>
    <row r="2673" spans="13:15">
      <c r="M2673" s="127"/>
      <c r="N2673" s="127"/>
      <c r="O2673" s="127"/>
    </row>
    <row r="2674" spans="13:15">
      <c r="M2674" s="127"/>
      <c r="N2674" s="127"/>
      <c r="O2674" s="127"/>
    </row>
    <row r="2675" spans="13:15">
      <c r="M2675" s="127"/>
      <c r="N2675" s="127"/>
      <c r="O2675" s="127"/>
    </row>
    <row r="2676" spans="13:15">
      <c r="M2676" s="127"/>
      <c r="N2676" s="127"/>
      <c r="O2676" s="127"/>
    </row>
    <row r="2677" spans="13:15">
      <c r="M2677" s="127"/>
      <c r="N2677" s="127"/>
      <c r="O2677" s="127"/>
    </row>
    <row r="2678" spans="13:15">
      <c r="M2678" s="127"/>
      <c r="N2678" s="127"/>
      <c r="O2678" s="127"/>
    </row>
    <row r="2679" spans="13:15">
      <c r="M2679" s="127"/>
      <c r="N2679" s="127"/>
      <c r="O2679" s="127"/>
    </row>
    <row r="2680" spans="13:15">
      <c r="M2680" s="127"/>
      <c r="N2680" s="127"/>
      <c r="O2680" s="127"/>
    </row>
    <row r="2681" spans="13:15">
      <c r="M2681" s="127"/>
      <c r="N2681" s="127"/>
      <c r="O2681" s="127"/>
    </row>
    <row r="2682" spans="13:15">
      <c r="M2682" s="127"/>
      <c r="N2682" s="127"/>
      <c r="O2682" s="127"/>
    </row>
    <row r="2683" spans="13:15">
      <c r="M2683" s="127"/>
      <c r="N2683" s="127"/>
      <c r="O2683" s="127"/>
    </row>
    <row r="2684" spans="13:15">
      <c r="M2684" s="127"/>
      <c r="N2684" s="127"/>
      <c r="O2684" s="127"/>
    </row>
    <row r="2685" spans="13:15">
      <c r="M2685" s="127"/>
      <c r="N2685" s="127"/>
      <c r="O2685" s="127"/>
    </row>
    <row r="2686" spans="13:15">
      <c r="M2686" s="127"/>
      <c r="N2686" s="127"/>
      <c r="O2686" s="127"/>
    </row>
    <row r="2687" spans="13:15">
      <c r="M2687" s="127"/>
      <c r="N2687" s="127"/>
      <c r="O2687" s="127"/>
    </row>
    <row r="2688" spans="13:15">
      <c r="M2688" s="127"/>
      <c r="N2688" s="127"/>
      <c r="O2688" s="127"/>
    </row>
    <row r="2689" spans="13:15">
      <c r="M2689" s="127"/>
      <c r="N2689" s="127"/>
      <c r="O2689" s="127"/>
    </row>
    <row r="2690" spans="13:15">
      <c r="M2690" s="127"/>
      <c r="N2690" s="127"/>
      <c r="O2690" s="127"/>
    </row>
    <row r="2691" spans="13:15">
      <c r="M2691" s="127"/>
      <c r="N2691" s="127"/>
      <c r="O2691" s="127"/>
    </row>
    <row r="2692" spans="13:15">
      <c r="M2692" s="127"/>
      <c r="N2692" s="127"/>
      <c r="O2692" s="127"/>
    </row>
    <row r="2693" spans="13:15">
      <c r="M2693" s="127"/>
      <c r="N2693" s="127"/>
      <c r="O2693" s="127"/>
    </row>
    <row r="2694" spans="13:15">
      <c r="M2694" s="127"/>
      <c r="N2694" s="127"/>
      <c r="O2694" s="127"/>
    </row>
    <row r="2695" spans="13:15">
      <c r="M2695" s="127"/>
      <c r="N2695" s="127"/>
      <c r="O2695" s="127"/>
    </row>
    <row r="2696" spans="13:15">
      <c r="M2696" s="127"/>
      <c r="N2696" s="127"/>
      <c r="O2696" s="127"/>
    </row>
    <row r="2697" spans="13:15">
      <c r="M2697" s="127"/>
      <c r="N2697" s="127"/>
      <c r="O2697" s="127"/>
    </row>
    <row r="2698" spans="13:15">
      <c r="M2698" s="127"/>
      <c r="N2698" s="127"/>
      <c r="O2698" s="127"/>
    </row>
    <row r="2699" spans="13:15">
      <c r="M2699" s="127"/>
      <c r="N2699" s="127"/>
      <c r="O2699" s="127"/>
    </row>
    <row r="2700" spans="13:15">
      <c r="M2700" s="127"/>
      <c r="N2700" s="127"/>
      <c r="O2700" s="127"/>
    </row>
    <row r="2701" spans="13:15">
      <c r="M2701" s="127"/>
      <c r="N2701" s="127"/>
      <c r="O2701" s="127"/>
    </row>
    <row r="2702" spans="13:15">
      <c r="M2702" s="127"/>
      <c r="N2702" s="127"/>
      <c r="O2702" s="127"/>
    </row>
    <row r="2703" spans="13:15">
      <c r="M2703" s="127"/>
      <c r="N2703" s="127"/>
      <c r="O2703" s="127"/>
    </row>
    <row r="2704" spans="13:15">
      <c r="M2704" s="127"/>
      <c r="N2704" s="127"/>
      <c r="O2704" s="127"/>
    </row>
    <row r="2705" spans="13:15">
      <c r="M2705" s="127"/>
      <c r="N2705" s="127"/>
      <c r="O2705" s="127"/>
    </row>
    <row r="2706" spans="13:15">
      <c r="M2706" s="127"/>
      <c r="N2706" s="127"/>
      <c r="O2706" s="127"/>
    </row>
    <row r="2707" spans="13:15">
      <c r="M2707" s="127"/>
      <c r="N2707" s="127"/>
      <c r="O2707" s="127"/>
    </row>
    <row r="2708" spans="13:15">
      <c r="M2708" s="127"/>
      <c r="N2708" s="127"/>
      <c r="O2708" s="127"/>
    </row>
    <row r="2709" spans="13:15">
      <c r="M2709" s="127"/>
      <c r="N2709" s="127"/>
      <c r="O2709" s="127"/>
    </row>
    <row r="2710" spans="13:15">
      <c r="M2710" s="127"/>
      <c r="N2710" s="127"/>
      <c r="O2710" s="127"/>
    </row>
    <row r="2711" spans="13:15">
      <c r="M2711" s="127"/>
      <c r="N2711" s="127"/>
      <c r="O2711" s="127"/>
    </row>
    <row r="2712" spans="13:15">
      <c r="M2712" s="127"/>
      <c r="N2712" s="127"/>
      <c r="O2712" s="127"/>
    </row>
    <row r="2713" spans="13:15">
      <c r="M2713" s="127"/>
      <c r="N2713" s="127"/>
      <c r="O2713" s="127"/>
    </row>
    <row r="2714" spans="13:15">
      <c r="M2714" s="127"/>
      <c r="N2714" s="127"/>
      <c r="O2714" s="127"/>
    </row>
    <row r="2715" spans="13:15">
      <c r="M2715" s="127"/>
      <c r="N2715" s="127"/>
      <c r="O2715" s="127"/>
    </row>
    <row r="2716" spans="13:15">
      <c r="M2716" s="127"/>
      <c r="N2716" s="127"/>
      <c r="O2716" s="127"/>
    </row>
    <row r="2717" spans="13:15">
      <c r="M2717" s="127"/>
      <c r="N2717" s="127"/>
      <c r="O2717" s="127"/>
    </row>
    <row r="2718" spans="13:15">
      <c r="M2718" s="127"/>
      <c r="N2718" s="127"/>
      <c r="O2718" s="127"/>
    </row>
    <row r="2719" spans="13:15">
      <c r="M2719" s="127"/>
      <c r="N2719" s="127"/>
      <c r="O2719" s="127"/>
    </row>
    <row r="2720" spans="13:15">
      <c r="M2720" s="127"/>
      <c r="N2720" s="127"/>
      <c r="O2720" s="127"/>
    </row>
    <row r="2721" spans="13:15">
      <c r="M2721" s="127"/>
      <c r="N2721" s="127"/>
      <c r="O2721" s="127"/>
    </row>
    <row r="2722" spans="13:15">
      <c r="M2722" s="127"/>
      <c r="N2722" s="127"/>
      <c r="O2722" s="127"/>
    </row>
    <row r="2723" spans="13:15">
      <c r="M2723" s="127"/>
      <c r="N2723" s="127"/>
      <c r="O2723" s="127"/>
    </row>
    <row r="2724" spans="13:15">
      <c r="M2724" s="127"/>
      <c r="N2724" s="127"/>
      <c r="O2724" s="127"/>
    </row>
    <row r="2725" spans="13:15">
      <c r="M2725" s="127"/>
      <c r="N2725" s="127"/>
      <c r="O2725" s="127"/>
    </row>
    <row r="2726" spans="13:15">
      <c r="M2726" s="127"/>
      <c r="N2726" s="127"/>
      <c r="O2726" s="127"/>
    </row>
    <row r="2727" spans="13:15">
      <c r="M2727" s="127"/>
      <c r="N2727" s="127"/>
      <c r="O2727" s="127"/>
    </row>
    <row r="2728" spans="13:15">
      <c r="M2728" s="127"/>
      <c r="N2728" s="127"/>
      <c r="O2728" s="127"/>
    </row>
    <row r="2729" spans="13:15">
      <c r="M2729" s="127"/>
      <c r="N2729" s="127"/>
      <c r="O2729" s="127"/>
    </row>
    <row r="2730" spans="13:15">
      <c r="M2730" s="127"/>
      <c r="N2730" s="127"/>
      <c r="O2730" s="127"/>
    </row>
    <row r="2731" spans="13:15">
      <c r="M2731" s="127"/>
      <c r="N2731" s="127"/>
      <c r="O2731" s="127"/>
    </row>
    <row r="2732" spans="13:15">
      <c r="M2732" s="127"/>
      <c r="N2732" s="127"/>
      <c r="O2732" s="127"/>
    </row>
    <row r="2733" spans="13:15">
      <c r="M2733" s="127"/>
      <c r="N2733" s="127"/>
      <c r="O2733" s="127"/>
    </row>
    <row r="2734" spans="13:15">
      <c r="M2734" s="127"/>
      <c r="N2734" s="127"/>
      <c r="O2734" s="127"/>
    </row>
    <row r="2735" spans="13:15">
      <c r="M2735" s="127"/>
      <c r="N2735" s="127"/>
      <c r="O2735" s="127"/>
    </row>
    <row r="2736" spans="13:15">
      <c r="M2736" s="127"/>
      <c r="N2736" s="127"/>
      <c r="O2736" s="127"/>
    </row>
    <row r="2737" spans="13:15">
      <c r="M2737" s="127"/>
      <c r="N2737" s="127"/>
      <c r="O2737" s="127"/>
    </row>
    <row r="2738" spans="13:15">
      <c r="M2738" s="127"/>
      <c r="N2738" s="127"/>
      <c r="O2738" s="127"/>
    </row>
    <row r="2739" spans="13:15">
      <c r="M2739" s="127"/>
      <c r="N2739" s="127"/>
      <c r="O2739" s="127"/>
    </row>
    <row r="2740" spans="13:15">
      <c r="M2740" s="127"/>
      <c r="N2740" s="127"/>
      <c r="O2740" s="127"/>
    </row>
    <row r="2741" spans="13:15">
      <c r="M2741" s="127"/>
      <c r="N2741" s="127"/>
      <c r="O2741" s="127"/>
    </row>
    <row r="2742" spans="13:15">
      <c r="M2742" s="127"/>
      <c r="N2742" s="127"/>
      <c r="O2742" s="127"/>
    </row>
    <row r="2743" spans="13:15">
      <c r="M2743" s="127"/>
      <c r="N2743" s="127"/>
      <c r="O2743" s="127"/>
    </row>
    <row r="2744" spans="13:15">
      <c r="M2744" s="127"/>
      <c r="N2744" s="127"/>
      <c r="O2744" s="127"/>
    </row>
    <row r="2745" spans="13:15">
      <c r="M2745" s="127"/>
      <c r="N2745" s="127"/>
      <c r="O2745" s="127"/>
    </row>
    <row r="2746" spans="13:15">
      <c r="M2746" s="127"/>
      <c r="N2746" s="127"/>
      <c r="O2746" s="127"/>
    </row>
    <row r="2747" spans="13:15">
      <c r="M2747" s="127"/>
      <c r="N2747" s="127"/>
      <c r="O2747" s="127"/>
    </row>
    <row r="2748" spans="13:15">
      <c r="M2748" s="127"/>
      <c r="N2748" s="127"/>
      <c r="O2748" s="127"/>
    </row>
    <row r="2749" spans="13:15">
      <c r="M2749" s="127"/>
      <c r="N2749" s="127"/>
      <c r="O2749" s="127"/>
    </row>
    <row r="2750" spans="13:15">
      <c r="M2750" s="127"/>
      <c r="N2750" s="127"/>
      <c r="O2750" s="127"/>
    </row>
    <row r="2751" spans="13:15">
      <c r="M2751" s="127"/>
      <c r="N2751" s="127"/>
      <c r="O2751" s="127"/>
    </row>
    <row r="2752" spans="13:15">
      <c r="M2752" s="127"/>
      <c r="N2752" s="127"/>
      <c r="O2752" s="127"/>
    </row>
    <row r="2753" spans="13:15">
      <c r="M2753" s="127"/>
      <c r="N2753" s="127"/>
      <c r="O2753" s="127"/>
    </row>
    <row r="2754" spans="13:15">
      <c r="M2754" s="127"/>
      <c r="N2754" s="127"/>
      <c r="O2754" s="127"/>
    </row>
    <row r="2755" spans="13:15">
      <c r="M2755" s="127"/>
      <c r="N2755" s="127"/>
      <c r="O2755" s="127"/>
    </row>
    <row r="2756" spans="13:15">
      <c r="M2756" s="127"/>
      <c r="N2756" s="127"/>
      <c r="O2756" s="127"/>
    </row>
    <row r="2757" spans="13:15">
      <c r="M2757" s="127"/>
      <c r="N2757" s="127"/>
      <c r="O2757" s="127"/>
    </row>
    <row r="2758" spans="13:15">
      <c r="M2758" s="127"/>
      <c r="N2758" s="127"/>
      <c r="O2758" s="127"/>
    </row>
    <row r="2759" spans="13:15">
      <c r="M2759" s="127"/>
      <c r="N2759" s="127"/>
      <c r="O2759" s="127"/>
    </row>
    <row r="2760" spans="13:15">
      <c r="M2760" s="127"/>
      <c r="N2760" s="127"/>
      <c r="O2760" s="127"/>
    </row>
    <row r="2761" spans="13:15">
      <c r="M2761" s="127"/>
      <c r="N2761" s="127"/>
      <c r="O2761" s="127"/>
    </row>
    <row r="2762" spans="13:15">
      <c r="M2762" s="127"/>
      <c r="N2762" s="127"/>
      <c r="O2762" s="127"/>
    </row>
    <row r="2763" spans="13:15">
      <c r="M2763" s="127"/>
      <c r="N2763" s="127"/>
      <c r="O2763" s="127"/>
    </row>
    <row r="2764" spans="13:15">
      <c r="M2764" s="127"/>
      <c r="N2764" s="127"/>
      <c r="O2764" s="127"/>
    </row>
    <row r="2765" spans="13:15">
      <c r="M2765" s="127"/>
      <c r="N2765" s="127"/>
      <c r="O2765" s="127"/>
    </row>
    <row r="2766" spans="13:15">
      <c r="M2766" s="127"/>
      <c r="N2766" s="127"/>
      <c r="O2766" s="127"/>
    </row>
    <row r="2767" spans="13:15">
      <c r="M2767" s="127"/>
      <c r="N2767" s="127"/>
      <c r="O2767" s="127"/>
    </row>
    <row r="2768" spans="13:15">
      <c r="M2768" s="127"/>
      <c r="N2768" s="127"/>
      <c r="O2768" s="127"/>
    </row>
    <row r="2769" spans="13:15">
      <c r="M2769" s="127"/>
      <c r="N2769" s="127"/>
      <c r="O2769" s="127"/>
    </row>
    <row r="2770" spans="13:15">
      <c r="M2770" s="127"/>
      <c r="N2770" s="127"/>
      <c r="O2770" s="127"/>
    </row>
    <row r="2771" spans="13:15">
      <c r="M2771" s="127"/>
      <c r="N2771" s="127"/>
      <c r="O2771" s="127"/>
    </row>
    <row r="2772" spans="13:15">
      <c r="M2772" s="127"/>
      <c r="N2772" s="127"/>
      <c r="O2772" s="127"/>
    </row>
    <row r="2773" spans="13:15">
      <c r="M2773" s="127"/>
      <c r="N2773" s="127"/>
      <c r="O2773" s="127"/>
    </row>
    <row r="2774" spans="13:15">
      <c r="M2774" s="127"/>
      <c r="N2774" s="127"/>
      <c r="O2774" s="127"/>
    </row>
    <row r="2775" spans="13:15">
      <c r="M2775" s="127"/>
      <c r="N2775" s="127"/>
      <c r="O2775" s="127"/>
    </row>
    <row r="2776" spans="13:15">
      <c r="M2776" s="127"/>
      <c r="N2776" s="127"/>
      <c r="O2776" s="127"/>
    </row>
    <row r="2777" spans="13:15">
      <c r="M2777" s="127"/>
      <c r="N2777" s="127"/>
      <c r="O2777" s="127"/>
    </row>
    <row r="2778" spans="13:15">
      <c r="M2778" s="127"/>
      <c r="N2778" s="127"/>
      <c r="O2778" s="127"/>
    </row>
    <row r="2779" spans="13:15">
      <c r="M2779" s="127"/>
      <c r="N2779" s="127"/>
      <c r="O2779" s="127"/>
    </row>
    <row r="2780" spans="13:15">
      <c r="M2780" s="127"/>
      <c r="N2780" s="127"/>
      <c r="O2780" s="127"/>
    </row>
    <row r="2781" spans="13:15">
      <c r="M2781" s="127"/>
      <c r="N2781" s="127"/>
      <c r="O2781" s="127"/>
    </row>
    <row r="2782" spans="13:15">
      <c r="M2782" s="127"/>
      <c r="N2782" s="127"/>
      <c r="O2782" s="127"/>
    </row>
    <row r="2783" spans="13:15">
      <c r="M2783" s="127"/>
      <c r="N2783" s="127"/>
      <c r="O2783" s="127"/>
    </row>
    <row r="2784" spans="13:15">
      <c r="M2784" s="127"/>
      <c r="N2784" s="127"/>
      <c r="O2784" s="127"/>
    </row>
    <row r="2785" spans="13:15">
      <c r="M2785" s="127"/>
      <c r="N2785" s="127"/>
      <c r="O2785" s="127"/>
    </row>
    <row r="2786" spans="13:15">
      <c r="M2786" s="127"/>
      <c r="N2786" s="127"/>
      <c r="O2786" s="127"/>
    </row>
    <row r="2787" spans="13:15">
      <c r="M2787" s="127"/>
      <c r="N2787" s="127"/>
      <c r="O2787" s="127"/>
    </row>
    <row r="2788" spans="13:15">
      <c r="M2788" s="127"/>
      <c r="N2788" s="127"/>
      <c r="O2788" s="127"/>
    </row>
    <row r="2789" spans="13:15">
      <c r="M2789" s="127"/>
      <c r="N2789" s="127"/>
      <c r="O2789" s="127"/>
    </row>
    <row r="2790" spans="13:15">
      <c r="M2790" s="127"/>
      <c r="N2790" s="127"/>
      <c r="O2790" s="127"/>
    </row>
    <row r="2791" spans="13:15">
      <c r="M2791" s="127"/>
      <c r="N2791" s="127"/>
      <c r="O2791" s="127"/>
    </row>
    <row r="2792" spans="13:15">
      <c r="M2792" s="127"/>
      <c r="N2792" s="127"/>
      <c r="O2792" s="127"/>
    </row>
    <row r="2793" spans="13:15">
      <c r="M2793" s="127"/>
      <c r="N2793" s="127"/>
      <c r="O2793" s="127"/>
    </row>
    <row r="2794" spans="13:15">
      <c r="M2794" s="127"/>
      <c r="N2794" s="127"/>
      <c r="O2794" s="127"/>
    </row>
    <row r="2795" spans="13:15">
      <c r="M2795" s="127"/>
      <c r="N2795" s="127"/>
      <c r="O2795" s="127"/>
    </row>
    <row r="2796" spans="13:15">
      <c r="M2796" s="127"/>
      <c r="N2796" s="127"/>
      <c r="O2796" s="127"/>
    </row>
    <row r="2797" spans="13:15">
      <c r="M2797" s="127"/>
      <c r="N2797" s="127"/>
      <c r="O2797" s="127"/>
    </row>
    <row r="2798" spans="13:15">
      <c r="M2798" s="127"/>
      <c r="N2798" s="127"/>
      <c r="O2798" s="127"/>
    </row>
    <row r="2799" spans="13:15">
      <c r="M2799" s="127"/>
      <c r="N2799" s="127"/>
      <c r="O2799" s="127"/>
    </row>
    <row r="2800" spans="13:15">
      <c r="M2800" s="127"/>
      <c r="N2800" s="127"/>
      <c r="O2800" s="127"/>
    </row>
    <row r="2801" spans="13:15">
      <c r="M2801" s="127"/>
      <c r="N2801" s="127"/>
      <c r="O2801" s="127"/>
    </row>
    <row r="2802" spans="13:15">
      <c r="M2802" s="127"/>
      <c r="N2802" s="127"/>
      <c r="O2802" s="127"/>
    </row>
    <row r="2803" spans="13:15">
      <c r="M2803" s="127"/>
      <c r="N2803" s="127"/>
      <c r="O2803" s="127"/>
    </row>
    <row r="2804" spans="13:15">
      <c r="M2804" s="127"/>
      <c r="N2804" s="127"/>
      <c r="O2804" s="127"/>
    </row>
    <row r="2805" spans="13:15">
      <c r="M2805" s="127"/>
      <c r="N2805" s="127"/>
      <c r="O2805" s="127"/>
    </row>
    <row r="2806" spans="13:15">
      <c r="M2806" s="127"/>
      <c r="N2806" s="127"/>
      <c r="O2806" s="127"/>
    </row>
    <row r="2807" spans="13:15">
      <c r="M2807" s="127"/>
      <c r="N2807" s="127"/>
      <c r="O2807" s="127"/>
    </row>
    <row r="2808" spans="13:15">
      <c r="M2808" s="127"/>
      <c r="N2808" s="127"/>
      <c r="O2808" s="127"/>
    </row>
    <row r="2809" spans="13:15">
      <c r="M2809" s="127"/>
      <c r="N2809" s="127"/>
      <c r="O2809" s="127"/>
    </row>
    <row r="2810" spans="13:15">
      <c r="M2810" s="127"/>
      <c r="N2810" s="127"/>
      <c r="O2810" s="127"/>
    </row>
    <row r="2811" spans="13:15">
      <c r="M2811" s="127"/>
      <c r="N2811" s="127"/>
      <c r="O2811" s="127"/>
    </row>
    <row r="2812" spans="13:15">
      <c r="M2812" s="127"/>
      <c r="N2812" s="127"/>
      <c r="O2812" s="127"/>
    </row>
    <row r="2813" spans="13:15">
      <c r="M2813" s="127"/>
      <c r="N2813" s="127"/>
      <c r="O2813" s="127"/>
    </row>
    <row r="2814" spans="13:15">
      <c r="M2814" s="127"/>
      <c r="N2814" s="127"/>
      <c r="O2814" s="127"/>
    </row>
    <row r="2815" spans="13:15">
      <c r="M2815" s="127"/>
      <c r="N2815" s="127"/>
      <c r="O2815" s="127"/>
    </row>
    <row r="2816" spans="13:15">
      <c r="M2816" s="127"/>
      <c r="N2816" s="127"/>
      <c r="O2816" s="127"/>
    </row>
    <row r="2817" spans="13:15">
      <c r="M2817" s="127"/>
      <c r="N2817" s="127"/>
      <c r="O2817" s="127"/>
    </row>
    <row r="2818" spans="13:15">
      <c r="M2818" s="127"/>
      <c r="N2818" s="127"/>
      <c r="O2818" s="127"/>
    </row>
    <row r="2819" spans="13:15">
      <c r="M2819" s="127"/>
      <c r="N2819" s="127"/>
      <c r="O2819" s="127"/>
    </row>
    <row r="2820" spans="13:15">
      <c r="M2820" s="127"/>
      <c r="N2820" s="127"/>
      <c r="O2820" s="127"/>
    </row>
    <row r="2821" spans="13:15">
      <c r="M2821" s="127"/>
      <c r="N2821" s="127"/>
      <c r="O2821" s="127"/>
    </row>
    <row r="2822" spans="13:15">
      <c r="M2822" s="127"/>
      <c r="N2822" s="127"/>
      <c r="O2822" s="127"/>
    </row>
    <row r="2823" spans="13:15">
      <c r="M2823" s="127"/>
      <c r="N2823" s="127"/>
      <c r="O2823" s="127"/>
    </row>
    <row r="2824" spans="13:15">
      <c r="M2824" s="127"/>
      <c r="N2824" s="127"/>
      <c r="O2824" s="127"/>
    </row>
    <row r="2825" spans="13:15">
      <c r="M2825" s="127"/>
      <c r="N2825" s="127"/>
      <c r="O2825" s="127"/>
    </row>
    <row r="2826" spans="13:15">
      <c r="M2826" s="127"/>
      <c r="N2826" s="127"/>
      <c r="O2826" s="127"/>
    </row>
    <row r="2827" spans="13:15">
      <c r="M2827" s="127"/>
      <c r="N2827" s="127"/>
      <c r="O2827" s="127"/>
    </row>
    <row r="2828" spans="13:15">
      <c r="M2828" s="127"/>
      <c r="N2828" s="127"/>
      <c r="O2828" s="127"/>
    </row>
    <row r="2829" spans="13:15">
      <c r="M2829" s="127"/>
      <c r="N2829" s="127"/>
      <c r="O2829" s="127"/>
    </row>
    <row r="2830" spans="13:15">
      <c r="M2830" s="127"/>
      <c r="N2830" s="127"/>
      <c r="O2830" s="127"/>
    </row>
    <row r="2831" spans="13:15">
      <c r="M2831" s="127"/>
      <c r="N2831" s="127"/>
      <c r="O2831" s="127"/>
    </row>
    <row r="2832" spans="13:15">
      <c r="M2832" s="127"/>
      <c r="N2832" s="127"/>
      <c r="O2832" s="127"/>
    </row>
    <row r="2833" spans="13:15">
      <c r="M2833" s="127"/>
      <c r="N2833" s="127"/>
      <c r="O2833" s="127"/>
    </row>
    <row r="2834" spans="13:15">
      <c r="M2834" s="127"/>
      <c r="N2834" s="127"/>
      <c r="O2834" s="127"/>
    </row>
    <row r="2835" spans="13:15">
      <c r="M2835" s="127"/>
      <c r="N2835" s="127"/>
      <c r="O2835" s="127"/>
    </row>
    <row r="2836" spans="13:15">
      <c r="M2836" s="127"/>
      <c r="N2836" s="127"/>
      <c r="O2836" s="127"/>
    </row>
    <row r="2837" spans="13:15">
      <c r="M2837" s="127"/>
      <c r="N2837" s="127"/>
      <c r="O2837" s="127"/>
    </row>
    <row r="2838" spans="13:15">
      <c r="M2838" s="127"/>
      <c r="N2838" s="127"/>
      <c r="O2838" s="127"/>
    </row>
    <row r="2839" spans="13:15">
      <c r="M2839" s="127"/>
      <c r="N2839" s="127"/>
      <c r="O2839" s="127"/>
    </row>
    <row r="2840" spans="13:15">
      <c r="M2840" s="127"/>
      <c r="N2840" s="127"/>
      <c r="O2840" s="127"/>
    </row>
    <row r="2841" spans="13:15">
      <c r="M2841" s="127"/>
      <c r="N2841" s="127"/>
      <c r="O2841" s="127"/>
    </row>
    <row r="2842" spans="13:15">
      <c r="M2842" s="127"/>
      <c r="N2842" s="127"/>
      <c r="O2842" s="127"/>
    </row>
    <row r="2843" spans="13:15">
      <c r="M2843" s="127"/>
      <c r="N2843" s="127"/>
      <c r="O2843" s="127"/>
    </row>
    <row r="2844" spans="13:15">
      <c r="M2844" s="127"/>
      <c r="N2844" s="127"/>
      <c r="O2844" s="127"/>
    </row>
    <row r="2845" spans="13:15">
      <c r="M2845" s="127"/>
      <c r="N2845" s="127"/>
      <c r="O2845" s="127"/>
    </row>
    <row r="2846" spans="13:15">
      <c r="M2846" s="127"/>
      <c r="N2846" s="127"/>
      <c r="O2846" s="127"/>
    </row>
    <row r="2847" spans="13:15">
      <c r="M2847" s="127"/>
      <c r="N2847" s="127"/>
      <c r="O2847" s="127"/>
    </row>
    <row r="2848" spans="13:15">
      <c r="M2848" s="127"/>
      <c r="N2848" s="127"/>
      <c r="O2848" s="127"/>
    </row>
    <row r="2849" spans="13:15">
      <c r="M2849" s="127"/>
      <c r="N2849" s="127"/>
      <c r="O2849" s="127"/>
    </row>
    <row r="2850" spans="13:15">
      <c r="M2850" s="127"/>
      <c r="N2850" s="127"/>
      <c r="O2850" s="127"/>
    </row>
    <row r="2851" spans="13:15">
      <c r="M2851" s="127"/>
      <c r="N2851" s="127"/>
      <c r="O2851" s="127"/>
    </row>
    <row r="2852" spans="13:15">
      <c r="M2852" s="127"/>
      <c r="N2852" s="127"/>
      <c r="O2852" s="127"/>
    </row>
    <row r="2853" spans="13:15">
      <c r="M2853" s="127"/>
      <c r="N2853" s="127"/>
      <c r="O2853" s="127"/>
    </row>
    <row r="2854" spans="13:15">
      <c r="M2854" s="127"/>
      <c r="N2854" s="127"/>
      <c r="O2854" s="127"/>
    </row>
    <row r="2855" spans="13:15">
      <c r="M2855" s="127"/>
      <c r="N2855" s="127"/>
      <c r="O2855" s="127"/>
    </row>
    <row r="2856" spans="13:15">
      <c r="M2856" s="127"/>
      <c r="N2856" s="127"/>
      <c r="O2856" s="127"/>
    </row>
    <row r="2857" spans="13:15">
      <c r="M2857" s="127"/>
      <c r="N2857" s="127"/>
      <c r="O2857" s="127"/>
    </row>
    <row r="2858" spans="13:15">
      <c r="M2858" s="127"/>
      <c r="N2858" s="127"/>
      <c r="O2858" s="127"/>
    </row>
    <row r="2859" spans="13:15">
      <c r="M2859" s="127"/>
      <c r="N2859" s="127"/>
      <c r="O2859" s="127"/>
    </row>
    <row r="2860" spans="13:15">
      <c r="M2860" s="127"/>
      <c r="N2860" s="127"/>
      <c r="O2860" s="127"/>
    </row>
    <row r="2861" spans="13:15">
      <c r="M2861" s="127"/>
      <c r="N2861" s="127"/>
      <c r="O2861" s="127"/>
    </row>
    <row r="2862" spans="13:15">
      <c r="M2862" s="127"/>
      <c r="N2862" s="127"/>
      <c r="O2862" s="127"/>
    </row>
    <row r="2863" spans="13:15">
      <c r="M2863" s="127"/>
      <c r="N2863" s="127"/>
      <c r="O2863" s="127"/>
    </row>
    <row r="2864" spans="13:15">
      <c r="M2864" s="127"/>
      <c r="N2864" s="127"/>
      <c r="O2864" s="127"/>
    </row>
    <row r="2865" spans="13:15">
      <c r="M2865" s="127"/>
      <c r="N2865" s="127"/>
      <c r="O2865" s="127"/>
    </row>
    <row r="2866" spans="13:15">
      <c r="M2866" s="127"/>
      <c r="N2866" s="127"/>
      <c r="O2866" s="127"/>
    </row>
    <row r="2867" spans="13:15">
      <c r="M2867" s="127"/>
      <c r="N2867" s="127"/>
      <c r="O2867" s="127"/>
    </row>
    <row r="2868" spans="13:15">
      <c r="M2868" s="127"/>
      <c r="N2868" s="127"/>
      <c r="O2868" s="127"/>
    </row>
    <row r="2869" spans="13:15">
      <c r="M2869" s="127"/>
      <c r="N2869" s="127"/>
      <c r="O2869" s="127"/>
    </row>
    <row r="2870" spans="13:15">
      <c r="M2870" s="127"/>
      <c r="N2870" s="127"/>
      <c r="O2870" s="127"/>
    </row>
    <row r="2871" spans="13:15">
      <c r="M2871" s="127"/>
      <c r="N2871" s="127"/>
      <c r="O2871" s="127"/>
    </row>
    <row r="2872" spans="13:15">
      <c r="M2872" s="127"/>
      <c r="N2872" s="127"/>
      <c r="O2872" s="127"/>
    </row>
    <row r="2873" spans="13:15">
      <c r="M2873" s="127"/>
      <c r="N2873" s="127"/>
      <c r="O2873" s="127"/>
    </row>
    <row r="2874" spans="13:15">
      <c r="M2874" s="127"/>
      <c r="N2874" s="127"/>
      <c r="O2874" s="127"/>
    </row>
    <row r="2875" spans="13:15">
      <c r="M2875" s="127"/>
      <c r="N2875" s="127"/>
      <c r="O2875" s="127"/>
    </row>
    <row r="2876" spans="13:15">
      <c r="M2876" s="127"/>
      <c r="N2876" s="127"/>
      <c r="O2876" s="127"/>
    </row>
    <row r="2877" spans="13:15">
      <c r="M2877" s="127"/>
      <c r="N2877" s="127"/>
      <c r="O2877" s="127"/>
    </row>
    <row r="2878" spans="13:15">
      <c r="M2878" s="127"/>
      <c r="N2878" s="127"/>
      <c r="O2878" s="127"/>
    </row>
    <row r="2879" spans="13:15">
      <c r="M2879" s="127"/>
      <c r="N2879" s="127"/>
      <c r="O2879" s="127"/>
    </row>
    <row r="2880" spans="13:15">
      <c r="M2880" s="127"/>
      <c r="N2880" s="127"/>
      <c r="O2880" s="127"/>
    </row>
    <row r="2881" spans="13:15">
      <c r="M2881" s="127"/>
      <c r="N2881" s="127"/>
      <c r="O2881" s="127"/>
    </row>
    <row r="2882" spans="13:15">
      <c r="M2882" s="127"/>
      <c r="N2882" s="127"/>
      <c r="O2882" s="127"/>
    </row>
    <row r="2883" spans="13:15">
      <c r="M2883" s="127"/>
      <c r="N2883" s="127"/>
      <c r="O2883" s="127"/>
    </row>
    <row r="2884" spans="13:15">
      <c r="M2884" s="127"/>
      <c r="N2884" s="127"/>
      <c r="O2884" s="127"/>
    </row>
    <row r="2885" spans="13:15">
      <c r="M2885" s="127"/>
      <c r="N2885" s="127"/>
      <c r="O2885" s="127"/>
    </row>
    <row r="2886" spans="13:15">
      <c r="M2886" s="127"/>
      <c r="N2886" s="127"/>
      <c r="O2886" s="127"/>
    </row>
    <row r="2887" spans="13:15">
      <c r="M2887" s="127"/>
      <c r="N2887" s="127"/>
      <c r="O2887" s="127"/>
    </row>
    <row r="2888" spans="13:15">
      <c r="M2888" s="127"/>
      <c r="N2888" s="127"/>
      <c r="O2888" s="127"/>
    </row>
    <row r="2889" spans="13:15">
      <c r="M2889" s="127"/>
      <c r="N2889" s="127"/>
      <c r="O2889" s="127"/>
    </row>
    <row r="2890" spans="13:15">
      <c r="M2890" s="127"/>
      <c r="N2890" s="127"/>
      <c r="O2890" s="127"/>
    </row>
    <row r="2891" spans="13:15">
      <c r="M2891" s="127"/>
      <c r="N2891" s="127"/>
      <c r="O2891" s="127"/>
    </row>
    <row r="2892" spans="13:15">
      <c r="M2892" s="127"/>
      <c r="N2892" s="127"/>
      <c r="O2892" s="127"/>
    </row>
    <row r="2893" spans="13:15">
      <c r="M2893" s="127"/>
      <c r="N2893" s="127"/>
      <c r="O2893" s="127"/>
    </row>
    <row r="2894" spans="13:15">
      <c r="M2894" s="127"/>
      <c r="N2894" s="127"/>
      <c r="O2894" s="127"/>
    </row>
    <row r="2895" spans="13:15">
      <c r="M2895" s="127"/>
      <c r="N2895" s="127"/>
      <c r="O2895" s="127"/>
    </row>
    <row r="2896" spans="13:15">
      <c r="M2896" s="127"/>
      <c r="N2896" s="127"/>
      <c r="O2896" s="127"/>
    </row>
    <row r="2897" spans="13:15">
      <c r="M2897" s="127"/>
      <c r="N2897" s="127"/>
      <c r="O2897" s="127"/>
    </row>
    <row r="2898" spans="13:15">
      <c r="M2898" s="127"/>
      <c r="N2898" s="127"/>
      <c r="O2898" s="127"/>
    </row>
    <row r="2899" spans="13:15">
      <c r="M2899" s="127"/>
      <c r="N2899" s="127"/>
      <c r="O2899" s="127"/>
    </row>
    <row r="2900" spans="13:15">
      <c r="M2900" s="127"/>
      <c r="N2900" s="127"/>
      <c r="O2900" s="127"/>
    </row>
    <row r="2901" spans="13:15">
      <c r="M2901" s="127"/>
      <c r="N2901" s="127"/>
      <c r="O2901" s="127"/>
    </row>
    <row r="2902" spans="13:15">
      <c r="M2902" s="127"/>
      <c r="N2902" s="127"/>
      <c r="O2902" s="127"/>
    </row>
    <row r="2903" spans="13:15">
      <c r="M2903" s="127"/>
      <c r="N2903" s="127"/>
      <c r="O2903" s="127"/>
    </row>
    <row r="2904" spans="13:15">
      <c r="M2904" s="127"/>
      <c r="N2904" s="127"/>
      <c r="O2904" s="127"/>
    </row>
    <row r="2905" spans="13:15">
      <c r="M2905" s="127"/>
      <c r="N2905" s="127"/>
      <c r="O2905" s="127"/>
    </row>
    <row r="2906" spans="13:15">
      <c r="M2906" s="127"/>
      <c r="N2906" s="127"/>
      <c r="O2906" s="127"/>
    </row>
    <row r="2907" spans="13:15">
      <c r="M2907" s="127"/>
      <c r="N2907" s="127"/>
      <c r="O2907" s="127"/>
    </row>
    <row r="2908" spans="13:15">
      <c r="M2908" s="127"/>
      <c r="N2908" s="127"/>
      <c r="O2908" s="127"/>
    </row>
    <row r="2909" spans="13:15">
      <c r="M2909" s="127"/>
      <c r="N2909" s="127"/>
      <c r="O2909" s="127"/>
    </row>
    <row r="2910" spans="13:15">
      <c r="M2910" s="127"/>
      <c r="N2910" s="127"/>
      <c r="O2910" s="127"/>
    </row>
    <row r="2911" spans="13:15">
      <c r="M2911" s="127"/>
      <c r="N2911" s="127"/>
      <c r="O2911" s="127"/>
    </row>
    <row r="2912" spans="13:15">
      <c r="M2912" s="127"/>
      <c r="N2912" s="127"/>
      <c r="O2912" s="127"/>
    </row>
    <row r="2913" spans="13:15">
      <c r="M2913" s="127"/>
      <c r="N2913" s="127"/>
      <c r="O2913" s="127"/>
    </row>
    <row r="2914" spans="13:15">
      <c r="M2914" s="127"/>
      <c r="N2914" s="127"/>
      <c r="O2914" s="127"/>
    </row>
    <row r="2915" spans="13:15">
      <c r="M2915" s="127"/>
      <c r="N2915" s="127"/>
      <c r="O2915" s="127"/>
    </row>
    <row r="2916" spans="13:15">
      <c r="M2916" s="127"/>
      <c r="N2916" s="127"/>
      <c r="O2916" s="127"/>
    </row>
    <row r="2917" spans="13:15">
      <c r="M2917" s="127"/>
      <c r="N2917" s="127"/>
      <c r="O2917" s="127"/>
    </row>
    <row r="2918" spans="13:15">
      <c r="M2918" s="127"/>
      <c r="N2918" s="127"/>
      <c r="O2918" s="127"/>
    </row>
    <row r="2919" spans="13:15">
      <c r="M2919" s="127"/>
      <c r="N2919" s="127"/>
      <c r="O2919" s="127"/>
    </row>
    <row r="2920" spans="13:15">
      <c r="M2920" s="127"/>
      <c r="N2920" s="127"/>
      <c r="O2920" s="127"/>
    </row>
    <row r="2921" spans="13:15">
      <c r="M2921" s="127"/>
      <c r="N2921" s="127"/>
      <c r="O2921" s="127"/>
    </row>
    <row r="2922" spans="13:15">
      <c r="M2922" s="127"/>
      <c r="N2922" s="127"/>
      <c r="O2922" s="127"/>
    </row>
    <row r="2923" spans="13:15">
      <c r="M2923" s="127"/>
      <c r="N2923" s="127"/>
      <c r="O2923" s="127"/>
    </row>
    <row r="2924" spans="13:15">
      <c r="M2924" s="127"/>
      <c r="N2924" s="127"/>
      <c r="O2924" s="127"/>
    </row>
    <row r="2925" spans="13:15">
      <c r="M2925" s="127"/>
      <c r="N2925" s="127"/>
      <c r="O2925" s="127"/>
    </row>
    <row r="2926" spans="13:15">
      <c r="M2926" s="127"/>
      <c r="N2926" s="127"/>
      <c r="O2926" s="127"/>
    </row>
    <row r="2927" spans="13:15">
      <c r="M2927" s="127"/>
      <c r="N2927" s="127"/>
      <c r="O2927" s="127"/>
    </row>
    <row r="2928" spans="13:15">
      <c r="M2928" s="127"/>
      <c r="N2928" s="127"/>
      <c r="O2928" s="127"/>
    </row>
    <row r="2929" spans="13:15">
      <c r="M2929" s="127"/>
      <c r="N2929" s="127"/>
      <c r="O2929" s="127"/>
    </row>
    <row r="2930" spans="13:15">
      <c r="M2930" s="127"/>
      <c r="N2930" s="127"/>
      <c r="O2930" s="127"/>
    </row>
    <row r="2931" spans="13:15">
      <c r="M2931" s="127"/>
      <c r="N2931" s="127"/>
      <c r="O2931" s="127"/>
    </row>
    <row r="2932" spans="13:15">
      <c r="M2932" s="127"/>
      <c r="N2932" s="127"/>
      <c r="O2932" s="127"/>
    </row>
    <row r="2933" spans="13:15">
      <c r="M2933" s="127"/>
      <c r="N2933" s="127"/>
      <c r="O2933" s="127"/>
    </row>
    <row r="2934" spans="13:15">
      <c r="M2934" s="127"/>
      <c r="N2934" s="127"/>
      <c r="O2934" s="127"/>
    </row>
    <row r="2935" spans="13:15">
      <c r="M2935" s="127"/>
      <c r="N2935" s="127"/>
      <c r="O2935" s="127"/>
    </row>
    <row r="2936" spans="13:15">
      <c r="M2936" s="127"/>
      <c r="N2936" s="127"/>
      <c r="O2936" s="127"/>
    </row>
    <row r="2937" spans="13:15">
      <c r="M2937" s="127"/>
      <c r="N2937" s="127"/>
      <c r="O2937" s="127"/>
    </row>
    <row r="2938" spans="13:15">
      <c r="M2938" s="127"/>
      <c r="N2938" s="127"/>
      <c r="O2938" s="127"/>
    </row>
    <row r="2939" spans="13:15">
      <c r="M2939" s="127"/>
      <c r="N2939" s="127"/>
      <c r="O2939" s="127"/>
    </row>
    <row r="2940" spans="13:15">
      <c r="M2940" s="127"/>
      <c r="N2940" s="127"/>
      <c r="O2940" s="127"/>
    </row>
    <row r="2941" spans="13:15">
      <c r="M2941" s="127"/>
      <c r="N2941" s="127"/>
      <c r="O2941" s="127"/>
    </row>
    <row r="2942" spans="13:15">
      <c r="M2942" s="127"/>
      <c r="N2942" s="127"/>
      <c r="O2942" s="127"/>
    </row>
    <row r="2943" spans="13:15">
      <c r="M2943" s="127"/>
      <c r="N2943" s="127"/>
      <c r="O2943" s="127"/>
    </row>
    <row r="2944" spans="13:15">
      <c r="M2944" s="127"/>
      <c r="N2944" s="127"/>
      <c r="O2944" s="127"/>
    </row>
    <row r="2945" spans="13:15">
      <c r="M2945" s="127"/>
      <c r="N2945" s="127"/>
      <c r="O2945" s="127"/>
    </row>
    <row r="2946" spans="13:15">
      <c r="M2946" s="127"/>
      <c r="N2946" s="127"/>
      <c r="O2946" s="127"/>
    </row>
    <row r="2947" spans="13:15">
      <c r="M2947" s="127"/>
      <c r="N2947" s="127"/>
      <c r="O2947" s="127"/>
    </row>
    <row r="2948" spans="13:15">
      <c r="M2948" s="127"/>
      <c r="N2948" s="127"/>
      <c r="O2948" s="127"/>
    </row>
    <row r="2949" spans="13:15">
      <c r="M2949" s="127"/>
      <c r="N2949" s="127"/>
      <c r="O2949" s="127"/>
    </row>
    <row r="2950" spans="13:15">
      <c r="M2950" s="127"/>
      <c r="N2950" s="127"/>
      <c r="O2950" s="127"/>
    </row>
    <row r="2951" spans="13:15">
      <c r="M2951" s="127"/>
      <c r="N2951" s="127"/>
      <c r="O2951" s="127"/>
    </row>
    <row r="2952" spans="13:15">
      <c r="M2952" s="127"/>
      <c r="N2952" s="127"/>
      <c r="O2952" s="127"/>
    </row>
    <row r="2953" spans="13:15">
      <c r="M2953" s="127"/>
      <c r="N2953" s="127"/>
      <c r="O2953" s="127"/>
    </row>
    <row r="2954" spans="13:15">
      <c r="M2954" s="127"/>
      <c r="N2954" s="127"/>
      <c r="O2954" s="127"/>
    </row>
    <row r="2955" spans="13:15">
      <c r="M2955" s="127"/>
      <c r="N2955" s="127"/>
      <c r="O2955" s="127"/>
    </row>
    <row r="2956" spans="13:15">
      <c r="M2956" s="127"/>
      <c r="N2956" s="127"/>
      <c r="O2956" s="127"/>
    </row>
    <row r="2957" spans="13:15">
      <c r="M2957" s="127"/>
      <c r="N2957" s="127"/>
      <c r="O2957" s="127"/>
    </row>
    <row r="2958" spans="13:15">
      <c r="M2958" s="127"/>
      <c r="N2958" s="127"/>
      <c r="O2958" s="127"/>
    </row>
    <row r="2959" spans="13:15">
      <c r="M2959" s="127"/>
      <c r="N2959" s="127"/>
      <c r="O2959" s="127"/>
    </row>
    <row r="2960" spans="13:15">
      <c r="M2960" s="127"/>
      <c r="N2960" s="127"/>
      <c r="O2960" s="127"/>
    </row>
    <row r="2961" spans="13:15">
      <c r="M2961" s="127"/>
      <c r="N2961" s="127"/>
      <c r="O2961" s="127"/>
    </row>
    <row r="2962" spans="13:15">
      <c r="M2962" s="127"/>
      <c r="N2962" s="127"/>
      <c r="O2962" s="127"/>
    </row>
    <row r="2963" spans="13:15">
      <c r="M2963" s="127"/>
      <c r="N2963" s="127"/>
      <c r="O2963" s="127"/>
    </row>
    <row r="2964" spans="13:15">
      <c r="M2964" s="127"/>
      <c r="N2964" s="127"/>
      <c r="O2964" s="127"/>
    </row>
    <row r="2965" spans="13:15">
      <c r="M2965" s="127"/>
      <c r="N2965" s="127"/>
      <c r="O2965" s="127"/>
    </row>
    <row r="2966" spans="13:15">
      <c r="M2966" s="127"/>
      <c r="N2966" s="127"/>
      <c r="O2966" s="127"/>
    </row>
    <row r="2967" spans="13:15">
      <c r="M2967" s="127"/>
      <c r="N2967" s="127"/>
      <c r="O2967" s="127"/>
    </row>
    <row r="2968" spans="13:15">
      <c r="M2968" s="127"/>
      <c r="N2968" s="127"/>
      <c r="O2968" s="127"/>
    </row>
    <row r="2969" spans="13:15">
      <c r="M2969" s="127"/>
      <c r="N2969" s="127"/>
      <c r="O2969" s="127"/>
    </row>
    <row r="2970" spans="13:15">
      <c r="M2970" s="127"/>
      <c r="N2970" s="127"/>
      <c r="O2970" s="127"/>
    </row>
    <row r="2971" spans="13:15">
      <c r="M2971" s="127"/>
      <c r="N2971" s="127"/>
      <c r="O2971" s="127"/>
    </row>
    <row r="2972" spans="13:15">
      <c r="M2972" s="127"/>
      <c r="N2972" s="127"/>
      <c r="O2972" s="127"/>
    </row>
    <row r="2973" spans="13:15">
      <c r="M2973" s="127"/>
      <c r="N2973" s="127"/>
      <c r="O2973" s="127"/>
    </row>
    <row r="2974" spans="13:15">
      <c r="M2974" s="127"/>
      <c r="N2974" s="127"/>
      <c r="O2974" s="127"/>
    </row>
    <row r="2975" spans="13:15">
      <c r="M2975" s="127"/>
      <c r="N2975" s="127"/>
      <c r="O2975" s="127"/>
    </row>
    <row r="2976" spans="13:15">
      <c r="M2976" s="127"/>
      <c r="N2976" s="127"/>
      <c r="O2976" s="127"/>
    </row>
    <row r="2977" spans="13:15">
      <c r="M2977" s="127"/>
      <c r="N2977" s="127"/>
      <c r="O2977" s="127"/>
    </row>
    <row r="2978" spans="13:15">
      <c r="M2978" s="127"/>
      <c r="N2978" s="127"/>
      <c r="O2978" s="127"/>
    </row>
    <row r="2979" spans="13:15">
      <c r="M2979" s="127"/>
      <c r="N2979" s="127"/>
      <c r="O2979" s="127"/>
    </row>
    <row r="2980" spans="13:15">
      <c r="M2980" s="127"/>
      <c r="N2980" s="127"/>
      <c r="O2980" s="127"/>
    </row>
    <row r="2981" spans="13:15">
      <c r="M2981" s="127"/>
      <c r="N2981" s="127"/>
      <c r="O2981" s="127"/>
    </row>
    <row r="2982" spans="13:15">
      <c r="M2982" s="127"/>
      <c r="N2982" s="127"/>
      <c r="O2982" s="127"/>
    </row>
    <row r="2983" spans="13:15">
      <c r="M2983" s="127"/>
      <c r="N2983" s="127"/>
      <c r="O2983" s="127"/>
    </row>
    <row r="2984" spans="13:15">
      <c r="M2984" s="127"/>
      <c r="N2984" s="127"/>
      <c r="O2984" s="127"/>
    </row>
    <row r="2985" spans="13:15">
      <c r="M2985" s="127"/>
      <c r="N2985" s="127"/>
      <c r="O2985" s="127"/>
    </row>
    <row r="2986" spans="13:15">
      <c r="M2986" s="127"/>
      <c r="N2986" s="127"/>
      <c r="O2986" s="127"/>
    </row>
    <row r="2987" spans="13:15">
      <c r="M2987" s="127"/>
      <c r="N2987" s="127"/>
      <c r="O2987" s="127"/>
    </row>
    <row r="2988" spans="13:15">
      <c r="M2988" s="127"/>
      <c r="N2988" s="127"/>
      <c r="O2988" s="127"/>
    </row>
    <row r="2989" spans="13:15">
      <c r="M2989" s="127"/>
      <c r="N2989" s="127"/>
      <c r="O2989" s="127"/>
    </row>
    <row r="2990" spans="13:15">
      <c r="M2990" s="127"/>
      <c r="N2990" s="127"/>
      <c r="O2990" s="127"/>
    </row>
    <row r="2991" spans="13:15">
      <c r="M2991" s="127"/>
      <c r="N2991" s="127"/>
      <c r="O2991" s="127"/>
    </row>
    <row r="2992" spans="13:15">
      <c r="M2992" s="127"/>
      <c r="N2992" s="127"/>
      <c r="O2992" s="127"/>
    </row>
    <row r="2993" spans="13:15">
      <c r="M2993" s="127"/>
      <c r="N2993" s="127"/>
      <c r="O2993" s="127"/>
    </row>
    <row r="2994" spans="13:15">
      <c r="M2994" s="127"/>
      <c r="N2994" s="127"/>
      <c r="O2994" s="127"/>
    </row>
    <row r="2995" spans="13:15">
      <c r="M2995" s="127"/>
      <c r="N2995" s="127"/>
      <c r="O2995" s="127"/>
    </row>
    <row r="2996" spans="13:15">
      <c r="M2996" s="127"/>
      <c r="N2996" s="127"/>
      <c r="O2996" s="127"/>
    </row>
    <row r="2997" spans="13:15">
      <c r="M2997" s="127"/>
      <c r="N2997" s="127"/>
      <c r="O2997" s="127"/>
    </row>
    <row r="2998" spans="13:15">
      <c r="M2998" s="127"/>
      <c r="N2998" s="127"/>
      <c r="O2998" s="127"/>
    </row>
    <row r="2999" spans="13:15">
      <c r="M2999" s="127"/>
      <c r="N2999" s="127"/>
      <c r="O2999" s="127"/>
    </row>
    <row r="3000" spans="13:15">
      <c r="M3000" s="127"/>
      <c r="N3000" s="127"/>
      <c r="O3000" s="127"/>
    </row>
    <row r="3001" spans="13:15">
      <c r="M3001" s="127"/>
      <c r="N3001" s="127"/>
      <c r="O3001" s="127"/>
    </row>
    <row r="3002" spans="13:15">
      <c r="M3002" s="127"/>
      <c r="N3002" s="127"/>
      <c r="O3002" s="127"/>
    </row>
    <row r="3003" spans="13:15">
      <c r="M3003" s="127"/>
      <c r="N3003" s="127"/>
      <c r="O3003" s="127"/>
    </row>
    <row r="3004" spans="13:15">
      <c r="M3004" s="127"/>
      <c r="N3004" s="127"/>
      <c r="O3004" s="127"/>
    </row>
    <row r="3005" spans="13:15">
      <c r="M3005" s="127"/>
      <c r="N3005" s="127"/>
      <c r="O3005" s="127"/>
    </row>
    <row r="3006" spans="13:15">
      <c r="M3006" s="127"/>
      <c r="N3006" s="127"/>
      <c r="O3006" s="127"/>
    </row>
    <row r="3007" spans="13:15">
      <c r="M3007" s="127"/>
      <c r="N3007" s="127"/>
      <c r="O3007" s="127"/>
    </row>
    <row r="3008" spans="13:15">
      <c r="M3008" s="127"/>
      <c r="N3008" s="127"/>
      <c r="O3008" s="127"/>
    </row>
    <row r="3009" spans="13:15">
      <c r="M3009" s="127"/>
      <c r="N3009" s="127"/>
      <c r="O3009" s="127"/>
    </row>
    <row r="3010" spans="13:15">
      <c r="M3010" s="127"/>
      <c r="N3010" s="127"/>
      <c r="O3010" s="127"/>
    </row>
    <row r="3011" spans="13:15">
      <c r="M3011" s="127"/>
      <c r="N3011" s="127"/>
      <c r="O3011" s="127"/>
    </row>
    <row r="3012" spans="13:15">
      <c r="M3012" s="127"/>
      <c r="N3012" s="127"/>
      <c r="O3012" s="127"/>
    </row>
    <row r="3013" spans="13:15">
      <c r="M3013" s="127"/>
      <c r="N3013" s="127"/>
      <c r="O3013" s="127"/>
    </row>
    <row r="3014" spans="13:15">
      <c r="M3014" s="127"/>
      <c r="N3014" s="127"/>
      <c r="O3014" s="127"/>
    </row>
    <row r="3015" spans="13:15">
      <c r="M3015" s="127"/>
      <c r="N3015" s="127"/>
      <c r="O3015" s="127"/>
    </row>
    <row r="3016" spans="13:15">
      <c r="M3016" s="127"/>
      <c r="N3016" s="127"/>
      <c r="O3016" s="127"/>
    </row>
    <row r="3017" spans="13:15">
      <c r="M3017" s="127"/>
      <c r="N3017" s="127"/>
      <c r="O3017" s="127"/>
    </row>
    <row r="3018" spans="13:15">
      <c r="M3018" s="127"/>
      <c r="N3018" s="127"/>
      <c r="O3018" s="127"/>
    </row>
    <row r="3019" spans="13:15">
      <c r="M3019" s="127"/>
      <c r="N3019" s="127"/>
      <c r="O3019" s="127"/>
    </row>
    <row r="3020" spans="13:15">
      <c r="M3020" s="127"/>
      <c r="N3020" s="127"/>
      <c r="O3020" s="127"/>
    </row>
    <row r="3021" spans="13:15">
      <c r="M3021" s="127"/>
      <c r="N3021" s="127"/>
      <c r="O3021" s="127"/>
    </row>
    <row r="3022" spans="13:15">
      <c r="M3022" s="127"/>
      <c r="N3022" s="127"/>
      <c r="O3022" s="127"/>
    </row>
    <row r="3023" spans="13:15">
      <c r="M3023" s="127"/>
      <c r="N3023" s="127"/>
      <c r="O3023" s="127"/>
    </row>
    <row r="3024" spans="13:15">
      <c r="M3024" s="127"/>
      <c r="N3024" s="127"/>
      <c r="O3024" s="127"/>
    </row>
    <row r="3025" spans="13:15">
      <c r="M3025" s="127"/>
      <c r="N3025" s="127"/>
      <c r="O3025" s="127"/>
    </row>
    <row r="3026" spans="13:15">
      <c r="M3026" s="127"/>
      <c r="N3026" s="127"/>
      <c r="O3026" s="127"/>
    </row>
    <row r="3027" spans="13:15">
      <c r="M3027" s="127"/>
      <c r="N3027" s="127"/>
      <c r="O3027" s="127"/>
    </row>
    <row r="3028" spans="13:15">
      <c r="M3028" s="127"/>
      <c r="N3028" s="127"/>
      <c r="O3028" s="127"/>
    </row>
    <row r="3029" spans="13:15">
      <c r="M3029" s="127"/>
      <c r="N3029" s="127"/>
      <c r="O3029" s="127"/>
    </row>
    <row r="3030" spans="13:15">
      <c r="M3030" s="127"/>
      <c r="N3030" s="127"/>
      <c r="O3030" s="127"/>
    </row>
    <row r="3031" spans="13:15">
      <c r="M3031" s="127"/>
      <c r="N3031" s="127"/>
      <c r="O3031" s="127"/>
    </row>
    <row r="3032" spans="13:15">
      <c r="M3032" s="127"/>
      <c r="N3032" s="127"/>
      <c r="O3032" s="127"/>
    </row>
    <row r="3033" spans="13:15">
      <c r="M3033" s="127"/>
      <c r="N3033" s="127"/>
      <c r="O3033" s="127"/>
    </row>
    <row r="3034" spans="13:15">
      <c r="M3034" s="127"/>
      <c r="N3034" s="127"/>
      <c r="O3034" s="127"/>
    </row>
    <row r="3035" spans="13:15">
      <c r="M3035" s="127"/>
      <c r="N3035" s="127"/>
      <c r="O3035" s="127"/>
    </row>
    <row r="3036" spans="13:15">
      <c r="M3036" s="127"/>
      <c r="N3036" s="127"/>
      <c r="O3036" s="127"/>
    </row>
    <row r="3037" spans="13:15">
      <c r="M3037" s="127"/>
      <c r="N3037" s="127"/>
      <c r="O3037" s="127"/>
    </row>
    <row r="3038" spans="13:15">
      <c r="M3038" s="127"/>
      <c r="N3038" s="127"/>
      <c r="O3038" s="127"/>
    </row>
    <row r="3039" spans="13:15">
      <c r="M3039" s="127"/>
      <c r="N3039" s="127"/>
      <c r="O3039" s="127"/>
    </row>
    <row r="3040" spans="13:15">
      <c r="M3040" s="127"/>
      <c r="N3040" s="127"/>
      <c r="O3040" s="127"/>
    </row>
    <row r="3041" spans="13:15">
      <c r="M3041" s="127"/>
      <c r="N3041" s="127"/>
      <c r="O3041" s="127"/>
    </row>
    <row r="3042" spans="13:15">
      <c r="M3042" s="127"/>
      <c r="N3042" s="127"/>
      <c r="O3042" s="127"/>
    </row>
    <row r="3043" spans="13:15">
      <c r="M3043" s="127"/>
      <c r="N3043" s="127"/>
      <c r="O3043" s="127"/>
    </row>
    <row r="3044" spans="13:15">
      <c r="M3044" s="127"/>
      <c r="N3044" s="127"/>
      <c r="O3044" s="127"/>
    </row>
    <row r="3045" spans="13:15">
      <c r="M3045" s="127"/>
      <c r="N3045" s="127"/>
      <c r="O3045" s="127"/>
    </row>
    <row r="3046" spans="13:15">
      <c r="M3046" s="127"/>
      <c r="N3046" s="127"/>
      <c r="O3046" s="127"/>
    </row>
    <row r="3047" spans="13:15">
      <c r="M3047" s="127"/>
      <c r="N3047" s="127"/>
      <c r="O3047" s="127"/>
    </row>
    <row r="3048" spans="13:15">
      <c r="M3048" s="127"/>
      <c r="N3048" s="127"/>
      <c r="O3048" s="127"/>
    </row>
    <row r="3049" spans="13:15">
      <c r="M3049" s="127"/>
      <c r="N3049" s="127"/>
      <c r="O3049" s="127"/>
    </row>
    <row r="3050" spans="13:15">
      <c r="M3050" s="127"/>
      <c r="N3050" s="127"/>
      <c r="O3050" s="127"/>
    </row>
    <row r="3051" spans="13:15">
      <c r="M3051" s="127"/>
      <c r="N3051" s="127"/>
      <c r="O3051" s="127"/>
    </row>
    <row r="3052" spans="13:15">
      <c r="M3052" s="127"/>
      <c r="N3052" s="127"/>
      <c r="O3052" s="127"/>
    </row>
    <row r="3053" spans="13:15">
      <c r="M3053" s="127"/>
      <c r="N3053" s="127"/>
      <c r="O3053" s="127"/>
    </row>
    <row r="3054" spans="13:15">
      <c r="M3054" s="127"/>
      <c r="N3054" s="127"/>
      <c r="O3054" s="127"/>
    </row>
    <row r="3055" spans="13:15">
      <c r="M3055" s="127"/>
      <c r="N3055" s="127"/>
      <c r="O3055" s="127"/>
    </row>
    <row r="3056" spans="13:15">
      <c r="M3056" s="127"/>
      <c r="N3056" s="127"/>
      <c r="O3056" s="127"/>
    </row>
    <row r="3057" spans="13:15">
      <c r="M3057" s="127"/>
      <c r="N3057" s="127"/>
      <c r="O3057" s="127"/>
    </row>
    <row r="3058" spans="13:15">
      <c r="M3058" s="127"/>
      <c r="N3058" s="127"/>
      <c r="O3058" s="127"/>
    </row>
    <row r="3059" spans="13:15">
      <c r="M3059" s="127"/>
      <c r="N3059" s="127"/>
      <c r="O3059" s="127"/>
    </row>
    <row r="3060" spans="13:15">
      <c r="M3060" s="127"/>
      <c r="N3060" s="127"/>
      <c r="O3060" s="127"/>
    </row>
    <row r="3061" spans="13:15">
      <c r="M3061" s="127"/>
      <c r="N3061" s="127"/>
      <c r="O3061" s="127"/>
    </row>
    <row r="3062" spans="13:15">
      <c r="M3062" s="127"/>
      <c r="N3062" s="127"/>
      <c r="O3062" s="127"/>
    </row>
    <row r="3063" spans="13:15">
      <c r="M3063" s="127"/>
      <c r="N3063" s="127"/>
      <c r="O3063" s="127"/>
    </row>
    <row r="3064" spans="13:15">
      <c r="M3064" s="127"/>
      <c r="N3064" s="127"/>
      <c r="O3064" s="127"/>
    </row>
    <row r="3065" spans="13:15">
      <c r="M3065" s="127"/>
      <c r="N3065" s="127"/>
      <c r="O3065" s="127"/>
    </row>
    <row r="3066" spans="13:15">
      <c r="M3066" s="127"/>
      <c r="N3066" s="127"/>
      <c r="O3066" s="127"/>
    </row>
    <row r="3067" spans="13:15">
      <c r="M3067" s="127"/>
      <c r="N3067" s="127"/>
      <c r="O3067" s="127"/>
    </row>
    <row r="3068" spans="13:15">
      <c r="M3068" s="127"/>
      <c r="N3068" s="127"/>
      <c r="O3068" s="127"/>
    </row>
    <row r="3069" spans="13:15">
      <c r="M3069" s="127"/>
      <c r="N3069" s="127"/>
      <c r="O3069" s="127"/>
    </row>
    <row r="3070" spans="13:15">
      <c r="M3070" s="127"/>
      <c r="N3070" s="127"/>
      <c r="O3070" s="127"/>
    </row>
    <row r="3071" spans="13:15">
      <c r="M3071" s="127"/>
      <c r="N3071" s="127"/>
      <c r="O3071" s="127"/>
    </row>
    <row r="3072" spans="13:15">
      <c r="M3072" s="127"/>
      <c r="N3072" s="127"/>
      <c r="O3072" s="127"/>
    </row>
    <row r="3073" spans="13:15">
      <c r="M3073" s="127"/>
      <c r="N3073" s="127"/>
      <c r="O3073" s="127"/>
    </row>
    <row r="3074" spans="13:15">
      <c r="M3074" s="127"/>
      <c r="N3074" s="127"/>
      <c r="O3074" s="127"/>
    </row>
    <row r="3075" spans="13:15">
      <c r="M3075" s="127"/>
      <c r="N3075" s="127"/>
      <c r="O3075" s="127"/>
    </row>
    <row r="3076" spans="13:15">
      <c r="M3076" s="127"/>
      <c r="N3076" s="127"/>
      <c r="O3076" s="127"/>
    </row>
    <row r="3077" spans="13:15">
      <c r="M3077" s="127"/>
      <c r="N3077" s="127"/>
      <c r="O3077" s="127"/>
    </row>
    <row r="3078" spans="13:15">
      <c r="M3078" s="127"/>
      <c r="N3078" s="127"/>
      <c r="O3078" s="127"/>
    </row>
    <row r="3079" spans="13:15">
      <c r="M3079" s="127"/>
      <c r="N3079" s="127"/>
      <c r="O3079" s="127"/>
    </row>
    <row r="3080" spans="13:15">
      <c r="M3080" s="127"/>
      <c r="N3080" s="127"/>
      <c r="O3080" s="127"/>
    </row>
    <row r="3081" spans="13:15">
      <c r="M3081" s="127"/>
      <c r="N3081" s="127"/>
      <c r="O3081" s="127"/>
    </row>
    <row r="3082" spans="13:15">
      <c r="M3082" s="127"/>
      <c r="N3082" s="127"/>
      <c r="O3082" s="127"/>
    </row>
    <row r="3083" spans="13:15">
      <c r="M3083" s="127"/>
      <c r="N3083" s="127"/>
      <c r="O3083" s="127"/>
    </row>
    <row r="3084" spans="13:15">
      <c r="M3084" s="127"/>
      <c r="N3084" s="127"/>
      <c r="O3084" s="127"/>
    </row>
    <row r="3085" spans="13:15">
      <c r="M3085" s="127"/>
      <c r="N3085" s="127"/>
      <c r="O3085" s="127"/>
    </row>
    <row r="3086" spans="13:15">
      <c r="M3086" s="127"/>
      <c r="N3086" s="127"/>
      <c r="O3086" s="127"/>
    </row>
    <row r="3087" spans="13:15">
      <c r="M3087" s="127"/>
      <c r="N3087" s="127"/>
      <c r="O3087" s="127"/>
    </row>
    <row r="3088" spans="13:15">
      <c r="M3088" s="127"/>
      <c r="N3088" s="127"/>
      <c r="O3088" s="127"/>
    </row>
    <row r="3089" spans="13:15">
      <c r="M3089" s="127"/>
      <c r="N3089" s="127"/>
      <c r="O3089" s="127"/>
    </row>
    <row r="3090" spans="13:15">
      <c r="M3090" s="127"/>
      <c r="N3090" s="127"/>
      <c r="O3090" s="127"/>
    </row>
    <row r="3091" spans="13:15">
      <c r="M3091" s="127"/>
      <c r="N3091" s="127"/>
      <c r="O3091" s="127"/>
    </row>
    <row r="3092" spans="13:15">
      <c r="M3092" s="127"/>
      <c r="N3092" s="127"/>
      <c r="O3092" s="127"/>
    </row>
    <row r="3093" spans="13:15">
      <c r="M3093" s="127"/>
      <c r="N3093" s="127"/>
      <c r="O3093" s="127"/>
    </row>
    <row r="3094" spans="13:15">
      <c r="M3094" s="127"/>
      <c r="N3094" s="127"/>
      <c r="O3094" s="127"/>
    </row>
    <row r="3095" spans="13:15">
      <c r="M3095" s="127"/>
      <c r="N3095" s="127"/>
      <c r="O3095" s="127"/>
    </row>
    <row r="3096" spans="13:15">
      <c r="M3096" s="127"/>
      <c r="N3096" s="127"/>
      <c r="O3096" s="127"/>
    </row>
    <row r="3097" spans="13:15">
      <c r="M3097" s="127"/>
      <c r="N3097" s="127"/>
      <c r="O3097" s="127"/>
    </row>
    <row r="3098" spans="13:15">
      <c r="M3098" s="127"/>
      <c r="N3098" s="127"/>
      <c r="O3098" s="127"/>
    </row>
    <row r="3099" spans="13:15">
      <c r="M3099" s="127"/>
      <c r="N3099" s="127"/>
      <c r="O3099" s="127"/>
    </row>
    <row r="3100" spans="13:15">
      <c r="M3100" s="127"/>
      <c r="N3100" s="127"/>
      <c r="O3100" s="127"/>
    </row>
    <row r="3101" spans="13:15">
      <c r="M3101" s="127"/>
      <c r="N3101" s="127"/>
      <c r="O3101" s="127"/>
    </row>
    <row r="3102" spans="13:15">
      <c r="M3102" s="127"/>
      <c r="N3102" s="127"/>
      <c r="O3102" s="127"/>
    </row>
    <row r="3103" spans="13:15">
      <c r="M3103" s="127"/>
      <c r="N3103" s="127"/>
      <c r="O3103" s="127"/>
    </row>
    <row r="3104" spans="13:15">
      <c r="M3104" s="127"/>
      <c r="N3104" s="127"/>
      <c r="O3104" s="127"/>
    </row>
    <row r="3105" spans="13:15">
      <c r="M3105" s="127"/>
      <c r="N3105" s="127"/>
      <c r="O3105" s="127"/>
    </row>
    <row r="3106" spans="13:15">
      <c r="M3106" s="127"/>
      <c r="N3106" s="127"/>
      <c r="O3106" s="127"/>
    </row>
    <row r="3107" spans="13:15">
      <c r="M3107" s="127"/>
      <c r="N3107" s="127"/>
      <c r="O3107" s="127"/>
    </row>
    <row r="3108" spans="13:15">
      <c r="M3108" s="127"/>
      <c r="N3108" s="127"/>
      <c r="O3108" s="127"/>
    </row>
    <row r="3109" spans="13:15">
      <c r="M3109" s="127"/>
      <c r="N3109" s="127"/>
      <c r="O3109" s="127"/>
    </row>
    <row r="3110" spans="13:15">
      <c r="M3110" s="127"/>
      <c r="N3110" s="127"/>
      <c r="O3110" s="127"/>
    </row>
    <row r="3111" spans="13:15">
      <c r="M3111" s="127"/>
      <c r="N3111" s="127"/>
      <c r="O3111" s="127"/>
    </row>
    <row r="3112" spans="13:15">
      <c r="M3112" s="127"/>
      <c r="N3112" s="127"/>
      <c r="O3112" s="127"/>
    </row>
    <row r="3113" spans="13:15">
      <c r="M3113" s="127"/>
      <c r="N3113" s="127"/>
      <c r="O3113" s="127"/>
    </row>
    <row r="3114" spans="13:15">
      <c r="M3114" s="127"/>
      <c r="N3114" s="127"/>
      <c r="O3114" s="127"/>
    </row>
    <row r="3115" spans="13:15">
      <c r="M3115" s="127"/>
      <c r="N3115" s="127"/>
      <c r="O3115" s="127"/>
    </row>
    <row r="3116" spans="13:15">
      <c r="M3116" s="127"/>
      <c r="N3116" s="127"/>
      <c r="O3116" s="127"/>
    </row>
    <row r="3117" spans="13:15">
      <c r="M3117" s="127"/>
      <c r="N3117" s="127"/>
      <c r="O3117" s="127"/>
    </row>
    <row r="3118" spans="13:15">
      <c r="M3118" s="127"/>
      <c r="N3118" s="127"/>
      <c r="O3118" s="127"/>
    </row>
    <row r="3119" spans="13:15">
      <c r="M3119" s="127"/>
      <c r="N3119" s="127"/>
      <c r="O3119" s="127"/>
    </row>
    <row r="3120" spans="13:15">
      <c r="M3120" s="127"/>
      <c r="N3120" s="127"/>
      <c r="O3120" s="127"/>
    </row>
    <row r="3121" spans="13:15">
      <c r="M3121" s="127"/>
      <c r="N3121" s="127"/>
      <c r="O3121" s="127"/>
    </row>
    <row r="3122" spans="13:15">
      <c r="M3122" s="127"/>
      <c r="N3122" s="127"/>
      <c r="O3122" s="127"/>
    </row>
    <row r="3123" spans="13:15">
      <c r="M3123" s="127"/>
      <c r="N3123" s="127"/>
      <c r="O3123" s="127"/>
    </row>
    <row r="3124" spans="13:15">
      <c r="M3124" s="127"/>
      <c r="N3124" s="127"/>
      <c r="O3124" s="127"/>
    </row>
    <row r="3125" spans="13:15">
      <c r="M3125" s="127"/>
      <c r="N3125" s="127"/>
      <c r="O3125" s="127"/>
    </row>
    <row r="3126" spans="13:15">
      <c r="M3126" s="127"/>
      <c r="N3126" s="127"/>
      <c r="O3126" s="127"/>
    </row>
    <row r="3127" spans="13:15">
      <c r="M3127" s="127"/>
      <c r="N3127" s="127"/>
      <c r="O3127" s="127"/>
    </row>
    <row r="3128" spans="13:15">
      <c r="M3128" s="127"/>
      <c r="N3128" s="127"/>
      <c r="O3128" s="127"/>
    </row>
    <row r="3129" spans="13:15">
      <c r="M3129" s="127"/>
      <c r="N3129" s="127"/>
      <c r="O3129" s="127"/>
    </row>
    <row r="3130" spans="13:15">
      <c r="M3130" s="127"/>
      <c r="N3130" s="127"/>
      <c r="O3130" s="127"/>
    </row>
    <row r="3131" spans="13:15">
      <c r="M3131" s="127"/>
      <c r="N3131" s="127"/>
      <c r="O3131" s="127"/>
    </row>
    <row r="3132" spans="13:15">
      <c r="M3132" s="127"/>
      <c r="N3132" s="127"/>
      <c r="O3132" s="127"/>
    </row>
    <row r="3133" spans="13:15">
      <c r="M3133" s="127"/>
      <c r="N3133" s="127"/>
      <c r="O3133" s="127"/>
    </row>
    <row r="3134" spans="13:15">
      <c r="M3134" s="127"/>
      <c r="N3134" s="127"/>
      <c r="O3134" s="127"/>
    </row>
    <row r="3135" spans="13:15">
      <c r="M3135" s="127"/>
      <c r="N3135" s="127"/>
      <c r="O3135" s="127"/>
    </row>
    <row r="3136" spans="13:15">
      <c r="M3136" s="127"/>
      <c r="N3136" s="127"/>
      <c r="O3136" s="127"/>
    </row>
    <row r="3137" spans="13:15">
      <c r="M3137" s="127"/>
      <c r="N3137" s="127"/>
      <c r="O3137" s="127"/>
    </row>
    <row r="3138" spans="13:15">
      <c r="M3138" s="127"/>
      <c r="N3138" s="127"/>
      <c r="O3138" s="127"/>
    </row>
    <row r="3139" spans="13:15">
      <c r="M3139" s="127"/>
      <c r="N3139" s="127"/>
      <c r="O3139" s="127"/>
    </row>
    <row r="3140" spans="13:15">
      <c r="M3140" s="127"/>
      <c r="N3140" s="127"/>
      <c r="O3140" s="127"/>
    </row>
    <row r="3141" spans="13:15">
      <c r="M3141" s="127"/>
      <c r="N3141" s="127"/>
      <c r="O3141" s="127"/>
    </row>
    <row r="3142" spans="13:15">
      <c r="M3142" s="127"/>
      <c r="N3142" s="127"/>
      <c r="O3142" s="127"/>
    </row>
    <row r="3143" spans="13:15">
      <c r="M3143" s="127"/>
      <c r="N3143" s="127"/>
      <c r="O3143" s="127"/>
    </row>
    <row r="3144" spans="13:15">
      <c r="M3144" s="127"/>
      <c r="N3144" s="127"/>
      <c r="O3144" s="127"/>
    </row>
    <row r="3145" spans="13:15">
      <c r="M3145" s="127"/>
      <c r="N3145" s="127"/>
      <c r="O3145" s="127"/>
    </row>
    <row r="3146" spans="13:15">
      <c r="M3146" s="127"/>
      <c r="N3146" s="127"/>
      <c r="O3146" s="127"/>
    </row>
    <row r="3147" spans="13:15">
      <c r="M3147" s="127"/>
      <c r="N3147" s="127"/>
      <c r="O3147" s="127"/>
    </row>
    <row r="3148" spans="13:15">
      <c r="M3148" s="127"/>
      <c r="N3148" s="127"/>
      <c r="O3148" s="127"/>
    </row>
    <row r="3149" spans="13:15">
      <c r="M3149" s="127"/>
      <c r="N3149" s="127"/>
      <c r="O3149" s="127"/>
    </row>
    <row r="3150" spans="13:15">
      <c r="M3150" s="127"/>
      <c r="N3150" s="127"/>
      <c r="O3150" s="127"/>
    </row>
    <row r="3151" spans="13:15">
      <c r="M3151" s="127"/>
      <c r="N3151" s="127"/>
      <c r="O3151" s="127"/>
    </row>
    <row r="3152" spans="13:15">
      <c r="M3152" s="127"/>
      <c r="N3152" s="127"/>
      <c r="O3152" s="127"/>
    </row>
    <row r="3153" spans="13:15">
      <c r="M3153" s="127"/>
      <c r="N3153" s="127"/>
      <c r="O3153" s="127"/>
    </row>
    <row r="3154" spans="13:15">
      <c r="M3154" s="127"/>
      <c r="N3154" s="127"/>
      <c r="O3154" s="127"/>
    </row>
    <row r="3155" spans="13:15">
      <c r="M3155" s="127"/>
      <c r="N3155" s="127"/>
      <c r="O3155" s="127"/>
    </row>
    <row r="3156" spans="13:15">
      <c r="M3156" s="127"/>
      <c r="N3156" s="127"/>
      <c r="O3156" s="127"/>
    </row>
    <row r="3157" spans="13:15">
      <c r="M3157" s="127"/>
      <c r="N3157" s="127"/>
      <c r="O3157" s="127"/>
    </row>
    <row r="3158" spans="13:15">
      <c r="M3158" s="127"/>
      <c r="N3158" s="127"/>
      <c r="O3158" s="127"/>
    </row>
    <row r="3159" spans="13:15">
      <c r="M3159" s="127"/>
      <c r="N3159" s="127"/>
      <c r="O3159" s="127"/>
    </row>
    <row r="3160" spans="13:15">
      <c r="M3160" s="127"/>
      <c r="N3160" s="127"/>
      <c r="O3160" s="127"/>
    </row>
    <row r="3161" spans="13:15">
      <c r="M3161" s="127"/>
      <c r="N3161" s="127"/>
      <c r="O3161" s="127"/>
    </row>
    <row r="3162" spans="13:15">
      <c r="M3162" s="127"/>
      <c r="N3162" s="127"/>
      <c r="O3162" s="127"/>
    </row>
    <row r="3163" spans="13:15">
      <c r="M3163" s="127"/>
      <c r="N3163" s="127"/>
      <c r="O3163" s="127"/>
    </row>
    <row r="3164" spans="13:15">
      <c r="M3164" s="127"/>
      <c r="N3164" s="127"/>
      <c r="O3164" s="127"/>
    </row>
    <row r="3165" spans="13:15">
      <c r="M3165" s="127"/>
      <c r="N3165" s="127"/>
      <c r="O3165" s="127"/>
    </row>
    <row r="3166" spans="13:15">
      <c r="M3166" s="127"/>
      <c r="N3166" s="127"/>
      <c r="O3166" s="127"/>
    </row>
    <row r="3167" spans="13:15">
      <c r="M3167" s="127"/>
      <c r="N3167" s="127"/>
      <c r="O3167" s="127"/>
    </row>
    <row r="3168" spans="13:15">
      <c r="M3168" s="127"/>
      <c r="N3168" s="127"/>
      <c r="O3168" s="127"/>
    </row>
    <row r="3169" spans="13:15">
      <c r="M3169" s="127"/>
      <c r="N3169" s="127"/>
      <c r="O3169" s="127"/>
    </row>
    <row r="3170" spans="13:15">
      <c r="M3170" s="127"/>
      <c r="N3170" s="127"/>
      <c r="O3170" s="127"/>
    </row>
    <row r="3171" spans="13:15">
      <c r="M3171" s="127"/>
      <c r="N3171" s="127"/>
      <c r="O3171" s="127"/>
    </row>
    <row r="3172" spans="13:15">
      <c r="M3172" s="127"/>
      <c r="N3172" s="127"/>
      <c r="O3172" s="127"/>
    </row>
    <row r="3173" spans="13:15">
      <c r="M3173" s="127"/>
      <c r="N3173" s="127"/>
      <c r="O3173" s="127"/>
    </row>
    <row r="3174" spans="13:15">
      <c r="M3174" s="127"/>
      <c r="N3174" s="127"/>
      <c r="O3174" s="127"/>
    </row>
    <row r="3175" spans="13:15">
      <c r="M3175" s="127"/>
      <c r="N3175" s="127"/>
      <c r="O3175" s="127"/>
    </row>
    <row r="3176" spans="13:15">
      <c r="M3176" s="127"/>
      <c r="N3176" s="127"/>
      <c r="O3176" s="127"/>
    </row>
    <row r="3177" spans="13:15">
      <c r="M3177" s="127"/>
      <c r="N3177" s="127"/>
      <c r="O3177" s="127"/>
    </row>
    <row r="3178" spans="13:15">
      <c r="M3178" s="127"/>
      <c r="N3178" s="127"/>
      <c r="O3178" s="127"/>
    </row>
    <row r="3179" spans="13:15">
      <c r="M3179" s="127"/>
      <c r="N3179" s="127"/>
      <c r="O3179" s="127"/>
    </row>
    <row r="3180" spans="13:15">
      <c r="M3180" s="127"/>
      <c r="N3180" s="127"/>
      <c r="O3180" s="127"/>
    </row>
    <row r="3181" spans="13:15">
      <c r="M3181" s="127"/>
      <c r="N3181" s="127"/>
      <c r="O3181" s="127"/>
    </row>
    <row r="3182" spans="13:15">
      <c r="M3182" s="127"/>
      <c r="N3182" s="127"/>
      <c r="O3182" s="127"/>
    </row>
    <row r="3183" spans="13:15">
      <c r="M3183" s="127"/>
      <c r="N3183" s="127"/>
      <c r="O3183" s="127"/>
    </row>
    <row r="3184" spans="13:15">
      <c r="M3184" s="127"/>
      <c r="N3184" s="127"/>
      <c r="O3184" s="127"/>
    </row>
    <row r="3185" spans="13:15">
      <c r="M3185" s="127"/>
      <c r="N3185" s="127"/>
      <c r="O3185" s="127"/>
    </row>
    <row r="3186" spans="13:15">
      <c r="M3186" s="127"/>
      <c r="N3186" s="127"/>
      <c r="O3186" s="127"/>
    </row>
    <row r="3187" spans="13:15">
      <c r="M3187" s="127"/>
      <c r="N3187" s="127"/>
      <c r="O3187" s="127"/>
    </row>
    <row r="3188" spans="13:15">
      <c r="M3188" s="127"/>
      <c r="N3188" s="127"/>
      <c r="O3188" s="127"/>
    </row>
    <row r="3189" spans="13:15">
      <c r="M3189" s="127"/>
      <c r="N3189" s="127"/>
      <c r="O3189" s="127"/>
    </row>
    <row r="3190" spans="13:15">
      <c r="M3190" s="127"/>
      <c r="N3190" s="127"/>
      <c r="O3190" s="127"/>
    </row>
    <row r="3191" spans="13:15">
      <c r="M3191" s="127"/>
      <c r="N3191" s="127"/>
      <c r="O3191" s="127"/>
    </row>
    <row r="3192" spans="13:15">
      <c r="M3192" s="127"/>
      <c r="N3192" s="127"/>
      <c r="O3192" s="127"/>
    </row>
    <row r="3193" spans="13:15">
      <c r="M3193" s="127"/>
      <c r="N3193" s="127"/>
      <c r="O3193" s="127"/>
    </row>
    <row r="3194" spans="13:15">
      <c r="M3194" s="127"/>
      <c r="N3194" s="127"/>
      <c r="O3194" s="127"/>
    </row>
    <row r="3195" spans="13:15">
      <c r="M3195" s="127"/>
      <c r="N3195" s="127"/>
      <c r="O3195" s="127"/>
    </row>
    <row r="3196" spans="13:15">
      <c r="M3196" s="127"/>
      <c r="N3196" s="127"/>
      <c r="O3196" s="127"/>
    </row>
    <row r="3197" spans="13:15">
      <c r="M3197" s="127"/>
      <c r="N3197" s="127"/>
      <c r="O3197" s="127"/>
    </row>
    <row r="3198" spans="13:15">
      <c r="M3198" s="127"/>
      <c r="N3198" s="127"/>
      <c r="O3198" s="127"/>
    </row>
    <row r="3199" spans="13:15">
      <c r="M3199" s="127"/>
      <c r="N3199" s="127"/>
      <c r="O3199" s="127"/>
    </row>
    <row r="3200" spans="13:15">
      <c r="M3200" s="127"/>
      <c r="N3200" s="127"/>
      <c r="O3200" s="127"/>
    </row>
    <row r="3201" spans="13:15">
      <c r="M3201" s="127"/>
      <c r="N3201" s="127"/>
      <c r="O3201" s="127"/>
    </row>
    <row r="3202" spans="13:15">
      <c r="M3202" s="127"/>
      <c r="N3202" s="127"/>
      <c r="O3202" s="127"/>
    </row>
    <row r="3203" spans="13:15">
      <c r="M3203" s="127"/>
      <c r="N3203" s="127"/>
      <c r="O3203" s="127"/>
    </row>
    <row r="3204" spans="13:15">
      <c r="M3204" s="127"/>
      <c r="N3204" s="127"/>
      <c r="O3204" s="127"/>
    </row>
    <row r="3205" spans="13:15">
      <c r="M3205" s="127"/>
      <c r="N3205" s="127"/>
      <c r="O3205" s="127"/>
    </row>
    <row r="3206" spans="13:15">
      <c r="M3206" s="127"/>
      <c r="N3206" s="127"/>
      <c r="O3206" s="127"/>
    </row>
    <row r="3207" spans="13:15">
      <c r="M3207" s="127"/>
      <c r="N3207" s="127"/>
      <c r="O3207" s="127"/>
    </row>
    <row r="3208" spans="13:15">
      <c r="M3208" s="127"/>
      <c r="N3208" s="127"/>
      <c r="O3208" s="127"/>
    </row>
    <row r="3209" spans="13:15">
      <c r="M3209" s="127"/>
      <c r="N3209" s="127"/>
      <c r="O3209" s="127"/>
    </row>
    <row r="3210" spans="13:15">
      <c r="M3210" s="127"/>
      <c r="N3210" s="127"/>
      <c r="O3210" s="127"/>
    </row>
    <row r="3211" spans="13:15">
      <c r="M3211" s="127"/>
      <c r="N3211" s="127"/>
      <c r="O3211" s="127"/>
    </row>
    <row r="3212" spans="13:15">
      <c r="M3212" s="127"/>
      <c r="N3212" s="127"/>
      <c r="O3212" s="127"/>
    </row>
    <row r="3213" spans="13:15">
      <c r="M3213" s="127"/>
      <c r="N3213" s="127"/>
      <c r="O3213" s="127"/>
    </row>
    <row r="3214" spans="13:15">
      <c r="M3214" s="127"/>
      <c r="N3214" s="127"/>
      <c r="O3214" s="127"/>
    </row>
    <row r="3215" spans="13:15">
      <c r="M3215" s="127"/>
      <c r="N3215" s="127"/>
      <c r="O3215" s="127"/>
    </row>
    <row r="3216" spans="13:15">
      <c r="M3216" s="127"/>
      <c r="N3216" s="127"/>
      <c r="O3216" s="127"/>
    </row>
    <row r="3217" spans="13:15">
      <c r="M3217" s="127"/>
      <c r="N3217" s="127"/>
      <c r="O3217" s="127"/>
    </row>
    <row r="3218" spans="13:15">
      <c r="M3218" s="127"/>
      <c r="N3218" s="127"/>
      <c r="O3218" s="127"/>
    </row>
    <row r="3219" spans="13:15">
      <c r="M3219" s="127"/>
      <c r="N3219" s="127"/>
      <c r="O3219" s="127"/>
    </row>
    <row r="3220" spans="13:15">
      <c r="M3220" s="127"/>
      <c r="N3220" s="127"/>
      <c r="O3220" s="127"/>
    </row>
    <row r="3221" spans="13:15">
      <c r="M3221" s="127"/>
      <c r="N3221" s="127"/>
      <c r="O3221" s="127"/>
    </row>
    <row r="3222" spans="13:15">
      <c r="M3222" s="127"/>
      <c r="N3222" s="127"/>
      <c r="O3222" s="127"/>
    </row>
    <row r="3223" spans="13:15">
      <c r="M3223" s="127"/>
      <c r="N3223" s="127"/>
      <c r="O3223" s="127"/>
    </row>
    <row r="3224" spans="13:15">
      <c r="M3224" s="127"/>
      <c r="N3224" s="127"/>
      <c r="O3224" s="127"/>
    </row>
    <row r="3225" spans="13:15">
      <c r="M3225" s="127"/>
      <c r="N3225" s="127"/>
      <c r="O3225" s="127"/>
    </row>
    <row r="3226" spans="13:15">
      <c r="M3226" s="127"/>
      <c r="N3226" s="127"/>
      <c r="O3226" s="127"/>
    </row>
    <row r="3227" spans="13:15">
      <c r="M3227" s="127"/>
      <c r="N3227" s="127"/>
      <c r="O3227" s="127"/>
    </row>
    <row r="3228" spans="13:15">
      <c r="M3228" s="127"/>
      <c r="N3228" s="127"/>
      <c r="O3228" s="127"/>
    </row>
    <row r="3229" spans="13:15">
      <c r="M3229" s="127"/>
      <c r="N3229" s="127"/>
      <c r="O3229" s="127"/>
    </row>
    <row r="3230" spans="13:15">
      <c r="M3230" s="127"/>
      <c r="N3230" s="127"/>
      <c r="O3230" s="127"/>
    </row>
    <row r="3231" spans="13:15">
      <c r="M3231" s="127"/>
      <c r="N3231" s="127"/>
      <c r="O3231" s="127"/>
    </row>
    <row r="3232" spans="13:15">
      <c r="M3232" s="127"/>
      <c r="N3232" s="127"/>
      <c r="O3232" s="127"/>
    </row>
    <row r="3233" spans="13:15">
      <c r="M3233" s="127"/>
      <c r="N3233" s="127"/>
      <c r="O3233" s="127"/>
    </row>
    <row r="3234" spans="13:15">
      <c r="M3234" s="127"/>
      <c r="N3234" s="127"/>
      <c r="O3234" s="127"/>
    </row>
    <row r="3235" spans="13:15">
      <c r="M3235" s="127"/>
      <c r="N3235" s="127"/>
      <c r="O3235" s="127"/>
    </row>
    <row r="3236" spans="13:15">
      <c r="M3236" s="127"/>
      <c r="N3236" s="127"/>
      <c r="O3236" s="127"/>
    </row>
    <row r="3237" spans="13:15">
      <c r="M3237" s="127"/>
      <c r="N3237" s="127"/>
      <c r="O3237" s="127"/>
    </row>
    <row r="3238" spans="13:15">
      <c r="M3238" s="127"/>
      <c r="N3238" s="127"/>
      <c r="O3238" s="127"/>
    </row>
    <row r="3239" spans="13:15">
      <c r="M3239" s="127"/>
      <c r="N3239" s="127"/>
      <c r="O3239" s="127"/>
    </row>
    <row r="3240" spans="13:15">
      <c r="M3240" s="127"/>
      <c r="N3240" s="127"/>
      <c r="O3240" s="127"/>
    </row>
    <row r="3241" spans="13:15">
      <c r="M3241" s="127"/>
      <c r="N3241" s="127"/>
      <c r="O3241" s="127"/>
    </row>
    <row r="3242" spans="13:15">
      <c r="M3242" s="127"/>
      <c r="N3242" s="127"/>
      <c r="O3242" s="127"/>
    </row>
    <row r="3243" spans="13:15">
      <c r="M3243" s="127"/>
      <c r="N3243" s="127"/>
      <c r="O3243" s="127"/>
    </row>
    <row r="3244" spans="13:15">
      <c r="M3244" s="127"/>
      <c r="N3244" s="127"/>
      <c r="O3244" s="127"/>
    </row>
    <row r="3245" spans="13:15">
      <c r="M3245" s="127"/>
      <c r="N3245" s="127"/>
      <c r="O3245" s="127"/>
    </row>
    <row r="3246" spans="13:15">
      <c r="M3246" s="127"/>
      <c r="N3246" s="127"/>
      <c r="O3246" s="127"/>
    </row>
    <row r="3247" spans="13:15">
      <c r="M3247" s="127"/>
      <c r="N3247" s="127"/>
      <c r="O3247" s="127"/>
    </row>
    <row r="3248" spans="13:15">
      <c r="M3248" s="127"/>
      <c r="N3248" s="127"/>
      <c r="O3248" s="127"/>
    </row>
    <row r="3249" spans="13:15">
      <c r="M3249" s="127"/>
      <c r="N3249" s="127"/>
      <c r="O3249" s="127"/>
    </row>
    <row r="3250" spans="13:15">
      <c r="M3250" s="127"/>
      <c r="N3250" s="127"/>
      <c r="O3250" s="127"/>
    </row>
    <row r="3251" spans="13:15">
      <c r="M3251" s="127"/>
      <c r="N3251" s="127"/>
      <c r="O3251" s="127"/>
    </row>
    <row r="3252" spans="13:15">
      <c r="M3252" s="127"/>
      <c r="N3252" s="127"/>
      <c r="O3252" s="127"/>
    </row>
    <row r="3253" spans="13:15">
      <c r="M3253" s="127"/>
      <c r="N3253" s="127"/>
      <c r="O3253" s="127"/>
    </row>
    <row r="3254" spans="13:15">
      <c r="M3254" s="127"/>
      <c r="N3254" s="127"/>
      <c r="O3254" s="127"/>
    </row>
    <row r="3255" spans="13:15">
      <c r="M3255" s="127"/>
      <c r="N3255" s="127"/>
      <c r="O3255" s="127"/>
    </row>
    <row r="3256" spans="13:15">
      <c r="M3256" s="127"/>
      <c r="N3256" s="127"/>
      <c r="O3256" s="127"/>
    </row>
    <row r="3257" spans="13:15">
      <c r="M3257" s="127"/>
      <c r="N3257" s="127"/>
      <c r="O3257" s="127"/>
    </row>
    <row r="3258" spans="13:15">
      <c r="M3258" s="127"/>
      <c r="N3258" s="127"/>
      <c r="O3258" s="127"/>
    </row>
    <row r="3259" spans="13:15">
      <c r="M3259" s="127"/>
      <c r="N3259" s="127"/>
      <c r="O3259" s="127"/>
    </row>
    <row r="3260" spans="13:15">
      <c r="M3260" s="127"/>
      <c r="N3260" s="127"/>
      <c r="O3260" s="127"/>
    </row>
    <row r="3261" spans="13:15">
      <c r="M3261" s="127"/>
      <c r="N3261" s="127"/>
      <c r="O3261" s="127"/>
    </row>
    <row r="3262" spans="13:15">
      <c r="M3262" s="127"/>
      <c r="N3262" s="127"/>
      <c r="O3262" s="127"/>
    </row>
    <row r="3263" spans="13:15">
      <c r="M3263" s="127"/>
      <c r="N3263" s="127"/>
      <c r="O3263" s="127"/>
    </row>
    <row r="3264" spans="13:15">
      <c r="M3264" s="127"/>
      <c r="N3264" s="127"/>
      <c r="O3264" s="127"/>
    </row>
    <row r="3265" spans="13:15">
      <c r="M3265" s="127"/>
      <c r="N3265" s="127"/>
      <c r="O3265" s="127"/>
    </row>
    <row r="3266" spans="13:15">
      <c r="M3266" s="127"/>
      <c r="N3266" s="127"/>
      <c r="O3266" s="127"/>
    </row>
    <row r="3267" spans="13:15">
      <c r="M3267" s="127"/>
      <c r="N3267" s="127"/>
      <c r="O3267" s="127"/>
    </row>
    <row r="3268" spans="13:15">
      <c r="M3268" s="127"/>
      <c r="N3268" s="127"/>
      <c r="O3268" s="127"/>
    </row>
    <row r="3269" spans="13:15">
      <c r="M3269" s="127"/>
      <c r="N3269" s="127"/>
      <c r="O3269" s="127"/>
    </row>
    <row r="3270" spans="13:15">
      <c r="M3270" s="127"/>
      <c r="N3270" s="127"/>
      <c r="O3270" s="127"/>
    </row>
    <row r="3271" spans="13:15">
      <c r="M3271" s="127"/>
      <c r="N3271" s="127"/>
      <c r="O3271" s="127"/>
    </row>
    <row r="3272" spans="13:15">
      <c r="M3272" s="127"/>
      <c r="N3272" s="127"/>
      <c r="O3272" s="127"/>
    </row>
    <row r="3273" spans="13:15">
      <c r="M3273" s="127"/>
      <c r="N3273" s="127"/>
      <c r="O3273" s="127"/>
    </row>
    <row r="3274" spans="13:15">
      <c r="M3274" s="127"/>
      <c r="N3274" s="127"/>
      <c r="O3274" s="127"/>
    </row>
    <row r="3275" spans="13:15">
      <c r="M3275" s="127"/>
      <c r="N3275" s="127"/>
      <c r="O3275" s="127"/>
    </row>
    <row r="3276" spans="13:15">
      <c r="M3276" s="127"/>
      <c r="N3276" s="127"/>
      <c r="O3276" s="127"/>
    </row>
    <row r="3277" spans="13:15">
      <c r="M3277" s="127"/>
      <c r="N3277" s="127"/>
      <c r="O3277" s="127"/>
    </row>
    <row r="3278" spans="13:15">
      <c r="M3278" s="127"/>
      <c r="N3278" s="127"/>
      <c r="O3278" s="127"/>
    </row>
    <row r="3279" spans="13:15">
      <c r="M3279" s="127"/>
      <c r="N3279" s="127"/>
      <c r="O3279" s="127"/>
    </row>
    <row r="3280" spans="13:15">
      <c r="M3280" s="127"/>
      <c r="N3280" s="127"/>
      <c r="O3280" s="127"/>
    </row>
    <row r="3281" spans="13:15">
      <c r="M3281" s="127"/>
      <c r="N3281" s="127"/>
      <c r="O3281" s="127"/>
    </row>
    <row r="3282" spans="13:15">
      <c r="M3282" s="127"/>
      <c r="N3282" s="127"/>
      <c r="O3282" s="127"/>
    </row>
    <row r="3283" spans="13:15">
      <c r="M3283" s="127"/>
      <c r="N3283" s="127"/>
      <c r="O3283" s="127"/>
    </row>
    <row r="3284" spans="13:15">
      <c r="M3284" s="127"/>
      <c r="N3284" s="127"/>
      <c r="O3284" s="127"/>
    </row>
    <row r="3285" spans="13:15">
      <c r="M3285" s="127"/>
      <c r="N3285" s="127"/>
      <c r="O3285" s="127"/>
    </row>
    <row r="3286" spans="13:15">
      <c r="M3286" s="127"/>
      <c r="N3286" s="127"/>
      <c r="O3286" s="127"/>
    </row>
    <row r="3287" spans="13:15">
      <c r="M3287" s="127"/>
      <c r="N3287" s="127"/>
      <c r="O3287" s="127"/>
    </row>
    <row r="3288" spans="13:15">
      <c r="M3288" s="127"/>
      <c r="N3288" s="127"/>
      <c r="O3288" s="127"/>
    </row>
    <row r="3289" spans="13:15">
      <c r="M3289" s="127"/>
      <c r="N3289" s="127"/>
      <c r="O3289" s="127"/>
    </row>
    <row r="3290" spans="13:15">
      <c r="M3290" s="127"/>
      <c r="N3290" s="127"/>
      <c r="O3290" s="127"/>
    </row>
    <row r="3291" spans="13:15">
      <c r="M3291" s="127"/>
      <c r="N3291" s="127"/>
      <c r="O3291" s="127"/>
    </row>
    <row r="3292" spans="13:15">
      <c r="M3292" s="127"/>
      <c r="N3292" s="127"/>
      <c r="O3292" s="127"/>
    </row>
    <row r="3293" spans="13:15">
      <c r="M3293" s="127"/>
      <c r="N3293" s="127"/>
      <c r="O3293" s="127"/>
    </row>
    <row r="3294" spans="13:15">
      <c r="M3294" s="127"/>
      <c r="N3294" s="127"/>
      <c r="O3294" s="127"/>
    </row>
    <row r="3295" spans="13:15">
      <c r="M3295" s="127"/>
      <c r="N3295" s="127"/>
      <c r="O3295" s="127"/>
    </row>
    <row r="3296" spans="13:15">
      <c r="M3296" s="127"/>
      <c r="N3296" s="127"/>
      <c r="O3296" s="127"/>
    </row>
    <row r="3297" spans="13:15">
      <c r="M3297" s="127"/>
      <c r="N3297" s="127"/>
      <c r="O3297" s="127"/>
    </row>
    <row r="3298" spans="13:15">
      <c r="M3298" s="127"/>
      <c r="N3298" s="127"/>
      <c r="O3298" s="127"/>
    </row>
    <row r="3299" spans="13:15">
      <c r="M3299" s="127"/>
      <c r="N3299" s="127"/>
      <c r="O3299" s="127"/>
    </row>
    <row r="3300" spans="13:15">
      <c r="M3300" s="127"/>
      <c r="N3300" s="127"/>
      <c r="O3300" s="127"/>
    </row>
    <row r="3301" spans="13:15">
      <c r="M3301" s="127"/>
      <c r="N3301" s="127"/>
      <c r="O3301" s="127"/>
    </row>
    <row r="3302" spans="13:15">
      <c r="M3302" s="127"/>
      <c r="N3302" s="127"/>
      <c r="O3302" s="127"/>
    </row>
    <row r="3303" spans="13:15">
      <c r="M3303" s="127"/>
      <c r="N3303" s="127"/>
      <c r="O3303" s="127"/>
    </row>
    <row r="3304" spans="13:15">
      <c r="M3304" s="127"/>
      <c r="N3304" s="127"/>
      <c r="O3304" s="127"/>
    </row>
    <row r="3305" spans="13:15">
      <c r="M3305" s="127"/>
      <c r="N3305" s="127"/>
      <c r="O3305" s="127"/>
    </row>
    <row r="3306" spans="13:15">
      <c r="M3306" s="127"/>
      <c r="N3306" s="127"/>
      <c r="O3306" s="127"/>
    </row>
    <row r="3307" spans="13:15">
      <c r="M3307" s="127"/>
      <c r="N3307" s="127"/>
      <c r="O3307" s="127"/>
    </row>
    <row r="3308" spans="13:15">
      <c r="M3308" s="127"/>
      <c r="N3308" s="127"/>
      <c r="O3308" s="127"/>
    </row>
    <row r="3309" spans="13:15">
      <c r="M3309" s="127"/>
      <c r="N3309" s="127"/>
      <c r="O3309" s="127"/>
    </row>
    <row r="3310" spans="13:15">
      <c r="M3310" s="127"/>
      <c r="N3310" s="127"/>
      <c r="O3310" s="127"/>
    </row>
    <row r="3311" spans="13:15">
      <c r="M3311" s="127"/>
      <c r="N3311" s="127"/>
      <c r="O3311" s="127"/>
    </row>
    <row r="3312" spans="13:15">
      <c r="M3312" s="127"/>
      <c r="N3312" s="127"/>
      <c r="O3312" s="127"/>
    </row>
    <row r="3313" spans="13:15">
      <c r="M3313" s="127"/>
      <c r="N3313" s="127"/>
      <c r="O3313" s="127"/>
    </row>
    <row r="3314" spans="13:15">
      <c r="M3314" s="127"/>
      <c r="N3314" s="127"/>
      <c r="O3314" s="127"/>
    </row>
    <row r="3315" spans="13:15">
      <c r="M3315" s="127"/>
      <c r="N3315" s="127"/>
      <c r="O3315" s="127"/>
    </row>
    <row r="3316" spans="13:15">
      <c r="M3316" s="127"/>
      <c r="N3316" s="127"/>
      <c r="O3316" s="127"/>
    </row>
    <row r="3317" spans="13:15">
      <c r="M3317" s="127"/>
      <c r="N3317" s="127"/>
      <c r="O3317" s="127"/>
    </row>
    <row r="3318" spans="13:15">
      <c r="M3318" s="127"/>
      <c r="N3318" s="127"/>
      <c r="O3318" s="127"/>
    </row>
    <row r="3319" spans="13:15">
      <c r="M3319" s="127"/>
      <c r="N3319" s="127"/>
      <c r="O3319" s="127"/>
    </row>
    <row r="3320" spans="13:15">
      <c r="M3320" s="127"/>
      <c r="N3320" s="127"/>
      <c r="O3320" s="127"/>
    </row>
    <row r="3321" spans="13:15">
      <c r="M3321" s="127"/>
      <c r="N3321" s="127"/>
      <c r="O3321" s="127"/>
    </row>
    <row r="3322" spans="13:15">
      <c r="M3322" s="127"/>
      <c r="N3322" s="127"/>
      <c r="O3322" s="127"/>
    </row>
    <row r="3323" spans="13:15">
      <c r="M3323" s="127"/>
      <c r="N3323" s="127"/>
      <c r="O3323" s="127"/>
    </row>
    <row r="3324" spans="13:15">
      <c r="M3324" s="127"/>
      <c r="N3324" s="127"/>
      <c r="O3324" s="127"/>
    </row>
    <row r="3325" spans="13:15">
      <c r="M3325" s="127"/>
      <c r="N3325" s="127"/>
      <c r="O3325" s="127"/>
    </row>
    <row r="3326" spans="13:15">
      <c r="M3326" s="127"/>
      <c r="N3326" s="127"/>
      <c r="O3326" s="127"/>
    </row>
    <row r="3327" spans="13:15">
      <c r="M3327" s="127"/>
      <c r="N3327" s="127"/>
      <c r="O3327" s="127"/>
    </row>
    <row r="3328" spans="13:15">
      <c r="M3328" s="127"/>
      <c r="N3328" s="127"/>
      <c r="O3328" s="127"/>
    </row>
    <row r="3329" spans="13:15">
      <c r="M3329" s="127"/>
      <c r="N3329" s="127"/>
      <c r="O3329" s="127"/>
    </row>
    <row r="3330" spans="13:15">
      <c r="M3330" s="127"/>
      <c r="N3330" s="127"/>
      <c r="O3330" s="127"/>
    </row>
    <row r="3331" spans="13:15">
      <c r="M3331" s="127"/>
      <c r="N3331" s="127"/>
      <c r="O3331" s="127"/>
    </row>
    <row r="3332" spans="13:15">
      <c r="M3332" s="127"/>
      <c r="N3332" s="127"/>
      <c r="O3332" s="127"/>
    </row>
    <row r="3333" spans="13:15">
      <c r="M3333" s="127"/>
      <c r="N3333" s="127"/>
      <c r="O3333" s="127"/>
    </row>
    <row r="3334" spans="13:15">
      <c r="M3334" s="127"/>
      <c r="N3334" s="127"/>
      <c r="O3334" s="127"/>
    </row>
    <row r="3335" spans="13:15">
      <c r="M3335" s="127"/>
      <c r="N3335" s="127"/>
      <c r="O3335" s="127"/>
    </row>
    <row r="3336" spans="13:15">
      <c r="M3336" s="127"/>
      <c r="N3336" s="127"/>
      <c r="O3336" s="127"/>
    </row>
    <row r="3337" spans="13:15">
      <c r="M3337" s="127"/>
      <c r="N3337" s="127"/>
      <c r="O3337" s="127"/>
    </row>
    <row r="3338" spans="13:15">
      <c r="M3338" s="127"/>
      <c r="N3338" s="127"/>
      <c r="O3338" s="127"/>
    </row>
    <row r="3339" spans="13:15">
      <c r="M3339" s="127"/>
      <c r="N3339" s="127"/>
      <c r="O3339" s="127"/>
    </row>
    <row r="3340" spans="13:15">
      <c r="M3340" s="127"/>
      <c r="N3340" s="127"/>
      <c r="O3340" s="127"/>
    </row>
    <row r="3341" spans="13:15">
      <c r="M3341" s="127"/>
      <c r="N3341" s="127"/>
      <c r="O3341" s="127"/>
    </row>
    <row r="3342" spans="13:15">
      <c r="M3342" s="127"/>
      <c r="N3342" s="127"/>
      <c r="O3342" s="127"/>
    </row>
    <row r="3343" spans="13:15">
      <c r="M3343" s="127"/>
      <c r="N3343" s="127"/>
      <c r="O3343" s="127"/>
    </row>
    <row r="3344" spans="13:15">
      <c r="M3344" s="127"/>
      <c r="N3344" s="127"/>
      <c r="O3344" s="127"/>
    </row>
    <row r="3345" spans="13:15">
      <c r="M3345" s="127"/>
      <c r="N3345" s="127"/>
      <c r="O3345" s="127"/>
    </row>
    <row r="3346" spans="13:15">
      <c r="M3346" s="127"/>
      <c r="N3346" s="127"/>
      <c r="O3346" s="127"/>
    </row>
    <row r="3347" spans="13:15">
      <c r="M3347" s="127"/>
      <c r="N3347" s="127"/>
      <c r="O3347" s="127"/>
    </row>
    <row r="3348" spans="13:15">
      <c r="M3348" s="127"/>
      <c r="N3348" s="127"/>
      <c r="O3348" s="127"/>
    </row>
    <row r="3349" spans="13:15">
      <c r="M3349" s="127"/>
      <c r="N3349" s="127"/>
      <c r="O3349" s="127"/>
    </row>
    <row r="3350" spans="13:15">
      <c r="M3350" s="127"/>
      <c r="N3350" s="127"/>
      <c r="O3350" s="127"/>
    </row>
    <row r="3351" spans="13:15">
      <c r="M3351" s="127"/>
      <c r="N3351" s="127"/>
      <c r="O3351" s="127"/>
    </row>
    <row r="3352" spans="13:15">
      <c r="M3352" s="127"/>
      <c r="N3352" s="127"/>
      <c r="O3352" s="127"/>
    </row>
    <row r="3353" spans="13:15">
      <c r="M3353" s="127"/>
      <c r="N3353" s="127"/>
      <c r="O3353" s="127"/>
    </row>
    <row r="3354" spans="13:15">
      <c r="M3354" s="127"/>
      <c r="N3354" s="127"/>
      <c r="O3354" s="127"/>
    </row>
    <row r="3355" spans="13:15">
      <c r="M3355" s="127"/>
      <c r="N3355" s="127"/>
      <c r="O3355" s="127"/>
    </row>
    <row r="3356" spans="13:15">
      <c r="M3356" s="127"/>
      <c r="N3356" s="127"/>
      <c r="O3356" s="127"/>
    </row>
    <row r="3357" spans="13:15">
      <c r="M3357" s="127"/>
      <c r="N3357" s="127"/>
      <c r="O3357" s="127"/>
    </row>
    <row r="3358" spans="13:15">
      <c r="M3358" s="127"/>
      <c r="N3358" s="127"/>
      <c r="O3358" s="127"/>
    </row>
    <row r="3359" spans="13:15">
      <c r="M3359" s="127"/>
      <c r="N3359" s="127"/>
      <c r="O3359" s="127"/>
    </row>
    <row r="3360" spans="13:15">
      <c r="M3360" s="127"/>
      <c r="N3360" s="127"/>
      <c r="O3360" s="127"/>
    </row>
    <row r="3361" spans="13:15">
      <c r="M3361" s="127"/>
      <c r="N3361" s="127"/>
      <c r="O3361" s="127"/>
    </row>
    <row r="3362" spans="13:15">
      <c r="M3362" s="127"/>
      <c r="N3362" s="127"/>
      <c r="O3362" s="127"/>
    </row>
    <row r="3363" spans="13:15">
      <c r="M3363" s="127"/>
      <c r="N3363" s="127"/>
      <c r="O3363" s="127"/>
    </row>
    <row r="3364" spans="13:15">
      <c r="M3364" s="127"/>
      <c r="N3364" s="127"/>
      <c r="O3364" s="127"/>
    </row>
    <row r="3365" spans="13:15">
      <c r="M3365" s="127"/>
      <c r="N3365" s="127"/>
      <c r="O3365" s="127"/>
    </row>
    <row r="3366" spans="13:15">
      <c r="M3366" s="127"/>
      <c r="N3366" s="127"/>
      <c r="O3366" s="127"/>
    </row>
    <row r="3367" spans="13:15">
      <c r="M3367" s="127"/>
      <c r="N3367" s="127"/>
      <c r="O3367" s="127"/>
    </row>
    <row r="3368" spans="13:15">
      <c r="M3368" s="127"/>
      <c r="N3368" s="127"/>
      <c r="O3368" s="127"/>
    </row>
    <row r="3369" spans="13:15">
      <c r="M3369" s="127"/>
      <c r="N3369" s="127"/>
      <c r="O3369" s="127"/>
    </row>
    <row r="3370" spans="13:15">
      <c r="M3370" s="127"/>
      <c r="N3370" s="127"/>
      <c r="O3370" s="127"/>
    </row>
    <row r="3371" spans="13:15">
      <c r="M3371" s="127"/>
      <c r="N3371" s="127"/>
      <c r="O3371" s="127"/>
    </row>
    <row r="3372" spans="13:15">
      <c r="M3372" s="127"/>
      <c r="N3372" s="127"/>
      <c r="O3372" s="127"/>
    </row>
    <row r="3373" spans="13:15">
      <c r="M3373" s="127"/>
      <c r="N3373" s="127"/>
      <c r="O3373" s="127"/>
    </row>
    <row r="3374" spans="13:15">
      <c r="M3374" s="127"/>
      <c r="N3374" s="127"/>
      <c r="O3374" s="127"/>
    </row>
    <row r="3375" spans="13:15">
      <c r="M3375" s="127"/>
      <c r="N3375" s="127"/>
      <c r="O3375" s="127"/>
    </row>
    <row r="3376" spans="13:15">
      <c r="M3376" s="127"/>
      <c r="N3376" s="127"/>
      <c r="O3376" s="127"/>
    </row>
    <row r="3377" spans="13:15">
      <c r="M3377" s="127"/>
      <c r="N3377" s="127"/>
      <c r="O3377" s="127"/>
    </row>
    <row r="3378" spans="13:15">
      <c r="M3378" s="127"/>
      <c r="N3378" s="127"/>
      <c r="O3378" s="127"/>
    </row>
    <row r="3379" spans="13:15">
      <c r="M3379" s="127"/>
      <c r="N3379" s="127"/>
      <c r="O3379" s="127"/>
    </row>
    <row r="3380" spans="13:15">
      <c r="M3380" s="127"/>
      <c r="N3380" s="127"/>
      <c r="O3380" s="127"/>
    </row>
    <row r="3381" spans="13:15">
      <c r="M3381" s="127"/>
      <c r="N3381" s="127"/>
      <c r="O3381" s="127"/>
    </row>
    <row r="3382" spans="13:15">
      <c r="M3382" s="127"/>
      <c r="N3382" s="127"/>
      <c r="O3382" s="127"/>
    </row>
    <row r="3383" spans="13:15">
      <c r="M3383" s="127"/>
      <c r="N3383" s="127"/>
      <c r="O3383" s="127"/>
    </row>
    <row r="3384" spans="13:15">
      <c r="M3384" s="127"/>
      <c r="N3384" s="127"/>
      <c r="O3384" s="127"/>
    </row>
    <row r="3385" spans="13:15">
      <c r="M3385" s="127"/>
      <c r="N3385" s="127"/>
      <c r="O3385" s="127"/>
    </row>
    <row r="3386" spans="13:15">
      <c r="M3386" s="127"/>
      <c r="N3386" s="127"/>
      <c r="O3386" s="127"/>
    </row>
    <row r="3387" spans="13:15">
      <c r="M3387" s="127"/>
      <c r="N3387" s="127"/>
      <c r="O3387" s="127"/>
    </row>
    <row r="3388" spans="13:15">
      <c r="M3388" s="127"/>
      <c r="N3388" s="127"/>
      <c r="O3388" s="127"/>
    </row>
    <row r="3389" spans="13:15">
      <c r="M3389" s="127"/>
      <c r="N3389" s="127"/>
      <c r="O3389" s="127"/>
    </row>
    <row r="3390" spans="13:15">
      <c r="M3390" s="127"/>
      <c r="N3390" s="127"/>
      <c r="O3390" s="127"/>
    </row>
    <row r="3391" spans="13:15">
      <c r="M3391" s="127"/>
      <c r="N3391" s="127"/>
      <c r="O3391" s="127"/>
    </row>
    <row r="3392" spans="13:15">
      <c r="M3392" s="127"/>
      <c r="N3392" s="127"/>
      <c r="O3392" s="127"/>
    </row>
    <row r="3393" spans="13:15">
      <c r="M3393" s="127"/>
      <c r="N3393" s="127"/>
      <c r="O3393" s="127"/>
    </row>
    <row r="3394" spans="13:15">
      <c r="M3394" s="127"/>
      <c r="N3394" s="127"/>
      <c r="O3394" s="127"/>
    </row>
    <row r="3395" spans="13:15">
      <c r="M3395" s="127"/>
      <c r="N3395" s="127"/>
      <c r="O3395" s="127"/>
    </row>
    <row r="3396" spans="13:15">
      <c r="M3396" s="127"/>
      <c r="N3396" s="127"/>
      <c r="O3396" s="127"/>
    </row>
    <row r="3397" spans="13:15">
      <c r="M3397" s="127"/>
      <c r="N3397" s="127"/>
      <c r="O3397" s="127"/>
    </row>
    <row r="3398" spans="13:15">
      <c r="M3398" s="127"/>
      <c r="N3398" s="127"/>
      <c r="O3398" s="127"/>
    </row>
    <row r="3399" spans="13:15">
      <c r="M3399" s="127"/>
      <c r="N3399" s="127"/>
      <c r="O3399" s="127"/>
    </row>
    <row r="3400" spans="13:15">
      <c r="M3400" s="127"/>
      <c r="N3400" s="127"/>
      <c r="O3400" s="127"/>
    </row>
    <row r="3401" spans="13:15">
      <c r="M3401" s="127"/>
      <c r="N3401" s="127"/>
      <c r="O3401" s="127"/>
    </row>
    <row r="3402" spans="13:15">
      <c r="M3402" s="127"/>
      <c r="N3402" s="127"/>
      <c r="O3402" s="127"/>
    </row>
    <row r="3403" spans="13:15">
      <c r="M3403" s="127"/>
      <c r="N3403" s="127"/>
      <c r="O3403" s="127"/>
    </row>
    <row r="3404" spans="13:15">
      <c r="M3404" s="127"/>
      <c r="N3404" s="127"/>
      <c r="O3404" s="127"/>
    </row>
    <row r="3405" spans="13:15">
      <c r="M3405" s="127"/>
      <c r="N3405" s="127"/>
      <c r="O3405" s="127"/>
    </row>
    <row r="3406" spans="13:15">
      <c r="M3406" s="127"/>
      <c r="N3406" s="127"/>
      <c r="O3406" s="127"/>
    </row>
    <row r="3407" spans="13:15">
      <c r="M3407" s="127"/>
      <c r="N3407" s="127"/>
      <c r="O3407" s="127"/>
    </row>
    <row r="3408" spans="13:15">
      <c r="M3408" s="127"/>
      <c r="N3408" s="127"/>
      <c r="O3408" s="127"/>
    </row>
    <row r="3409" spans="13:15">
      <c r="M3409" s="127"/>
      <c r="N3409" s="127"/>
      <c r="O3409" s="127"/>
    </row>
    <row r="3410" spans="13:15">
      <c r="M3410" s="127"/>
      <c r="N3410" s="127"/>
      <c r="O3410" s="127"/>
    </row>
    <row r="3411" spans="13:15">
      <c r="M3411" s="127"/>
      <c r="N3411" s="127"/>
      <c r="O3411" s="127"/>
    </row>
    <row r="3412" spans="13:15">
      <c r="M3412" s="127"/>
      <c r="N3412" s="127"/>
      <c r="O3412" s="127"/>
    </row>
    <row r="3413" spans="13:15">
      <c r="M3413" s="127"/>
      <c r="N3413" s="127"/>
      <c r="O3413" s="127"/>
    </row>
    <row r="3414" spans="13:15">
      <c r="M3414" s="127"/>
      <c r="N3414" s="127"/>
      <c r="O3414" s="127"/>
    </row>
    <row r="3415" spans="13:15">
      <c r="M3415" s="127"/>
      <c r="N3415" s="127"/>
      <c r="O3415" s="127"/>
    </row>
    <row r="3416" spans="13:15">
      <c r="M3416" s="127"/>
      <c r="N3416" s="127"/>
      <c r="O3416" s="127"/>
    </row>
    <row r="3417" spans="13:15">
      <c r="M3417" s="127"/>
      <c r="N3417" s="127"/>
      <c r="O3417" s="127"/>
    </row>
    <row r="3418" spans="13:15">
      <c r="M3418" s="127"/>
      <c r="N3418" s="127"/>
      <c r="O3418" s="127"/>
    </row>
    <row r="3419" spans="13:15">
      <c r="M3419" s="127"/>
      <c r="N3419" s="127"/>
      <c r="O3419" s="127"/>
    </row>
    <row r="3420" spans="13:15">
      <c r="M3420" s="127"/>
      <c r="N3420" s="127"/>
      <c r="O3420" s="127"/>
    </row>
    <row r="3421" spans="13:15">
      <c r="M3421" s="127"/>
      <c r="N3421" s="127"/>
      <c r="O3421" s="127"/>
    </row>
    <row r="3422" spans="13:15">
      <c r="M3422" s="127"/>
      <c r="N3422" s="127"/>
      <c r="O3422" s="127"/>
    </row>
    <row r="3423" spans="13:15">
      <c r="M3423" s="127"/>
      <c r="N3423" s="127"/>
      <c r="O3423" s="127"/>
    </row>
    <row r="3424" spans="13:15">
      <c r="M3424" s="127"/>
      <c r="N3424" s="127"/>
      <c r="O3424" s="127"/>
    </row>
    <row r="3425" spans="13:15">
      <c r="M3425" s="127"/>
      <c r="N3425" s="127"/>
      <c r="O3425" s="127"/>
    </row>
    <row r="3426" spans="13:15">
      <c r="M3426" s="127"/>
      <c r="N3426" s="127"/>
      <c r="O3426" s="127"/>
    </row>
    <row r="3427" spans="13:15">
      <c r="M3427" s="127"/>
      <c r="N3427" s="127"/>
      <c r="O3427" s="127"/>
    </row>
    <row r="3428" spans="13:15">
      <c r="M3428" s="127"/>
      <c r="N3428" s="127"/>
      <c r="O3428" s="127"/>
    </row>
    <row r="3429" spans="13:15">
      <c r="M3429" s="127"/>
      <c r="N3429" s="127"/>
      <c r="O3429" s="127"/>
    </row>
    <row r="3430" spans="13:15">
      <c r="M3430" s="127"/>
      <c r="N3430" s="127"/>
      <c r="O3430" s="127"/>
    </row>
    <row r="3431" spans="13:15">
      <c r="M3431" s="127"/>
      <c r="N3431" s="127"/>
      <c r="O3431" s="127"/>
    </row>
    <row r="3432" spans="13:15">
      <c r="M3432" s="127"/>
      <c r="N3432" s="127"/>
      <c r="O3432" s="127"/>
    </row>
    <row r="3433" spans="13:15">
      <c r="M3433" s="127"/>
      <c r="N3433" s="127"/>
      <c r="O3433" s="127"/>
    </row>
    <row r="3434" spans="13:15">
      <c r="M3434" s="127"/>
      <c r="N3434" s="127"/>
      <c r="O3434" s="127"/>
    </row>
    <row r="3435" spans="13:15">
      <c r="M3435" s="127"/>
      <c r="N3435" s="127"/>
      <c r="O3435" s="127"/>
    </row>
    <row r="3436" spans="13:15">
      <c r="M3436" s="127"/>
      <c r="N3436" s="127"/>
      <c r="O3436" s="127"/>
    </row>
    <row r="3437" spans="13:15">
      <c r="M3437" s="127"/>
      <c r="N3437" s="127"/>
      <c r="O3437" s="127"/>
    </row>
    <row r="3438" spans="13:15">
      <c r="M3438" s="127"/>
      <c r="N3438" s="127"/>
      <c r="O3438" s="127"/>
    </row>
    <row r="3439" spans="13:15">
      <c r="M3439" s="127"/>
      <c r="N3439" s="127"/>
      <c r="O3439" s="127"/>
    </row>
    <row r="3440" spans="13:15">
      <c r="M3440" s="127"/>
      <c r="N3440" s="127"/>
      <c r="O3440" s="127"/>
    </row>
    <row r="3441" spans="13:15">
      <c r="M3441" s="127"/>
      <c r="N3441" s="127"/>
      <c r="O3441" s="127"/>
    </row>
    <row r="3442" spans="13:15">
      <c r="M3442" s="127"/>
      <c r="N3442" s="127"/>
      <c r="O3442" s="127"/>
    </row>
    <row r="3443" spans="13:15">
      <c r="M3443" s="127"/>
      <c r="N3443" s="127"/>
      <c r="O3443" s="127"/>
    </row>
    <row r="3444" spans="13:15">
      <c r="M3444" s="127"/>
      <c r="N3444" s="127"/>
      <c r="O3444" s="127"/>
    </row>
    <row r="3445" spans="13:15">
      <c r="M3445" s="127"/>
      <c r="N3445" s="127"/>
      <c r="O3445" s="127"/>
    </row>
    <row r="3446" spans="13:15">
      <c r="M3446" s="127"/>
      <c r="N3446" s="127"/>
      <c r="O3446" s="127"/>
    </row>
    <row r="3447" spans="13:15">
      <c r="M3447" s="127"/>
      <c r="N3447" s="127"/>
      <c r="O3447" s="127"/>
    </row>
    <row r="3448" spans="13:15">
      <c r="M3448" s="127"/>
      <c r="N3448" s="127"/>
      <c r="O3448" s="127"/>
    </row>
    <row r="3449" spans="13:15">
      <c r="M3449" s="127"/>
      <c r="N3449" s="127"/>
      <c r="O3449" s="127"/>
    </row>
    <row r="3450" spans="13:15">
      <c r="M3450" s="127"/>
      <c r="N3450" s="127"/>
      <c r="O3450" s="127"/>
    </row>
    <row r="3451" spans="13:15">
      <c r="M3451" s="127"/>
      <c r="N3451" s="127"/>
      <c r="O3451" s="127"/>
    </row>
    <row r="3452" spans="13:15">
      <c r="M3452" s="127"/>
      <c r="N3452" s="127"/>
      <c r="O3452" s="127"/>
    </row>
    <row r="3453" spans="13:15">
      <c r="M3453" s="127"/>
      <c r="N3453" s="127"/>
      <c r="O3453" s="127"/>
    </row>
    <row r="3454" spans="13:15">
      <c r="M3454" s="127"/>
      <c r="N3454" s="127"/>
      <c r="O3454" s="127"/>
    </row>
    <row r="3455" spans="13:15">
      <c r="M3455" s="127"/>
      <c r="N3455" s="127"/>
      <c r="O3455" s="127"/>
    </row>
    <row r="3456" spans="13:15">
      <c r="M3456" s="127"/>
      <c r="N3456" s="127"/>
      <c r="O3456" s="127"/>
    </row>
    <row r="3457" spans="13:15">
      <c r="M3457" s="127"/>
      <c r="N3457" s="127"/>
      <c r="O3457" s="127"/>
    </row>
    <row r="3458" spans="13:15">
      <c r="M3458" s="127"/>
      <c r="N3458" s="127"/>
      <c r="O3458" s="127"/>
    </row>
    <row r="3459" spans="13:15">
      <c r="M3459" s="127"/>
      <c r="N3459" s="127"/>
      <c r="O3459" s="127"/>
    </row>
    <row r="3460" spans="13:15">
      <c r="M3460" s="127"/>
      <c r="N3460" s="127"/>
      <c r="O3460" s="127"/>
    </row>
    <row r="3461" spans="13:15">
      <c r="M3461" s="127"/>
      <c r="N3461" s="127"/>
      <c r="O3461" s="127"/>
    </row>
    <row r="3462" spans="13:15">
      <c r="M3462" s="127"/>
      <c r="N3462" s="127"/>
      <c r="O3462" s="127"/>
    </row>
    <row r="3463" spans="13:15">
      <c r="M3463" s="127"/>
      <c r="N3463" s="127"/>
      <c r="O3463" s="127"/>
    </row>
    <row r="3464" spans="13:15">
      <c r="M3464" s="127"/>
      <c r="N3464" s="127"/>
      <c r="O3464" s="127"/>
    </row>
    <row r="3465" spans="13:15">
      <c r="M3465" s="127"/>
      <c r="N3465" s="127"/>
      <c r="O3465" s="127"/>
    </row>
    <row r="3466" spans="13:15">
      <c r="M3466" s="127"/>
      <c r="N3466" s="127"/>
      <c r="O3466" s="127"/>
    </row>
    <row r="3467" spans="13:15">
      <c r="M3467" s="127"/>
      <c r="N3467" s="127"/>
      <c r="O3467" s="127"/>
    </row>
    <row r="3468" spans="13:15">
      <c r="M3468" s="127"/>
      <c r="N3468" s="127"/>
      <c r="O3468" s="127"/>
    </row>
    <row r="3469" spans="13:15">
      <c r="M3469" s="127"/>
      <c r="N3469" s="127"/>
      <c r="O3469" s="127"/>
    </row>
    <row r="3470" spans="13:15">
      <c r="M3470" s="127"/>
      <c r="N3470" s="127"/>
      <c r="O3470" s="127"/>
    </row>
    <row r="3471" spans="13:15">
      <c r="M3471" s="127"/>
      <c r="N3471" s="127"/>
      <c r="O3471" s="127"/>
    </row>
    <row r="3472" spans="13:15">
      <c r="M3472" s="127"/>
      <c r="N3472" s="127"/>
      <c r="O3472" s="127"/>
    </row>
    <row r="3473" spans="13:15">
      <c r="M3473" s="127"/>
      <c r="N3473" s="127"/>
      <c r="O3473" s="127"/>
    </row>
    <row r="3474" spans="13:15">
      <c r="M3474" s="127"/>
      <c r="N3474" s="127"/>
      <c r="O3474" s="127"/>
    </row>
    <row r="3475" spans="13:15">
      <c r="M3475" s="127"/>
      <c r="N3475" s="127"/>
      <c r="O3475" s="127"/>
    </row>
    <row r="3476" spans="13:15">
      <c r="M3476" s="127"/>
      <c r="N3476" s="127"/>
      <c r="O3476" s="127"/>
    </row>
    <row r="3477" spans="13:15">
      <c r="M3477" s="127"/>
      <c r="N3477" s="127"/>
      <c r="O3477" s="127"/>
    </row>
    <row r="3478" spans="13:15">
      <c r="M3478" s="127"/>
      <c r="N3478" s="127"/>
      <c r="O3478" s="127"/>
    </row>
    <row r="3479" spans="13:15">
      <c r="M3479" s="127"/>
      <c r="N3479" s="127"/>
      <c r="O3479" s="127"/>
    </row>
    <row r="3480" spans="13:15">
      <c r="M3480" s="127"/>
      <c r="N3480" s="127"/>
      <c r="O3480" s="127"/>
    </row>
    <row r="3481" spans="13:15">
      <c r="M3481" s="127"/>
      <c r="N3481" s="127"/>
      <c r="O3481" s="127"/>
    </row>
    <row r="3482" spans="13:15">
      <c r="M3482" s="127"/>
      <c r="N3482" s="127"/>
      <c r="O3482" s="127"/>
    </row>
    <row r="3483" spans="13:15">
      <c r="M3483" s="127"/>
      <c r="N3483" s="127"/>
      <c r="O3483" s="127"/>
    </row>
    <row r="3484" spans="13:15">
      <c r="M3484" s="127"/>
      <c r="N3484" s="127"/>
      <c r="O3484" s="127"/>
    </row>
    <row r="3485" spans="13:15">
      <c r="M3485" s="127"/>
      <c r="N3485" s="127"/>
      <c r="O3485" s="127"/>
    </row>
    <row r="3486" spans="13:15">
      <c r="M3486" s="127"/>
      <c r="N3486" s="127"/>
      <c r="O3486" s="127"/>
    </row>
    <row r="3487" spans="13:15">
      <c r="M3487" s="127"/>
      <c r="N3487" s="127"/>
      <c r="O3487" s="127"/>
    </row>
    <row r="3488" spans="13:15">
      <c r="M3488" s="127"/>
      <c r="N3488" s="127"/>
      <c r="O3488" s="127"/>
    </row>
    <row r="3489" spans="13:15">
      <c r="M3489" s="127"/>
      <c r="N3489" s="127"/>
      <c r="O3489" s="127"/>
    </row>
    <row r="3490" spans="13:15">
      <c r="M3490" s="127"/>
      <c r="N3490" s="127"/>
      <c r="O3490" s="127"/>
    </row>
    <row r="3491" spans="13:15">
      <c r="M3491" s="127"/>
      <c r="N3491" s="127"/>
      <c r="O3491" s="127"/>
    </row>
    <row r="3492" spans="13:15">
      <c r="M3492" s="127"/>
      <c r="N3492" s="127"/>
      <c r="O3492" s="127"/>
    </row>
    <row r="3493" spans="13:15">
      <c r="M3493" s="127"/>
      <c r="N3493" s="127"/>
      <c r="O3493" s="127"/>
    </row>
    <row r="3494" spans="13:15">
      <c r="M3494" s="127"/>
      <c r="N3494" s="127"/>
      <c r="O3494" s="127"/>
    </row>
    <row r="3495" spans="13:15">
      <c r="M3495" s="127"/>
      <c r="N3495" s="127"/>
      <c r="O3495" s="127"/>
    </row>
    <row r="3496" spans="13:15">
      <c r="M3496" s="127"/>
      <c r="N3496" s="127"/>
      <c r="O3496" s="127"/>
    </row>
    <row r="3497" spans="13:15">
      <c r="M3497" s="127"/>
      <c r="N3497" s="127"/>
      <c r="O3497" s="127"/>
    </row>
    <row r="3498" spans="13:15">
      <c r="M3498" s="127"/>
      <c r="N3498" s="127"/>
      <c r="O3498" s="127"/>
    </row>
    <row r="3499" spans="13:15">
      <c r="M3499" s="127"/>
      <c r="N3499" s="127"/>
      <c r="O3499" s="127"/>
    </row>
    <row r="3500" spans="13:15">
      <c r="M3500" s="127"/>
      <c r="N3500" s="127"/>
      <c r="O3500" s="127"/>
    </row>
    <row r="3501" spans="13:15">
      <c r="M3501" s="127"/>
      <c r="N3501" s="127"/>
      <c r="O3501" s="127"/>
    </row>
    <row r="3502" spans="13:15">
      <c r="M3502" s="127"/>
      <c r="N3502" s="127"/>
      <c r="O3502" s="127"/>
    </row>
    <row r="3503" spans="13:15">
      <c r="M3503" s="127"/>
      <c r="N3503" s="127"/>
      <c r="O3503" s="127"/>
    </row>
    <row r="3504" spans="13:15">
      <c r="M3504" s="127"/>
      <c r="N3504" s="127"/>
      <c r="O3504" s="127"/>
    </row>
    <row r="3505" spans="13:15">
      <c r="M3505" s="127"/>
      <c r="N3505" s="127"/>
      <c r="O3505" s="127"/>
    </row>
    <row r="3506" spans="13:15">
      <c r="M3506" s="127"/>
      <c r="N3506" s="127"/>
      <c r="O3506" s="127"/>
    </row>
    <row r="3507" spans="13:15">
      <c r="M3507" s="127"/>
      <c r="N3507" s="127"/>
      <c r="O3507" s="127"/>
    </row>
    <row r="3508" spans="13:15">
      <c r="M3508" s="127"/>
      <c r="N3508" s="127"/>
      <c r="O3508" s="127"/>
    </row>
    <row r="3509" spans="13:15">
      <c r="M3509" s="127"/>
      <c r="N3509" s="127"/>
      <c r="O3509" s="127"/>
    </row>
    <row r="3510" spans="13:15">
      <c r="M3510" s="127"/>
      <c r="N3510" s="127"/>
      <c r="O3510" s="127"/>
    </row>
    <row r="3511" spans="13:15">
      <c r="M3511" s="127"/>
      <c r="N3511" s="127"/>
      <c r="O3511" s="127"/>
    </row>
    <row r="3512" spans="13:15">
      <c r="M3512" s="127"/>
      <c r="N3512" s="127"/>
      <c r="O3512" s="127"/>
    </row>
    <row r="3513" spans="13:15">
      <c r="M3513" s="127"/>
      <c r="N3513" s="127"/>
      <c r="O3513" s="127"/>
    </row>
    <row r="3514" spans="13:15">
      <c r="M3514" s="127"/>
      <c r="N3514" s="127"/>
      <c r="O3514" s="127"/>
    </row>
    <row r="3515" spans="13:15">
      <c r="M3515" s="127"/>
      <c r="N3515" s="127"/>
      <c r="O3515" s="127"/>
    </row>
    <row r="3516" spans="13:15">
      <c r="M3516" s="127"/>
      <c r="N3516" s="127"/>
      <c r="O3516" s="127"/>
    </row>
    <row r="3517" spans="13:15">
      <c r="M3517" s="127"/>
      <c r="N3517" s="127"/>
      <c r="O3517" s="127"/>
    </row>
    <row r="3518" spans="13:15">
      <c r="M3518" s="127"/>
      <c r="N3518" s="127"/>
      <c r="O3518" s="127"/>
    </row>
    <row r="3519" spans="13:15">
      <c r="M3519" s="127"/>
      <c r="N3519" s="127"/>
      <c r="O3519" s="127"/>
    </row>
    <row r="3520" spans="13:15">
      <c r="M3520" s="127"/>
      <c r="N3520" s="127"/>
      <c r="O3520" s="127"/>
    </row>
    <row r="3521" spans="13:15">
      <c r="M3521" s="127"/>
      <c r="N3521" s="127"/>
      <c r="O3521" s="127"/>
    </row>
    <row r="3522" spans="13:15">
      <c r="M3522" s="127"/>
      <c r="N3522" s="127"/>
      <c r="O3522" s="127"/>
    </row>
    <row r="3523" spans="13:15">
      <c r="M3523" s="127"/>
      <c r="N3523" s="127"/>
      <c r="O3523" s="127"/>
    </row>
    <row r="3524" spans="13:15">
      <c r="M3524" s="127"/>
      <c r="N3524" s="127"/>
      <c r="O3524" s="127"/>
    </row>
    <row r="3525" spans="13:15">
      <c r="M3525" s="127"/>
      <c r="N3525" s="127"/>
      <c r="O3525" s="127"/>
    </row>
    <row r="3526" spans="13:15">
      <c r="M3526" s="127"/>
      <c r="N3526" s="127"/>
      <c r="O3526" s="127"/>
    </row>
    <row r="3527" spans="13:15">
      <c r="M3527" s="127"/>
      <c r="N3527" s="127"/>
      <c r="O3527" s="127"/>
    </row>
    <row r="3528" spans="13:15">
      <c r="M3528" s="127"/>
      <c r="N3528" s="127"/>
      <c r="O3528" s="127"/>
    </row>
    <row r="3529" spans="13:15">
      <c r="M3529" s="127"/>
      <c r="N3529" s="127"/>
      <c r="O3529" s="127"/>
    </row>
    <row r="3530" spans="13:15">
      <c r="M3530" s="127"/>
      <c r="N3530" s="127"/>
      <c r="O3530" s="127"/>
    </row>
    <row r="3531" spans="13:15">
      <c r="M3531" s="127"/>
      <c r="N3531" s="127"/>
      <c r="O3531" s="127"/>
    </row>
    <row r="3532" spans="13:15">
      <c r="M3532" s="127"/>
      <c r="N3532" s="127"/>
      <c r="O3532" s="127"/>
    </row>
    <row r="3533" spans="13:15">
      <c r="M3533" s="127"/>
      <c r="N3533" s="127"/>
      <c r="O3533" s="127"/>
    </row>
    <row r="3534" spans="13:15">
      <c r="M3534" s="127"/>
      <c r="N3534" s="127"/>
      <c r="O3534" s="127"/>
    </row>
    <row r="3535" spans="13:15">
      <c r="M3535" s="127"/>
      <c r="N3535" s="127"/>
      <c r="O3535" s="127"/>
    </row>
    <row r="3536" spans="13:15">
      <c r="M3536" s="127"/>
      <c r="N3536" s="127"/>
      <c r="O3536" s="127"/>
    </row>
    <row r="3537" spans="13:15">
      <c r="M3537" s="127"/>
      <c r="N3537" s="127"/>
      <c r="O3537" s="127"/>
    </row>
    <row r="3538" spans="13:15">
      <c r="M3538" s="127"/>
      <c r="N3538" s="127"/>
      <c r="O3538" s="127"/>
    </row>
    <row r="3539" spans="13:15">
      <c r="M3539" s="127"/>
      <c r="N3539" s="127"/>
      <c r="O3539" s="127"/>
    </row>
    <row r="3540" spans="13:15">
      <c r="M3540" s="127"/>
      <c r="N3540" s="127"/>
      <c r="O3540" s="127"/>
    </row>
    <row r="3541" spans="13:15">
      <c r="M3541" s="127"/>
      <c r="N3541" s="127"/>
      <c r="O3541" s="127"/>
    </row>
    <row r="3542" spans="13:15">
      <c r="M3542" s="127"/>
      <c r="N3542" s="127"/>
      <c r="O3542" s="127"/>
    </row>
    <row r="3543" spans="13:15">
      <c r="M3543" s="127"/>
      <c r="N3543" s="127"/>
      <c r="O3543" s="127"/>
    </row>
    <row r="3544" spans="13:15">
      <c r="M3544" s="127"/>
      <c r="N3544" s="127"/>
      <c r="O3544" s="127"/>
    </row>
    <row r="3545" spans="13:15">
      <c r="M3545" s="127"/>
      <c r="N3545" s="127"/>
      <c r="O3545" s="127"/>
    </row>
    <row r="3546" spans="13:15">
      <c r="M3546" s="127"/>
      <c r="N3546" s="127"/>
      <c r="O3546" s="127"/>
    </row>
    <row r="3547" spans="13:15">
      <c r="M3547" s="127"/>
      <c r="N3547" s="127"/>
      <c r="O3547" s="127"/>
    </row>
    <row r="3548" spans="13:15">
      <c r="M3548" s="127"/>
      <c r="N3548" s="127"/>
      <c r="O3548" s="127"/>
    </row>
    <row r="3549" spans="13:15">
      <c r="M3549" s="127"/>
      <c r="N3549" s="127"/>
      <c r="O3549" s="127"/>
    </row>
    <row r="3550" spans="13:15">
      <c r="M3550" s="127"/>
      <c r="N3550" s="127"/>
      <c r="O3550" s="127"/>
    </row>
    <row r="3551" spans="13:15">
      <c r="M3551" s="127"/>
      <c r="N3551" s="127"/>
      <c r="O3551" s="127"/>
    </row>
    <row r="3552" spans="13:15">
      <c r="M3552" s="127"/>
      <c r="N3552" s="127"/>
      <c r="O3552" s="127"/>
    </row>
    <row r="3553" spans="13:15">
      <c r="M3553" s="127"/>
      <c r="N3553" s="127"/>
      <c r="O3553" s="127"/>
    </row>
    <row r="3554" spans="13:15">
      <c r="M3554" s="127"/>
      <c r="N3554" s="127"/>
      <c r="O3554" s="127"/>
    </row>
    <row r="3555" spans="13:15">
      <c r="M3555" s="127"/>
      <c r="N3555" s="127"/>
      <c r="O3555" s="127"/>
    </row>
    <row r="3556" spans="13:15">
      <c r="M3556" s="127"/>
      <c r="N3556" s="127"/>
      <c r="O3556" s="127"/>
    </row>
    <row r="3557" spans="13:15">
      <c r="M3557" s="127"/>
      <c r="N3557" s="127"/>
      <c r="O3557" s="127"/>
    </row>
    <row r="3558" spans="13:15">
      <c r="M3558" s="127"/>
      <c r="N3558" s="127"/>
      <c r="O3558" s="127"/>
    </row>
    <row r="3559" spans="13:15">
      <c r="M3559" s="127"/>
      <c r="N3559" s="127"/>
      <c r="O3559" s="127"/>
    </row>
    <row r="3560" spans="13:15">
      <c r="M3560" s="127"/>
      <c r="N3560" s="127"/>
      <c r="O3560" s="127"/>
    </row>
    <row r="3561" spans="13:15">
      <c r="M3561" s="127"/>
      <c r="N3561" s="127"/>
      <c r="O3561" s="127"/>
    </row>
    <row r="3562" spans="13:15">
      <c r="M3562" s="127"/>
      <c r="N3562" s="127"/>
      <c r="O3562" s="127"/>
    </row>
    <row r="3563" spans="13:15">
      <c r="M3563" s="127"/>
      <c r="N3563" s="127"/>
      <c r="O3563" s="127"/>
    </row>
    <row r="3564" spans="13:15">
      <c r="M3564" s="127"/>
      <c r="N3564" s="127"/>
      <c r="O3564" s="127"/>
    </row>
    <row r="3565" spans="13:15">
      <c r="M3565" s="127"/>
      <c r="N3565" s="127"/>
      <c r="O3565" s="127"/>
    </row>
    <row r="3566" spans="13:15">
      <c r="M3566" s="127"/>
      <c r="N3566" s="127"/>
      <c r="O3566" s="127"/>
    </row>
    <row r="3567" spans="13:15">
      <c r="M3567" s="127"/>
      <c r="N3567" s="127"/>
      <c r="O3567" s="127"/>
    </row>
    <row r="3568" spans="13:15">
      <c r="M3568" s="127"/>
      <c r="N3568" s="127"/>
      <c r="O3568" s="127"/>
    </row>
    <row r="3569" spans="13:15">
      <c r="M3569" s="127"/>
      <c r="N3569" s="127"/>
      <c r="O3569" s="127"/>
    </row>
    <row r="3570" spans="13:15">
      <c r="M3570" s="127"/>
      <c r="N3570" s="127"/>
      <c r="O3570" s="127"/>
    </row>
    <row r="3571" spans="13:15">
      <c r="M3571" s="127"/>
      <c r="N3571" s="127"/>
      <c r="O3571" s="127"/>
    </row>
    <row r="3572" spans="13:15">
      <c r="M3572" s="127"/>
      <c r="N3572" s="127"/>
      <c r="O3572" s="127"/>
    </row>
    <row r="3573" spans="13:15">
      <c r="M3573" s="127"/>
      <c r="N3573" s="127"/>
      <c r="O3573" s="127"/>
    </row>
    <row r="3574" spans="13:15">
      <c r="M3574" s="127"/>
      <c r="N3574" s="127"/>
      <c r="O3574" s="127"/>
    </row>
    <row r="3575" spans="13:15">
      <c r="M3575" s="127"/>
      <c r="N3575" s="127"/>
      <c r="O3575" s="127"/>
    </row>
    <row r="3576" spans="13:15">
      <c r="M3576" s="127"/>
      <c r="N3576" s="127"/>
      <c r="O3576" s="127"/>
    </row>
    <row r="3577" spans="13:15">
      <c r="M3577" s="127"/>
      <c r="N3577" s="127"/>
      <c r="O3577" s="127"/>
    </row>
    <row r="3578" spans="13:15">
      <c r="M3578" s="127"/>
      <c r="N3578" s="127"/>
      <c r="O3578" s="127"/>
    </row>
    <row r="3579" spans="13:15">
      <c r="M3579" s="127"/>
      <c r="N3579" s="127"/>
      <c r="O3579" s="127"/>
    </row>
    <row r="3580" spans="13:15">
      <c r="M3580" s="127"/>
      <c r="N3580" s="127"/>
      <c r="O3580" s="127"/>
    </row>
    <row r="3581" spans="13:15">
      <c r="M3581" s="127"/>
      <c r="N3581" s="127"/>
      <c r="O3581" s="127"/>
    </row>
    <row r="3582" spans="13:15">
      <c r="M3582" s="127"/>
      <c r="N3582" s="127"/>
      <c r="O3582" s="127"/>
    </row>
    <row r="3583" spans="13:15">
      <c r="M3583" s="127"/>
      <c r="N3583" s="127"/>
      <c r="O3583" s="127"/>
    </row>
    <row r="3584" spans="13:15">
      <c r="M3584" s="127"/>
      <c r="N3584" s="127"/>
      <c r="O3584" s="127"/>
    </row>
    <row r="3585" spans="13:15">
      <c r="M3585" s="127"/>
      <c r="N3585" s="127"/>
      <c r="O3585" s="127"/>
    </row>
    <row r="3586" spans="13:15">
      <c r="M3586" s="127"/>
      <c r="N3586" s="127"/>
      <c r="O3586" s="127"/>
    </row>
    <row r="3587" spans="13:15">
      <c r="M3587" s="127"/>
      <c r="N3587" s="127"/>
      <c r="O3587" s="127"/>
    </row>
    <row r="3588" spans="13:15">
      <c r="M3588" s="127"/>
      <c r="N3588" s="127"/>
      <c r="O3588" s="127"/>
    </row>
    <row r="3589" spans="13:15">
      <c r="M3589" s="127"/>
      <c r="N3589" s="127"/>
      <c r="O3589" s="127"/>
    </row>
    <row r="3590" spans="13:15">
      <c r="M3590" s="127"/>
      <c r="N3590" s="127"/>
      <c r="O3590" s="127"/>
    </row>
    <row r="3591" spans="13:15">
      <c r="M3591" s="127"/>
      <c r="N3591" s="127"/>
      <c r="O3591" s="127"/>
    </row>
    <row r="3592" spans="13:15">
      <c r="M3592" s="127"/>
      <c r="N3592" s="127"/>
      <c r="O3592" s="127"/>
    </row>
    <row r="3593" spans="13:15">
      <c r="M3593" s="127"/>
      <c r="N3593" s="127"/>
      <c r="O3593" s="127"/>
    </row>
    <row r="3594" spans="13:15">
      <c r="M3594" s="127"/>
      <c r="N3594" s="127"/>
      <c r="O3594" s="127"/>
    </row>
    <row r="3595" spans="13:15">
      <c r="M3595" s="127"/>
      <c r="N3595" s="127"/>
      <c r="O3595" s="127"/>
    </row>
    <row r="3596" spans="13:15">
      <c r="M3596" s="127"/>
      <c r="N3596" s="127"/>
      <c r="O3596" s="127"/>
    </row>
    <row r="3597" spans="13:15">
      <c r="M3597" s="127"/>
      <c r="N3597" s="127"/>
      <c r="O3597" s="127"/>
    </row>
    <row r="3598" spans="13:15">
      <c r="M3598" s="127"/>
      <c r="N3598" s="127"/>
      <c r="O3598" s="127"/>
    </row>
    <row r="3599" spans="13:15">
      <c r="M3599" s="127"/>
      <c r="N3599" s="127"/>
      <c r="O3599" s="127"/>
    </row>
    <row r="3600" spans="13:15">
      <c r="M3600" s="127"/>
      <c r="N3600" s="127"/>
      <c r="O3600" s="127"/>
    </row>
    <row r="3601" spans="13:15">
      <c r="M3601" s="127"/>
      <c r="N3601" s="127"/>
      <c r="O3601" s="127"/>
    </row>
    <row r="3602" spans="13:15">
      <c r="M3602" s="127"/>
      <c r="N3602" s="127"/>
      <c r="O3602" s="127"/>
    </row>
    <row r="3603" spans="13:15">
      <c r="M3603" s="127"/>
      <c r="N3603" s="127"/>
      <c r="O3603" s="127"/>
    </row>
    <row r="3604" spans="13:15">
      <c r="M3604" s="127"/>
      <c r="N3604" s="127"/>
      <c r="O3604" s="127"/>
    </row>
    <row r="3605" spans="13:15">
      <c r="M3605" s="127"/>
      <c r="N3605" s="127"/>
      <c r="O3605" s="127"/>
    </row>
    <row r="3606" spans="13:15">
      <c r="M3606" s="127"/>
      <c r="N3606" s="127"/>
      <c r="O3606" s="127"/>
    </row>
    <row r="3607" spans="13:15">
      <c r="M3607" s="127"/>
      <c r="N3607" s="127"/>
      <c r="O3607" s="127"/>
    </row>
    <row r="3608" spans="13:15">
      <c r="M3608" s="127"/>
      <c r="N3608" s="127"/>
      <c r="O3608" s="127"/>
    </row>
    <row r="3609" spans="13:15">
      <c r="M3609" s="127"/>
      <c r="N3609" s="127"/>
      <c r="O3609" s="127"/>
    </row>
    <row r="3610" spans="13:15">
      <c r="M3610" s="127"/>
      <c r="N3610" s="127"/>
      <c r="O3610" s="127"/>
    </row>
    <row r="3611" spans="13:15">
      <c r="M3611" s="127"/>
      <c r="N3611" s="127"/>
      <c r="O3611" s="127"/>
    </row>
    <row r="3612" spans="13:15">
      <c r="M3612" s="127"/>
      <c r="N3612" s="127"/>
      <c r="O3612" s="127"/>
    </row>
    <row r="3613" spans="13:15">
      <c r="M3613" s="127"/>
      <c r="N3613" s="127"/>
      <c r="O3613" s="127"/>
    </row>
    <row r="3614" spans="13:15">
      <c r="M3614" s="127"/>
      <c r="N3614" s="127"/>
      <c r="O3614" s="127"/>
    </row>
    <row r="3615" spans="13:15">
      <c r="M3615" s="127"/>
      <c r="N3615" s="127"/>
      <c r="O3615" s="127"/>
    </row>
    <row r="3616" spans="13:15">
      <c r="M3616" s="127"/>
      <c r="N3616" s="127"/>
      <c r="O3616" s="127"/>
    </row>
    <row r="3617" spans="13:15">
      <c r="M3617" s="127"/>
      <c r="N3617" s="127"/>
      <c r="O3617" s="127"/>
    </row>
    <row r="3618" spans="13:15">
      <c r="M3618" s="127"/>
      <c r="N3618" s="127"/>
      <c r="O3618" s="127"/>
    </row>
    <row r="3619" spans="13:15">
      <c r="M3619" s="127"/>
      <c r="N3619" s="127"/>
      <c r="O3619" s="127"/>
    </row>
    <row r="3620" spans="13:15">
      <c r="M3620" s="127"/>
      <c r="N3620" s="127"/>
      <c r="O3620" s="127"/>
    </row>
    <row r="3621" spans="13:15">
      <c r="M3621" s="127"/>
      <c r="N3621" s="127"/>
      <c r="O3621" s="127"/>
    </row>
    <row r="3622" spans="13:15">
      <c r="M3622" s="127"/>
      <c r="N3622" s="127"/>
      <c r="O3622" s="127"/>
    </row>
    <row r="3623" spans="13:15">
      <c r="M3623" s="127"/>
      <c r="N3623" s="127"/>
      <c r="O3623" s="127"/>
    </row>
    <row r="3624" spans="13:15">
      <c r="M3624" s="127"/>
      <c r="N3624" s="127"/>
      <c r="O3624" s="127"/>
    </row>
    <row r="3625" spans="13:15">
      <c r="M3625" s="127"/>
      <c r="N3625" s="127"/>
      <c r="O3625" s="127"/>
    </row>
    <row r="3626" spans="13:15">
      <c r="M3626" s="127"/>
      <c r="N3626" s="127"/>
      <c r="O3626" s="127"/>
    </row>
    <row r="3627" spans="13:15">
      <c r="M3627" s="127"/>
      <c r="N3627" s="127"/>
      <c r="O3627" s="127"/>
    </row>
    <row r="3628" spans="13:15">
      <c r="M3628" s="127"/>
      <c r="N3628" s="127"/>
      <c r="O3628" s="127"/>
    </row>
    <row r="3629" spans="13:15">
      <c r="M3629" s="127"/>
      <c r="N3629" s="127"/>
      <c r="O3629" s="127"/>
    </row>
    <row r="3630" spans="13:15">
      <c r="M3630" s="127"/>
      <c r="N3630" s="127"/>
      <c r="O3630" s="127"/>
    </row>
    <row r="3631" spans="13:15">
      <c r="M3631" s="127"/>
      <c r="N3631" s="127"/>
      <c r="O3631" s="127"/>
    </row>
    <row r="3632" spans="13:15">
      <c r="M3632" s="127"/>
      <c r="N3632" s="127"/>
      <c r="O3632" s="127"/>
    </row>
    <row r="3633" spans="13:15">
      <c r="M3633" s="127"/>
      <c r="N3633" s="127"/>
      <c r="O3633" s="127"/>
    </row>
    <row r="3634" spans="13:15">
      <c r="M3634" s="127"/>
      <c r="N3634" s="127"/>
      <c r="O3634" s="127"/>
    </row>
    <row r="3635" spans="13:15">
      <c r="M3635" s="127"/>
      <c r="N3635" s="127"/>
      <c r="O3635" s="127"/>
    </row>
    <row r="3636" spans="13:15">
      <c r="M3636" s="127"/>
      <c r="N3636" s="127"/>
      <c r="O3636" s="127"/>
    </row>
    <row r="3637" spans="13:15">
      <c r="M3637" s="127"/>
      <c r="N3637" s="127"/>
      <c r="O3637" s="127"/>
    </row>
    <row r="3638" spans="13:15">
      <c r="M3638" s="127"/>
      <c r="N3638" s="127"/>
      <c r="O3638" s="127"/>
    </row>
    <row r="3639" spans="13:15">
      <c r="M3639" s="127"/>
      <c r="N3639" s="127"/>
      <c r="O3639" s="127"/>
    </row>
    <row r="3640" spans="13:15">
      <c r="M3640" s="127"/>
      <c r="N3640" s="127"/>
      <c r="O3640" s="127"/>
    </row>
    <row r="3641" spans="13:15">
      <c r="M3641" s="127"/>
      <c r="N3641" s="127"/>
      <c r="O3641" s="127"/>
    </row>
    <row r="3642" spans="13:15">
      <c r="M3642" s="127"/>
      <c r="N3642" s="127"/>
      <c r="O3642" s="127"/>
    </row>
    <row r="3643" spans="13:15">
      <c r="M3643" s="127"/>
      <c r="N3643" s="127"/>
      <c r="O3643" s="127"/>
    </row>
    <row r="3644" spans="13:15">
      <c r="M3644" s="127"/>
      <c r="N3644" s="127"/>
      <c r="O3644" s="127"/>
    </row>
    <row r="3645" spans="13:15">
      <c r="M3645" s="127"/>
      <c r="N3645" s="127"/>
      <c r="O3645" s="127"/>
    </row>
    <row r="3646" spans="13:15">
      <c r="M3646" s="127"/>
      <c r="N3646" s="127"/>
      <c r="O3646" s="127"/>
    </row>
    <row r="3647" spans="13:15">
      <c r="M3647" s="127"/>
      <c r="N3647" s="127"/>
      <c r="O3647" s="127"/>
    </row>
    <row r="3648" spans="13:15">
      <c r="M3648" s="127"/>
      <c r="N3648" s="127"/>
      <c r="O3648" s="127"/>
    </row>
    <row r="3649" spans="13:15">
      <c r="M3649" s="127"/>
      <c r="N3649" s="127"/>
      <c r="O3649" s="127"/>
    </row>
    <row r="3650" spans="13:15">
      <c r="M3650" s="127"/>
      <c r="N3650" s="127"/>
      <c r="O3650" s="127"/>
    </row>
    <row r="3651" spans="13:15">
      <c r="M3651" s="127"/>
      <c r="N3651" s="127"/>
      <c r="O3651" s="127"/>
    </row>
    <row r="3652" spans="13:15">
      <c r="M3652" s="127"/>
      <c r="N3652" s="127"/>
      <c r="O3652" s="127"/>
    </row>
    <row r="3653" spans="13:15">
      <c r="M3653" s="127"/>
      <c r="N3653" s="127"/>
      <c r="O3653" s="127"/>
    </row>
    <row r="3654" spans="13:15">
      <c r="M3654" s="127"/>
      <c r="N3654" s="127"/>
      <c r="O3654" s="127"/>
    </row>
    <row r="3655" spans="13:15">
      <c r="M3655" s="127"/>
      <c r="N3655" s="127"/>
      <c r="O3655" s="127"/>
    </row>
    <row r="3656" spans="13:15">
      <c r="M3656" s="127"/>
      <c r="N3656" s="127"/>
      <c r="O3656" s="127"/>
    </row>
    <row r="3657" spans="13:15">
      <c r="M3657" s="127"/>
      <c r="N3657" s="127"/>
      <c r="O3657" s="127"/>
    </row>
    <row r="3658" spans="13:15">
      <c r="M3658" s="127"/>
      <c r="N3658" s="127"/>
      <c r="O3658" s="127"/>
    </row>
    <row r="3659" spans="13:15">
      <c r="M3659" s="127"/>
      <c r="N3659" s="127"/>
      <c r="O3659" s="127"/>
    </row>
    <row r="3660" spans="13:15">
      <c r="M3660" s="127"/>
      <c r="N3660" s="127"/>
      <c r="O3660" s="127"/>
    </row>
    <row r="3661" spans="13:15">
      <c r="M3661" s="127"/>
      <c r="N3661" s="127"/>
      <c r="O3661" s="127"/>
    </row>
    <row r="3662" spans="13:15">
      <c r="M3662" s="127"/>
      <c r="N3662" s="127"/>
      <c r="O3662" s="127"/>
    </row>
    <row r="3663" spans="13:15">
      <c r="M3663" s="127"/>
      <c r="N3663" s="127"/>
      <c r="O3663" s="127"/>
    </row>
    <row r="3664" spans="13:15">
      <c r="M3664" s="127"/>
      <c r="N3664" s="127"/>
      <c r="O3664" s="127"/>
    </row>
    <row r="3665" spans="13:15">
      <c r="M3665" s="127"/>
      <c r="N3665" s="127"/>
      <c r="O3665" s="127"/>
    </row>
    <row r="3666" spans="13:15">
      <c r="M3666" s="127"/>
      <c r="N3666" s="127"/>
      <c r="O3666" s="127"/>
    </row>
    <row r="3667" spans="13:15">
      <c r="M3667" s="127"/>
      <c r="N3667" s="127"/>
      <c r="O3667" s="127"/>
    </row>
    <row r="3668" spans="13:15">
      <c r="M3668" s="127"/>
      <c r="N3668" s="127"/>
      <c r="O3668" s="127"/>
    </row>
    <row r="3669" spans="13:15">
      <c r="M3669" s="127"/>
      <c r="N3669" s="127"/>
      <c r="O3669" s="127"/>
    </row>
    <row r="3670" spans="13:15">
      <c r="M3670" s="127"/>
      <c r="N3670" s="127"/>
      <c r="O3670" s="127"/>
    </row>
    <row r="3671" spans="13:15">
      <c r="M3671" s="127"/>
      <c r="N3671" s="127"/>
      <c r="O3671" s="127"/>
    </row>
    <row r="3672" spans="13:15">
      <c r="M3672" s="127"/>
      <c r="N3672" s="127"/>
      <c r="O3672" s="127"/>
    </row>
    <row r="3673" spans="13:15">
      <c r="M3673" s="127"/>
      <c r="N3673" s="127"/>
      <c r="O3673" s="127"/>
    </row>
    <row r="3674" spans="13:15">
      <c r="M3674" s="127"/>
      <c r="N3674" s="127"/>
      <c r="O3674" s="127"/>
    </row>
    <row r="3675" spans="13:15">
      <c r="M3675" s="127"/>
      <c r="N3675" s="127"/>
      <c r="O3675" s="127"/>
    </row>
    <row r="3676" spans="13:15">
      <c r="M3676" s="127"/>
      <c r="N3676" s="127"/>
      <c r="O3676" s="127"/>
    </row>
    <row r="3677" spans="13:15">
      <c r="M3677" s="127"/>
      <c r="N3677" s="127"/>
      <c r="O3677" s="127"/>
    </row>
    <row r="3678" spans="13:15">
      <c r="M3678" s="127"/>
      <c r="N3678" s="127"/>
      <c r="O3678" s="127"/>
    </row>
    <row r="3679" spans="13:15">
      <c r="M3679" s="127"/>
      <c r="N3679" s="127"/>
      <c r="O3679" s="127"/>
    </row>
    <row r="3680" spans="13:15">
      <c r="M3680" s="127"/>
      <c r="N3680" s="127"/>
      <c r="O3680" s="127"/>
    </row>
    <row r="3681" spans="13:15">
      <c r="M3681" s="127"/>
      <c r="N3681" s="127"/>
      <c r="O3681" s="127"/>
    </row>
    <row r="3682" spans="13:15">
      <c r="M3682" s="127"/>
      <c r="N3682" s="127"/>
      <c r="O3682" s="127"/>
    </row>
    <row r="3683" spans="13:15">
      <c r="M3683" s="127"/>
      <c r="N3683" s="127"/>
      <c r="O3683" s="127"/>
    </row>
    <row r="3684" spans="13:15">
      <c r="M3684" s="127"/>
      <c r="N3684" s="127"/>
      <c r="O3684" s="127"/>
    </row>
    <row r="3685" spans="13:15">
      <c r="M3685" s="127"/>
      <c r="N3685" s="127"/>
      <c r="O3685" s="127"/>
    </row>
    <row r="3686" spans="13:15">
      <c r="M3686" s="127"/>
      <c r="N3686" s="127"/>
      <c r="O3686" s="127"/>
    </row>
    <row r="3687" spans="13:15">
      <c r="M3687" s="127"/>
      <c r="N3687" s="127"/>
      <c r="O3687" s="127"/>
    </row>
    <row r="3688" spans="13:15">
      <c r="M3688" s="127"/>
      <c r="N3688" s="127"/>
      <c r="O3688" s="127"/>
    </row>
    <row r="3689" spans="13:15">
      <c r="M3689" s="127"/>
      <c r="N3689" s="127"/>
      <c r="O3689" s="127"/>
    </row>
    <row r="3690" spans="13:15">
      <c r="M3690" s="127"/>
      <c r="N3690" s="127"/>
      <c r="O3690" s="127"/>
    </row>
    <row r="3691" spans="13:15">
      <c r="M3691" s="127"/>
      <c r="N3691" s="127"/>
      <c r="O3691" s="127"/>
    </row>
    <row r="3692" spans="13:15">
      <c r="M3692" s="127"/>
      <c r="N3692" s="127"/>
      <c r="O3692" s="127"/>
    </row>
    <row r="3693" spans="13:15">
      <c r="M3693" s="127"/>
      <c r="N3693" s="127"/>
      <c r="O3693" s="127"/>
    </row>
    <row r="3694" spans="13:15">
      <c r="M3694" s="127"/>
      <c r="N3694" s="127"/>
      <c r="O3694" s="127"/>
    </row>
    <row r="3695" spans="13:15">
      <c r="M3695" s="127"/>
      <c r="N3695" s="127"/>
      <c r="O3695" s="127"/>
    </row>
    <row r="3696" spans="13:15">
      <c r="M3696" s="127"/>
      <c r="N3696" s="127"/>
      <c r="O3696" s="127"/>
    </row>
    <row r="3697" spans="13:15">
      <c r="M3697" s="127"/>
      <c r="N3697" s="127"/>
      <c r="O3697" s="127"/>
    </row>
    <row r="3698" spans="13:15">
      <c r="M3698" s="127"/>
      <c r="N3698" s="127"/>
      <c r="O3698" s="127"/>
    </row>
    <row r="3699" spans="13:15">
      <c r="M3699" s="127"/>
      <c r="N3699" s="127"/>
      <c r="O3699" s="127"/>
    </row>
    <row r="3700" spans="13:15">
      <c r="M3700" s="127"/>
      <c r="N3700" s="127"/>
      <c r="O3700" s="127"/>
    </row>
    <row r="3701" spans="13:15">
      <c r="M3701" s="127"/>
      <c r="N3701" s="127"/>
      <c r="O3701" s="127"/>
    </row>
    <row r="3702" spans="13:15">
      <c r="M3702" s="127"/>
      <c r="N3702" s="127"/>
      <c r="O3702" s="127"/>
    </row>
    <row r="3703" spans="13:15">
      <c r="M3703" s="127"/>
      <c r="N3703" s="127"/>
      <c r="O3703" s="127"/>
    </row>
    <row r="3704" spans="13:15">
      <c r="M3704" s="127"/>
      <c r="N3704" s="127"/>
      <c r="O3704" s="127"/>
    </row>
    <row r="3705" spans="13:15">
      <c r="M3705" s="127"/>
      <c r="N3705" s="127"/>
      <c r="O3705" s="127"/>
    </row>
    <row r="3706" spans="13:15">
      <c r="M3706" s="127"/>
      <c r="N3706" s="127"/>
      <c r="O3706" s="127"/>
    </row>
    <row r="3707" spans="13:15">
      <c r="M3707" s="127"/>
      <c r="N3707" s="127"/>
      <c r="O3707" s="127"/>
    </row>
    <row r="3708" spans="13:15">
      <c r="M3708" s="127"/>
      <c r="N3708" s="127"/>
      <c r="O3708" s="127"/>
    </row>
    <row r="3709" spans="13:15">
      <c r="M3709" s="127"/>
      <c r="N3709" s="127"/>
      <c r="O3709" s="127"/>
    </row>
    <row r="3710" spans="13:15">
      <c r="M3710" s="127"/>
      <c r="N3710" s="127"/>
      <c r="O3710" s="127"/>
    </row>
    <row r="3711" spans="13:15">
      <c r="M3711" s="127"/>
      <c r="N3711" s="127"/>
      <c r="O3711" s="127"/>
    </row>
    <row r="3712" spans="13:15">
      <c r="M3712" s="127"/>
      <c r="N3712" s="127"/>
      <c r="O3712" s="127"/>
    </row>
    <row r="3713" spans="13:15">
      <c r="M3713" s="127"/>
      <c r="N3713" s="127"/>
      <c r="O3713" s="127"/>
    </row>
    <row r="3714" spans="13:15">
      <c r="M3714" s="127"/>
      <c r="N3714" s="127"/>
      <c r="O3714" s="127"/>
    </row>
    <row r="3715" spans="13:15">
      <c r="M3715" s="127"/>
      <c r="N3715" s="127"/>
      <c r="O3715" s="127"/>
    </row>
    <row r="3716" spans="13:15">
      <c r="M3716" s="127"/>
      <c r="N3716" s="127"/>
      <c r="O3716" s="127"/>
    </row>
    <row r="3717" spans="13:15">
      <c r="M3717" s="127"/>
      <c r="N3717" s="127"/>
      <c r="O3717" s="127"/>
    </row>
    <row r="3718" spans="13:15">
      <c r="M3718" s="127"/>
      <c r="N3718" s="127"/>
      <c r="O3718" s="127"/>
    </row>
    <row r="3719" spans="13:15">
      <c r="M3719" s="127"/>
      <c r="N3719" s="127"/>
      <c r="O3719" s="127"/>
    </row>
    <row r="3720" spans="13:15">
      <c r="M3720" s="127"/>
      <c r="N3720" s="127"/>
      <c r="O3720" s="127"/>
    </row>
    <row r="3721" spans="13:15">
      <c r="M3721" s="127"/>
      <c r="N3721" s="127"/>
      <c r="O3721" s="127"/>
    </row>
    <row r="3722" spans="13:15">
      <c r="M3722" s="127"/>
      <c r="N3722" s="127"/>
      <c r="O3722" s="127"/>
    </row>
    <row r="3723" spans="13:15">
      <c r="M3723" s="127"/>
      <c r="N3723" s="127"/>
      <c r="O3723" s="127"/>
    </row>
    <row r="3724" spans="13:15">
      <c r="M3724" s="127"/>
      <c r="N3724" s="127"/>
      <c r="O3724" s="127"/>
    </row>
    <row r="3725" spans="13:15">
      <c r="M3725" s="127"/>
      <c r="N3725" s="127"/>
      <c r="O3725" s="127"/>
    </row>
    <row r="3726" spans="13:15">
      <c r="M3726" s="127"/>
      <c r="N3726" s="127"/>
      <c r="O3726" s="127"/>
    </row>
    <row r="3727" spans="13:15">
      <c r="M3727" s="127"/>
      <c r="N3727" s="127"/>
      <c r="O3727" s="127"/>
    </row>
    <row r="3728" spans="13:15">
      <c r="M3728" s="127"/>
      <c r="N3728" s="127"/>
      <c r="O3728" s="127"/>
    </row>
    <row r="3729" spans="13:15">
      <c r="M3729" s="127"/>
      <c r="N3729" s="127"/>
      <c r="O3729" s="127"/>
    </row>
    <row r="3730" spans="13:15">
      <c r="M3730" s="127"/>
      <c r="N3730" s="127"/>
      <c r="O3730" s="127"/>
    </row>
    <row r="3731" spans="13:15">
      <c r="M3731" s="127"/>
      <c r="N3731" s="127"/>
      <c r="O3731" s="127"/>
    </row>
    <row r="3732" spans="13:15">
      <c r="M3732" s="127"/>
      <c r="N3732" s="127"/>
      <c r="O3732" s="127"/>
    </row>
    <row r="3733" spans="13:15">
      <c r="M3733" s="127"/>
      <c r="N3733" s="127"/>
      <c r="O3733" s="127"/>
    </row>
    <row r="3734" spans="13:15">
      <c r="M3734" s="127"/>
      <c r="N3734" s="127"/>
      <c r="O3734" s="127"/>
    </row>
    <row r="3735" spans="13:15">
      <c r="M3735" s="127"/>
      <c r="N3735" s="127"/>
      <c r="O3735" s="127"/>
    </row>
    <row r="3736" spans="13:15">
      <c r="M3736" s="127"/>
      <c r="N3736" s="127"/>
      <c r="O3736" s="127"/>
    </row>
    <row r="3737" spans="13:15">
      <c r="M3737" s="127"/>
      <c r="N3737" s="127"/>
      <c r="O3737" s="127"/>
    </row>
    <row r="3738" spans="13:15">
      <c r="M3738" s="127"/>
      <c r="N3738" s="127"/>
      <c r="O3738" s="127"/>
    </row>
    <row r="3739" spans="13:15">
      <c r="M3739" s="127"/>
      <c r="N3739" s="127"/>
      <c r="O3739" s="127"/>
    </row>
    <row r="3740" spans="13:15">
      <c r="M3740" s="127"/>
      <c r="N3740" s="127"/>
      <c r="O3740" s="127"/>
    </row>
    <row r="3741" spans="13:15">
      <c r="M3741" s="127"/>
      <c r="N3741" s="127"/>
      <c r="O3741" s="127"/>
    </row>
    <row r="3742" spans="13:15">
      <c r="M3742" s="127"/>
      <c r="N3742" s="127"/>
      <c r="O3742" s="127"/>
    </row>
    <row r="3743" spans="13:15">
      <c r="M3743" s="127"/>
      <c r="N3743" s="127"/>
      <c r="O3743" s="127"/>
    </row>
    <row r="3744" spans="13:15">
      <c r="M3744" s="127"/>
      <c r="N3744" s="127"/>
      <c r="O3744" s="127"/>
    </row>
    <row r="3745" spans="13:15">
      <c r="M3745" s="127"/>
      <c r="N3745" s="127"/>
      <c r="O3745" s="127"/>
    </row>
    <row r="3746" spans="13:15">
      <c r="M3746" s="127"/>
      <c r="N3746" s="127"/>
      <c r="O3746" s="127"/>
    </row>
    <row r="3747" spans="13:15">
      <c r="M3747" s="127"/>
      <c r="N3747" s="127"/>
      <c r="O3747" s="127"/>
    </row>
    <row r="3748" spans="13:15">
      <c r="M3748" s="127"/>
      <c r="N3748" s="127"/>
      <c r="O3748" s="127"/>
    </row>
    <row r="3749" spans="13:15">
      <c r="M3749" s="127"/>
      <c r="N3749" s="127"/>
      <c r="O3749" s="127"/>
    </row>
    <row r="3750" spans="13:15">
      <c r="M3750" s="127"/>
      <c r="N3750" s="127"/>
      <c r="O3750" s="127"/>
    </row>
    <row r="3751" spans="13:15">
      <c r="M3751" s="127"/>
      <c r="N3751" s="127"/>
      <c r="O3751" s="127"/>
    </row>
    <row r="3752" spans="13:15">
      <c r="M3752" s="127"/>
      <c r="N3752" s="127"/>
      <c r="O3752" s="127"/>
    </row>
    <row r="3753" spans="13:15">
      <c r="M3753" s="127"/>
      <c r="N3753" s="127"/>
      <c r="O3753" s="127"/>
    </row>
    <row r="3754" spans="13:15">
      <c r="M3754" s="127"/>
      <c r="N3754" s="127"/>
      <c r="O3754" s="127"/>
    </row>
    <row r="3755" spans="13:15">
      <c r="M3755" s="127"/>
      <c r="N3755" s="127"/>
      <c r="O3755" s="127"/>
    </row>
    <row r="3756" spans="13:15">
      <c r="M3756" s="127"/>
      <c r="N3756" s="127"/>
      <c r="O3756" s="127"/>
    </row>
    <row r="3757" spans="13:15">
      <c r="M3757" s="127"/>
      <c r="N3757" s="127"/>
      <c r="O3757" s="127"/>
    </row>
    <row r="3758" spans="13:15">
      <c r="M3758" s="127"/>
      <c r="N3758" s="127"/>
      <c r="O3758" s="127"/>
    </row>
    <row r="3759" spans="13:15">
      <c r="M3759" s="127"/>
      <c r="N3759" s="127"/>
      <c r="O3759" s="127"/>
    </row>
    <row r="3760" spans="13:15">
      <c r="M3760" s="127"/>
      <c r="N3760" s="127"/>
      <c r="O3760" s="127"/>
    </row>
    <row r="3761" spans="13:15">
      <c r="M3761" s="127"/>
      <c r="N3761" s="127"/>
      <c r="O3761" s="127"/>
    </row>
    <row r="3762" spans="13:15">
      <c r="M3762" s="127"/>
      <c r="N3762" s="127"/>
      <c r="O3762" s="127"/>
    </row>
    <row r="3763" spans="13:15">
      <c r="M3763" s="127"/>
      <c r="N3763" s="127"/>
      <c r="O3763" s="127"/>
    </row>
    <row r="3764" spans="13:15">
      <c r="M3764" s="127"/>
      <c r="N3764" s="127"/>
      <c r="O3764" s="127"/>
    </row>
    <row r="3765" spans="13:15">
      <c r="M3765" s="127"/>
      <c r="N3765" s="127"/>
      <c r="O3765" s="127"/>
    </row>
    <row r="3766" spans="13:15">
      <c r="M3766" s="127"/>
      <c r="N3766" s="127"/>
      <c r="O3766" s="127"/>
    </row>
    <row r="3767" spans="13:15">
      <c r="M3767" s="127"/>
      <c r="N3767" s="127"/>
      <c r="O3767" s="127"/>
    </row>
    <row r="3768" spans="13:15">
      <c r="M3768" s="127"/>
      <c r="N3768" s="127"/>
      <c r="O3768" s="127"/>
    </row>
    <row r="3769" spans="13:15">
      <c r="M3769" s="127"/>
      <c r="N3769" s="127"/>
      <c r="O3769" s="127"/>
    </row>
    <row r="3770" spans="13:15">
      <c r="M3770" s="127"/>
      <c r="N3770" s="127"/>
      <c r="O3770" s="127"/>
    </row>
    <row r="3771" spans="13:15">
      <c r="M3771" s="127"/>
      <c r="N3771" s="127"/>
      <c r="O3771" s="127"/>
    </row>
    <row r="3772" spans="13:15">
      <c r="M3772" s="127"/>
      <c r="N3772" s="127"/>
      <c r="O3772" s="127"/>
    </row>
    <row r="3773" spans="13:15">
      <c r="M3773" s="127"/>
      <c r="N3773" s="127"/>
      <c r="O3773" s="127"/>
    </row>
    <row r="3774" spans="13:15">
      <c r="M3774" s="127"/>
      <c r="N3774" s="127"/>
      <c r="O3774" s="127"/>
    </row>
    <row r="3775" spans="13:15">
      <c r="M3775" s="127"/>
      <c r="N3775" s="127"/>
      <c r="O3775" s="127"/>
    </row>
    <row r="3776" spans="13:15">
      <c r="M3776" s="127"/>
      <c r="N3776" s="127"/>
      <c r="O3776" s="127"/>
    </row>
    <row r="3777" spans="13:15">
      <c r="M3777" s="127"/>
      <c r="N3777" s="127"/>
      <c r="O3777" s="127"/>
    </row>
    <row r="3778" spans="13:15">
      <c r="M3778" s="127"/>
      <c r="N3778" s="127"/>
      <c r="O3778" s="127"/>
    </row>
    <row r="3779" spans="13:15">
      <c r="M3779" s="127"/>
      <c r="N3779" s="127"/>
      <c r="O3779" s="127"/>
    </row>
    <row r="3780" spans="13:15">
      <c r="M3780" s="127"/>
      <c r="N3780" s="127"/>
      <c r="O3780" s="127"/>
    </row>
    <row r="3781" spans="13:15">
      <c r="M3781" s="127"/>
      <c r="N3781" s="127"/>
      <c r="O3781" s="127"/>
    </row>
    <row r="3782" spans="13:15">
      <c r="M3782" s="127"/>
      <c r="N3782" s="127"/>
      <c r="O3782" s="127"/>
    </row>
    <row r="3783" spans="13:15">
      <c r="M3783" s="127"/>
      <c r="N3783" s="127"/>
      <c r="O3783" s="127"/>
    </row>
    <row r="3784" spans="13:15">
      <c r="M3784" s="127"/>
      <c r="N3784" s="127"/>
      <c r="O3784" s="127"/>
    </row>
    <row r="3785" spans="13:15">
      <c r="M3785" s="127"/>
      <c r="N3785" s="127"/>
      <c r="O3785" s="127"/>
    </row>
    <row r="3786" spans="13:15">
      <c r="M3786" s="127"/>
      <c r="N3786" s="127"/>
      <c r="O3786" s="127"/>
    </row>
    <row r="3787" spans="13:15">
      <c r="M3787" s="127"/>
      <c r="N3787" s="127"/>
      <c r="O3787" s="127"/>
    </row>
    <row r="3788" spans="13:15">
      <c r="M3788" s="127"/>
      <c r="N3788" s="127"/>
      <c r="O3788" s="127"/>
    </row>
    <row r="3789" spans="13:15">
      <c r="M3789" s="127"/>
      <c r="N3789" s="127"/>
      <c r="O3789" s="127"/>
    </row>
    <row r="3790" spans="13:15">
      <c r="M3790" s="127"/>
      <c r="N3790" s="127"/>
      <c r="O3790" s="127"/>
    </row>
    <row r="3791" spans="13:15">
      <c r="M3791" s="127"/>
      <c r="N3791" s="127"/>
      <c r="O3791" s="127"/>
    </row>
    <row r="3792" spans="13:15">
      <c r="M3792" s="127"/>
      <c r="N3792" s="127"/>
      <c r="O3792" s="127"/>
    </row>
    <row r="3793" spans="13:15">
      <c r="M3793" s="127"/>
      <c r="N3793" s="127"/>
      <c r="O3793" s="127"/>
    </row>
    <row r="3794" spans="13:15">
      <c r="M3794" s="127"/>
      <c r="N3794" s="127"/>
      <c r="O3794" s="127"/>
    </row>
    <row r="3795" spans="13:15">
      <c r="M3795" s="127"/>
      <c r="N3795" s="127"/>
      <c r="O3795" s="127"/>
    </row>
    <row r="3796" spans="13:15">
      <c r="M3796" s="127"/>
      <c r="N3796" s="127"/>
      <c r="O3796" s="127"/>
    </row>
    <row r="3797" spans="13:15">
      <c r="M3797" s="127"/>
      <c r="N3797" s="127"/>
      <c r="O3797" s="127"/>
    </row>
    <row r="3798" spans="13:15">
      <c r="M3798" s="127"/>
      <c r="N3798" s="127"/>
      <c r="O3798" s="127"/>
    </row>
    <row r="3799" spans="13:15">
      <c r="M3799" s="127"/>
      <c r="N3799" s="127"/>
      <c r="O3799" s="127"/>
    </row>
    <row r="3800" spans="13:15">
      <c r="M3800" s="127"/>
      <c r="N3800" s="127"/>
      <c r="O3800" s="127"/>
    </row>
    <row r="3801" spans="13:15">
      <c r="M3801" s="127"/>
      <c r="N3801" s="127"/>
      <c r="O3801" s="127"/>
    </row>
    <row r="3802" spans="13:15">
      <c r="M3802" s="127"/>
      <c r="N3802" s="127"/>
      <c r="O3802" s="127"/>
    </row>
    <row r="3803" spans="13:15">
      <c r="M3803" s="127"/>
      <c r="N3803" s="127"/>
      <c r="O3803" s="127"/>
    </row>
    <row r="3804" spans="13:15">
      <c r="M3804" s="127"/>
      <c r="N3804" s="127"/>
      <c r="O3804" s="127"/>
    </row>
    <row r="3805" spans="13:15">
      <c r="M3805" s="127"/>
      <c r="N3805" s="127"/>
      <c r="O3805" s="127"/>
    </row>
    <row r="3806" spans="13:15">
      <c r="M3806" s="127"/>
      <c r="N3806" s="127"/>
      <c r="O3806" s="127"/>
    </row>
    <row r="3807" spans="13:15">
      <c r="M3807" s="127"/>
      <c r="N3807" s="127"/>
      <c r="O3807" s="127"/>
    </row>
    <row r="3808" spans="13:15">
      <c r="M3808" s="127"/>
      <c r="N3808" s="127"/>
      <c r="O3808" s="127"/>
    </row>
    <row r="3809" spans="13:15">
      <c r="M3809" s="127"/>
      <c r="N3809" s="127"/>
      <c r="O3809" s="127"/>
    </row>
    <row r="3810" spans="13:15">
      <c r="M3810" s="127"/>
      <c r="N3810" s="127"/>
      <c r="O3810" s="127"/>
    </row>
    <row r="3811" spans="13:15">
      <c r="M3811" s="127"/>
      <c r="N3811" s="127"/>
      <c r="O3811" s="127"/>
    </row>
    <row r="3812" spans="13:15">
      <c r="M3812" s="127"/>
      <c r="N3812" s="127"/>
      <c r="O3812" s="127"/>
    </row>
    <row r="3813" spans="13:15">
      <c r="M3813" s="127"/>
      <c r="N3813" s="127"/>
      <c r="O3813" s="127"/>
    </row>
    <row r="3814" spans="13:15">
      <c r="M3814" s="127"/>
      <c r="N3814" s="127"/>
      <c r="O3814" s="127"/>
    </row>
    <row r="3815" spans="13:15">
      <c r="M3815" s="127"/>
      <c r="N3815" s="127"/>
      <c r="O3815" s="127"/>
    </row>
    <row r="3816" spans="13:15">
      <c r="M3816" s="127"/>
      <c r="N3816" s="127"/>
      <c r="O3816" s="127"/>
    </row>
    <row r="3817" spans="13:15">
      <c r="M3817" s="127"/>
      <c r="N3817" s="127"/>
      <c r="O3817" s="127"/>
    </row>
    <row r="3818" spans="13:15">
      <c r="M3818" s="127"/>
      <c r="N3818" s="127"/>
      <c r="O3818" s="127"/>
    </row>
    <row r="3819" spans="13:15">
      <c r="M3819" s="127"/>
      <c r="N3819" s="127"/>
      <c r="O3819" s="127"/>
    </row>
    <row r="3820" spans="13:15">
      <c r="M3820" s="127"/>
      <c r="N3820" s="127"/>
      <c r="O3820" s="127"/>
    </row>
    <row r="3821" spans="13:15">
      <c r="M3821" s="127"/>
      <c r="N3821" s="127"/>
      <c r="O3821" s="127"/>
    </row>
    <row r="3822" spans="13:15">
      <c r="M3822" s="127"/>
      <c r="N3822" s="127"/>
      <c r="O3822" s="127"/>
    </row>
    <row r="3823" spans="13:15">
      <c r="M3823" s="127"/>
      <c r="N3823" s="127"/>
      <c r="O3823" s="127"/>
    </row>
    <row r="3824" spans="13:15">
      <c r="M3824" s="127"/>
      <c r="N3824" s="127"/>
      <c r="O3824" s="127"/>
    </row>
    <row r="3825" spans="13:15">
      <c r="M3825" s="127"/>
      <c r="N3825" s="127"/>
      <c r="O3825" s="127"/>
    </row>
    <row r="3826" spans="13:15">
      <c r="M3826" s="127"/>
      <c r="N3826" s="127"/>
      <c r="O3826" s="127"/>
    </row>
    <row r="3827" spans="13:15">
      <c r="M3827" s="127"/>
      <c r="N3827" s="127"/>
      <c r="O3827" s="127"/>
    </row>
    <row r="3828" spans="13:15">
      <c r="M3828" s="127"/>
      <c r="N3828" s="127"/>
      <c r="O3828" s="127"/>
    </row>
    <row r="3829" spans="13:15">
      <c r="M3829" s="127"/>
      <c r="N3829" s="127"/>
      <c r="O3829" s="127"/>
    </row>
    <row r="3830" spans="13:15">
      <c r="M3830" s="127"/>
      <c r="N3830" s="127"/>
      <c r="O3830" s="127"/>
    </row>
    <row r="3831" spans="13:15">
      <c r="M3831" s="127"/>
      <c r="N3831" s="127"/>
      <c r="O3831" s="127"/>
    </row>
    <row r="3832" spans="13:15">
      <c r="M3832" s="127"/>
      <c r="N3832" s="127"/>
      <c r="O3832" s="127"/>
    </row>
    <row r="3833" spans="13:15">
      <c r="M3833" s="127"/>
      <c r="N3833" s="127"/>
      <c r="O3833" s="127"/>
    </row>
    <row r="3834" spans="13:15">
      <c r="M3834" s="127"/>
      <c r="N3834" s="127"/>
      <c r="O3834" s="127"/>
    </row>
    <row r="3835" spans="13:15">
      <c r="M3835" s="127"/>
      <c r="N3835" s="127"/>
      <c r="O3835" s="127"/>
    </row>
    <row r="3836" spans="13:15">
      <c r="M3836" s="127"/>
      <c r="N3836" s="127"/>
      <c r="O3836" s="127"/>
    </row>
    <row r="3837" spans="13:15">
      <c r="M3837" s="127"/>
      <c r="N3837" s="127"/>
      <c r="O3837" s="127"/>
    </row>
    <row r="3838" spans="13:15">
      <c r="M3838" s="127"/>
      <c r="N3838" s="127"/>
      <c r="O3838" s="127"/>
    </row>
    <row r="3839" spans="13:15">
      <c r="M3839" s="127"/>
      <c r="N3839" s="127"/>
      <c r="O3839" s="127"/>
    </row>
    <row r="3840" spans="13:15">
      <c r="M3840" s="127"/>
      <c r="N3840" s="127"/>
      <c r="O3840" s="127"/>
    </row>
    <row r="3841" spans="13:15">
      <c r="M3841" s="127"/>
      <c r="N3841" s="127"/>
      <c r="O3841" s="127"/>
    </row>
    <row r="3842" spans="13:15">
      <c r="M3842" s="127"/>
      <c r="N3842" s="127"/>
      <c r="O3842" s="127"/>
    </row>
    <row r="3843" spans="13:15">
      <c r="M3843" s="127"/>
      <c r="N3843" s="127"/>
      <c r="O3843" s="127"/>
    </row>
    <row r="3844" spans="13:15">
      <c r="M3844" s="127"/>
      <c r="N3844" s="127"/>
      <c r="O3844" s="127"/>
    </row>
    <row r="3845" spans="13:15">
      <c r="M3845" s="127"/>
      <c r="N3845" s="127"/>
      <c r="O3845" s="127"/>
    </row>
    <row r="3846" spans="13:15">
      <c r="M3846" s="127"/>
      <c r="N3846" s="127"/>
      <c r="O3846" s="127"/>
    </row>
    <row r="3847" spans="13:15">
      <c r="M3847" s="127"/>
      <c r="N3847" s="127"/>
      <c r="O3847" s="127"/>
    </row>
    <row r="3848" spans="13:15">
      <c r="M3848" s="127"/>
      <c r="N3848" s="127"/>
      <c r="O3848" s="127"/>
    </row>
    <row r="3849" spans="13:15">
      <c r="M3849" s="127"/>
      <c r="N3849" s="127"/>
      <c r="O3849" s="127"/>
    </row>
    <row r="3850" spans="13:15">
      <c r="M3850" s="127"/>
      <c r="N3850" s="127"/>
      <c r="O3850" s="127"/>
    </row>
    <row r="3851" spans="13:15">
      <c r="M3851" s="127"/>
      <c r="N3851" s="127"/>
      <c r="O3851" s="127"/>
    </row>
    <row r="3852" spans="13:15">
      <c r="M3852" s="127"/>
      <c r="N3852" s="127"/>
      <c r="O3852" s="127"/>
    </row>
    <row r="3853" spans="13:15">
      <c r="M3853" s="127"/>
      <c r="N3853" s="127"/>
      <c r="O3853" s="127"/>
    </row>
    <row r="3854" spans="13:15">
      <c r="M3854" s="127"/>
      <c r="N3854" s="127"/>
      <c r="O3854" s="127"/>
    </row>
    <row r="3855" spans="13:15">
      <c r="M3855" s="127"/>
      <c r="N3855" s="127"/>
      <c r="O3855" s="127"/>
    </row>
    <row r="3856" spans="13:15">
      <c r="M3856" s="127"/>
      <c r="N3856" s="127"/>
      <c r="O3856" s="127"/>
    </row>
    <row r="3857" spans="13:15">
      <c r="M3857" s="127"/>
      <c r="N3857" s="127"/>
      <c r="O3857" s="127"/>
    </row>
    <row r="3858" spans="13:15">
      <c r="M3858" s="127"/>
      <c r="N3858" s="127"/>
      <c r="O3858" s="127"/>
    </row>
    <row r="3859" spans="13:15">
      <c r="M3859" s="127"/>
      <c r="N3859" s="127"/>
      <c r="O3859" s="127"/>
    </row>
    <row r="3860" spans="13:15">
      <c r="M3860" s="127"/>
      <c r="N3860" s="127"/>
      <c r="O3860" s="127"/>
    </row>
    <row r="3861" spans="13:15">
      <c r="M3861" s="127"/>
      <c r="N3861" s="127"/>
      <c r="O3861" s="127"/>
    </row>
    <row r="3862" spans="13:15">
      <c r="M3862" s="127"/>
      <c r="N3862" s="127"/>
      <c r="O3862" s="127"/>
    </row>
    <row r="3863" spans="13:15">
      <c r="M3863" s="127"/>
      <c r="N3863" s="127"/>
      <c r="O3863" s="127"/>
    </row>
    <row r="3864" spans="13:15">
      <c r="M3864" s="127"/>
      <c r="N3864" s="127"/>
      <c r="O3864" s="127"/>
    </row>
    <row r="3865" spans="13:15">
      <c r="M3865" s="127"/>
      <c r="N3865" s="127"/>
      <c r="O3865" s="127"/>
    </row>
    <row r="3866" spans="13:15">
      <c r="M3866" s="127"/>
      <c r="N3866" s="127"/>
      <c r="O3866" s="127"/>
    </row>
    <row r="3867" spans="13:15">
      <c r="M3867" s="127"/>
      <c r="N3867" s="127"/>
      <c r="O3867" s="127"/>
    </row>
    <row r="3868" spans="13:15">
      <c r="M3868" s="127"/>
      <c r="N3868" s="127"/>
      <c r="O3868" s="127"/>
    </row>
    <row r="3869" spans="13:15">
      <c r="M3869" s="127"/>
      <c r="N3869" s="127"/>
      <c r="O3869" s="127"/>
    </row>
    <row r="3870" spans="13:15">
      <c r="M3870" s="127"/>
      <c r="N3870" s="127"/>
      <c r="O3870" s="127"/>
    </row>
    <row r="3871" spans="13:15">
      <c r="M3871" s="127"/>
      <c r="N3871" s="127"/>
      <c r="O3871" s="127"/>
    </row>
    <row r="3872" spans="13:15">
      <c r="M3872" s="127"/>
      <c r="N3872" s="127"/>
      <c r="O3872" s="127"/>
    </row>
    <row r="3873" spans="13:15">
      <c r="M3873" s="127"/>
      <c r="N3873" s="127"/>
      <c r="O3873" s="127"/>
    </row>
    <row r="3874" spans="13:15">
      <c r="M3874" s="127"/>
      <c r="N3874" s="127"/>
      <c r="O3874" s="127"/>
    </row>
    <row r="3875" spans="13:15">
      <c r="M3875" s="127"/>
      <c r="N3875" s="127"/>
      <c r="O3875" s="127"/>
    </row>
    <row r="3876" spans="13:15">
      <c r="M3876" s="127"/>
      <c r="N3876" s="127"/>
      <c r="O3876" s="127"/>
    </row>
    <row r="3877" spans="13:15">
      <c r="M3877" s="127"/>
      <c r="N3877" s="127"/>
      <c r="O3877" s="127"/>
    </row>
    <row r="3878" spans="13:15">
      <c r="M3878" s="127"/>
      <c r="N3878" s="127"/>
      <c r="O3878" s="127"/>
    </row>
    <row r="3879" spans="13:15">
      <c r="M3879" s="127"/>
      <c r="N3879" s="127"/>
      <c r="O3879" s="127"/>
    </row>
    <row r="3880" spans="13:15">
      <c r="M3880" s="127"/>
      <c r="N3880" s="127"/>
      <c r="O3880" s="127"/>
    </row>
    <row r="3881" spans="13:15">
      <c r="M3881" s="127"/>
      <c r="N3881" s="127"/>
      <c r="O3881" s="127"/>
    </row>
    <row r="3882" spans="13:15">
      <c r="M3882" s="127"/>
      <c r="N3882" s="127"/>
      <c r="O3882" s="127"/>
    </row>
    <row r="3883" spans="13:15">
      <c r="M3883" s="127"/>
      <c r="N3883" s="127"/>
      <c r="O3883" s="127"/>
    </row>
    <row r="3884" spans="13:15">
      <c r="M3884" s="127"/>
      <c r="N3884" s="127"/>
      <c r="O3884" s="127"/>
    </row>
    <row r="3885" spans="13:15">
      <c r="M3885" s="127"/>
      <c r="N3885" s="127"/>
      <c r="O3885" s="127"/>
    </row>
    <row r="3886" spans="13:15">
      <c r="M3886" s="127"/>
      <c r="N3886" s="127"/>
      <c r="O3886" s="127"/>
    </row>
    <row r="3887" spans="13:15">
      <c r="M3887" s="127"/>
      <c r="N3887" s="127"/>
      <c r="O3887" s="127"/>
    </row>
    <row r="3888" spans="13:15">
      <c r="M3888" s="127"/>
      <c r="N3888" s="127"/>
      <c r="O3888" s="127"/>
    </row>
    <row r="3889" spans="13:15">
      <c r="M3889" s="127"/>
      <c r="N3889" s="127"/>
      <c r="O3889" s="127"/>
    </row>
    <row r="3890" spans="13:15">
      <c r="M3890" s="127"/>
      <c r="N3890" s="127"/>
      <c r="O3890" s="127"/>
    </row>
    <row r="3891" spans="13:15">
      <c r="M3891" s="127"/>
      <c r="N3891" s="127"/>
      <c r="O3891" s="127"/>
    </row>
    <row r="3892" spans="13:15">
      <c r="M3892" s="127"/>
      <c r="N3892" s="127"/>
      <c r="O3892" s="127"/>
    </row>
    <row r="3893" spans="13:15">
      <c r="M3893" s="127"/>
      <c r="N3893" s="127"/>
      <c r="O3893" s="127"/>
    </row>
    <row r="3894" spans="13:15">
      <c r="M3894" s="127"/>
      <c r="N3894" s="127"/>
      <c r="O3894" s="127"/>
    </row>
    <row r="3895" spans="13:15">
      <c r="M3895" s="127"/>
      <c r="N3895" s="127"/>
      <c r="O3895" s="127"/>
    </row>
    <row r="3896" spans="13:15">
      <c r="M3896" s="127"/>
      <c r="N3896" s="127"/>
      <c r="O3896" s="127"/>
    </row>
    <row r="3897" spans="13:15">
      <c r="M3897" s="127"/>
      <c r="N3897" s="127"/>
      <c r="O3897" s="127"/>
    </row>
    <row r="3898" spans="13:15">
      <c r="M3898" s="127"/>
      <c r="N3898" s="127"/>
      <c r="O3898" s="127"/>
    </row>
    <row r="3899" spans="13:15">
      <c r="M3899" s="127"/>
      <c r="N3899" s="127"/>
      <c r="O3899" s="127"/>
    </row>
    <row r="3900" spans="13:15">
      <c r="M3900" s="127"/>
      <c r="N3900" s="127"/>
      <c r="O3900" s="127"/>
    </row>
    <row r="3901" spans="13:15">
      <c r="M3901" s="127"/>
      <c r="N3901" s="127"/>
      <c r="O3901" s="127"/>
    </row>
    <row r="3902" spans="13:15">
      <c r="M3902" s="127"/>
      <c r="N3902" s="127"/>
      <c r="O3902" s="127"/>
    </row>
    <row r="3903" spans="13:15">
      <c r="M3903" s="127"/>
      <c r="N3903" s="127"/>
      <c r="O3903" s="127"/>
    </row>
    <row r="3904" spans="13:15">
      <c r="M3904" s="127"/>
      <c r="N3904" s="127"/>
      <c r="O3904" s="127"/>
    </row>
    <row r="3905" spans="13:15">
      <c r="M3905" s="127"/>
      <c r="N3905" s="127"/>
      <c r="O3905" s="127"/>
    </row>
    <row r="3906" spans="13:15">
      <c r="M3906" s="127"/>
      <c r="N3906" s="127"/>
      <c r="O3906" s="127"/>
    </row>
    <row r="3907" spans="13:15">
      <c r="M3907" s="127"/>
      <c r="N3907" s="127"/>
      <c r="O3907" s="127"/>
    </row>
    <row r="3908" spans="13:15">
      <c r="M3908" s="127"/>
      <c r="N3908" s="127"/>
      <c r="O3908" s="127"/>
    </row>
    <row r="3909" spans="13:15">
      <c r="M3909" s="127"/>
      <c r="N3909" s="127"/>
      <c r="O3909" s="127"/>
    </row>
    <row r="3910" spans="13:15">
      <c r="M3910" s="127"/>
      <c r="N3910" s="127"/>
      <c r="O3910" s="127"/>
    </row>
    <row r="3911" spans="13:15">
      <c r="M3911" s="127"/>
      <c r="N3911" s="127"/>
      <c r="O3911" s="127"/>
    </row>
    <row r="3912" spans="13:15">
      <c r="M3912" s="127"/>
      <c r="N3912" s="127"/>
      <c r="O3912" s="127"/>
    </row>
    <row r="3913" spans="13:15">
      <c r="M3913" s="127"/>
      <c r="N3913" s="127"/>
      <c r="O3913" s="127"/>
    </row>
    <row r="3914" spans="13:15">
      <c r="M3914" s="127"/>
      <c r="N3914" s="127"/>
      <c r="O3914" s="127"/>
    </row>
    <row r="3915" spans="13:15">
      <c r="M3915" s="127"/>
      <c r="N3915" s="127"/>
      <c r="O3915" s="127"/>
    </row>
    <row r="3916" spans="13:15">
      <c r="M3916" s="127"/>
      <c r="N3916" s="127"/>
      <c r="O3916" s="127"/>
    </row>
    <row r="3917" spans="13:15">
      <c r="M3917" s="127"/>
      <c r="N3917" s="127"/>
      <c r="O3917" s="127"/>
    </row>
    <row r="3918" spans="13:15">
      <c r="M3918" s="127"/>
      <c r="N3918" s="127"/>
      <c r="O3918" s="127"/>
    </row>
    <row r="3919" spans="13:15">
      <c r="M3919" s="127"/>
      <c r="N3919" s="127"/>
      <c r="O3919" s="127"/>
    </row>
    <row r="3920" spans="13:15">
      <c r="M3920" s="127"/>
      <c r="N3920" s="127"/>
      <c r="O3920" s="127"/>
    </row>
    <row r="3921" spans="13:15">
      <c r="M3921" s="127"/>
      <c r="N3921" s="127"/>
      <c r="O3921" s="127"/>
    </row>
    <row r="3922" spans="13:15">
      <c r="M3922" s="127"/>
      <c r="N3922" s="127"/>
      <c r="O3922" s="127"/>
    </row>
    <row r="3923" spans="13:15">
      <c r="M3923" s="127"/>
      <c r="N3923" s="127"/>
      <c r="O3923" s="127"/>
    </row>
    <row r="3924" spans="13:15">
      <c r="M3924" s="127"/>
      <c r="N3924" s="127"/>
      <c r="O3924" s="127"/>
    </row>
    <row r="3925" spans="13:15">
      <c r="M3925" s="127"/>
      <c r="N3925" s="127"/>
      <c r="O3925" s="127"/>
    </row>
    <row r="3926" spans="13:15">
      <c r="M3926" s="127"/>
      <c r="N3926" s="127"/>
      <c r="O3926" s="127"/>
    </row>
    <row r="3927" spans="13:15">
      <c r="M3927" s="127"/>
      <c r="N3927" s="127"/>
      <c r="O3927" s="127"/>
    </row>
    <row r="3928" spans="13:15">
      <c r="M3928" s="127"/>
      <c r="N3928" s="127"/>
      <c r="O3928" s="127"/>
    </row>
    <row r="3929" spans="13:15">
      <c r="M3929" s="127"/>
      <c r="N3929" s="127"/>
      <c r="O3929" s="127"/>
    </row>
    <row r="3930" spans="13:15">
      <c r="M3930" s="127"/>
      <c r="N3930" s="127"/>
      <c r="O3930" s="127"/>
    </row>
    <row r="3931" spans="13:15">
      <c r="M3931" s="127"/>
      <c r="N3931" s="127"/>
      <c r="O3931" s="127"/>
    </row>
    <row r="3932" spans="13:15">
      <c r="M3932" s="127"/>
      <c r="N3932" s="127"/>
      <c r="O3932" s="127"/>
    </row>
    <row r="3933" spans="13:15">
      <c r="M3933" s="127"/>
      <c r="N3933" s="127"/>
      <c r="O3933" s="127"/>
    </row>
    <row r="3934" spans="13:15">
      <c r="M3934" s="127"/>
      <c r="N3934" s="127"/>
      <c r="O3934" s="127"/>
    </row>
    <row r="3935" spans="13:15">
      <c r="M3935" s="127"/>
      <c r="N3935" s="127"/>
      <c r="O3935" s="127"/>
    </row>
    <row r="3936" spans="13:15">
      <c r="M3936" s="127"/>
      <c r="N3936" s="127"/>
      <c r="O3936" s="127"/>
    </row>
    <row r="3937" spans="13:15">
      <c r="M3937" s="127"/>
      <c r="N3937" s="127"/>
      <c r="O3937" s="127"/>
    </row>
    <row r="3938" spans="13:15">
      <c r="M3938" s="127"/>
      <c r="N3938" s="127"/>
      <c r="O3938" s="127"/>
    </row>
    <row r="3939" spans="13:15">
      <c r="M3939" s="127"/>
      <c r="N3939" s="127"/>
      <c r="O3939" s="127"/>
    </row>
    <row r="3940" spans="13:15">
      <c r="M3940" s="127"/>
      <c r="N3940" s="127"/>
      <c r="O3940" s="127"/>
    </row>
    <row r="3941" spans="13:15">
      <c r="M3941" s="127"/>
      <c r="N3941" s="127"/>
      <c r="O3941" s="127"/>
    </row>
    <row r="3942" spans="13:15">
      <c r="M3942" s="127"/>
      <c r="N3942" s="127"/>
      <c r="O3942" s="127"/>
    </row>
    <row r="3943" spans="13:15">
      <c r="M3943" s="127"/>
      <c r="N3943" s="127"/>
      <c r="O3943" s="127"/>
    </row>
    <row r="3944" spans="13:15">
      <c r="M3944" s="127"/>
      <c r="N3944" s="127"/>
      <c r="O3944" s="127"/>
    </row>
    <row r="3945" spans="13:15">
      <c r="M3945" s="127"/>
      <c r="N3945" s="127"/>
      <c r="O3945" s="127"/>
    </row>
    <row r="3946" spans="13:15">
      <c r="M3946" s="127"/>
      <c r="N3946" s="127"/>
      <c r="O3946" s="127"/>
    </row>
    <row r="3947" spans="13:15">
      <c r="M3947" s="127"/>
      <c r="N3947" s="127"/>
      <c r="O3947" s="127"/>
    </row>
    <row r="3948" spans="13:15">
      <c r="M3948" s="127"/>
      <c r="N3948" s="127"/>
      <c r="O3948" s="127"/>
    </row>
    <row r="3949" spans="13:15">
      <c r="M3949" s="127"/>
      <c r="N3949" s="127"/>
      <c r="O3949" s="127"/>
    </row>
    <row r="3950" spans="13:15">
      <c r="M3950" s="127"/>
      <c r="N3950" s="127"/>
      <c r="O3950" s="127"/>
    </row>
    <row r="3951" spans="13:15">
      <c r="M3951" s="127"/>
      <c r="N3951" s="127"/>
      <c r="O3951" s="127"/>
    </row>
    <row r="3952" spans="13:15">
      <c r="M3952" s="127"/>
      <c r="N3952" s="127"/>
      <c r="O3952" s="127"/>
    </row>
    <row r="3953" spans="13:15">
      <c r="M3953" s="127"/>
      <c r="N3953" s="127"/>
      <c r="O3953" s="127"/>
    </row>
    <row r="3954" spans="13:15">
      <c r="M3954" s="127"/>
      <c r="N3954" s="127"/>
      <c r="O3954" s="127"/>
    </row>
    <row r="3955" spans="13:15">
      <c r="M3955" s="127"/>
      <c r="N3955" s="127"/>
      <c r="O3955" s="127"/>
    </row>
    <row r="3956" spans="13:15">
      <c r="M3956" s="127"/>
      <c r="N3956" s="127"/>
      <c r="O3956" s="127"/>
    </row>
    <row r="3957" spans="13:15">
      <c r="M3957" s="127"/>
      <c r="N3957" s="127"/>
      <c r="O3957" s="127"/>
    </row>
    <row r="3958" spans="13:15">
      <c r="M3958" s="127"/>
      <c r="N3958" s="127"/>
      <c r="O3958" s="127"/>
    </row>
    <row r="3959" spans="13:15">
      <c r="M3959" s="127"/>
      <c r="N3959" s="127"/>
      <c r="O3959" s="127"/>
    </row>
    <row r="3960" spans="13:15">
      <c r="M3960" s="127"/>
      <c r="N3960" s="127"/>
      <c r="O3960" s="127"/>
    </row>
    <row r="3961" spans="13:15">
      <c r="M3961" s="127"/>
      <c r="N3961" s="127"/>
      <c r="O3961" s="127"/>
    </row>
    <row r="3962" spans="13:15">
      <c r="M3962" s="127"/>
      <c r="N3962" s="127"/>
      <c r="O3962" s="127"/>
    </row>
    <row r="3963" spans="13:15">
      <c r="M3963" s="127"/>
      <c r="N3963" s="127"/>
      <c r="O3963" s="127"/>
    </row>
    <row r="3964" spans="13:15">
      <c r="M3964" s="127"/>
      <c r="N3964" s="127"/>
      <c r="O3964" s="127"/>
    </row>
    <row r="3965" spans="13:15">
      <c r="M3965" s="127"/>
      <c r="N3965" s="127"/>
      <c r="O3965" s="127"/>
    </row>
    <row r="3966" spans="13:15">
      <c r="M3966" s="127"/>
      <c r="N3966" s="127"/>
      <c r="O3966" s="127"/>
    </row>
    <row r="3967" spans="13:15">
      <c r="M3967" s="127"/>
      <c r="N3967" s="127"/>
      <c r="O3967" s="127"/>
    </row>
    <row r="3968" spans="13:15">
      <c r="M3968" s="127"/>
      <c r="N3968" s="127"/>
      <c r="O3968" s="127"/>
    </row>
    <row r="3969" spans="13:15">
      <c r="M3969" s="127"/>
      <c r="N3969" s="127"/>
      <c r="O3969" s="127"/>
    </row>
    <row r="3970" spans="13:15">
      <c r="M3970" s="127"/>
      <c r="N3970" s="127"/>
      <c r="O3970" s="127"/>
    </row>
    <row r="3971" spans="13:15">
      <c r="M3971" s="127"/>
      <c r="N3971" s="127"/>
      <c r="O3971" s="127"/>
    </row>
    <row r="3972" spans="13:15">
      <c r="M3972" s="127"/>
      <c r="N3972" s="127"/>
      <c r="O3972" s="127"/>
    </row>
    <row r="3973" spans="13:15">
      <c r="M3973" s="127"/>
      <c r="N3973" s="127"/>
      <c r="O3973" s="127"/>
    </row>
    <row r="3974" spans="13:15">
      <c r="M3974" s="127"/>
      <c r="N3974" s="127"/>
      <c r="O3974" s="127"/>
    </row>
    <row r="3975" spans="13:15">
      <c r="M3975" s="127"/>
      <c r="N3975" s="127"/>
      <c r="O3975" s="127"/>
    </row>
    <row r="3976" spans="13:15">
      <c r="M3976" s="127"/>
      <c r="N3976" s="127"/>
      <c r="O3976" s="127"/>
    </row>
    <row r="3977" spans="13:15">
      <c r="M3977" s="127"/>
      <c r="N3977" s="127"/>
      <c r="O3977" s="127"/>
    </row>
    <row r="3978" spans="13:15">
      <c r="M3978" s="127"/>
      <c r="N3978" s="127"/>
      <c r="O3978" s="127"/>
    </row>
    <row r="3979" spans="13:15">
      <c r="M3979" s="127"/>
      <c r="N3979" s="127"/>
      <c r="O3979" s="127"/>
    </row>
    <row r="3980" spans="13:15">
      <c r="M3980" s="127"/>
      <c r="N3980" s="127"/>
      <c r="O3980" s="127"/>
    </row>
    <row r="3981" spans="13:15">
      <c r="M3981" s="127"/>
      <c r="N3981" s="127"/>
      <c r="O3981" s="127"/>
    </row>
    <row r="3982" spans="13:15">
      <c r="M3982" s="127"/>
      <c r="N3982" s="127"/>
      <c r="O3982" s="127"/>
    </row>
    <row r="3983" spans="13:15">
      <c r="M3983" s="127"/>
      <c r="N3983" s="127"/>
      <c r="O3983" s="127"/>
    </row>
    <row r="3984" spans="13:15">
      <c r="M3984" s="127"/>
      <c r="N3984" s="127"/>
      <c r="O3984" s="127"/>
    </row>
    <row r="3985" spans="13:15">
      <c r="M3985" s="127"/>
      <c r="N3985" s="127"/>
      <c r="O3985" s="127"/>
    </row>
    <row r="3986" spans="13:15">
      <c r="M3986" s="127"/>
      <c r="N3986" s="127"/>
      <c r="O3986" s="127"/>
    </row>
    <row r="3987" spans="13:15">
      <c r="M3987" s="127"/>
      <c r="N3987" s="127"/>
      <c r="O3987" s="127"/>
    </row>
    <row r="3988" spans="13:15">
      <c r="M3988" s="127"/>
      <c r="N3988" s="127"/>
      <c r="O3988" s="127"/>
    </row>
    <row r="3989" spans="13:15">
      <c r="M3989" s="127"/>
      <c r="N3989" s="127"/>
      <c r="O3989" s="127"/>
    </row>
    <row r="3990" spans="13:15">
      <c r="M3990" s="127"/>
      <c r="N3990" s="127"/>
      <c r="O3990" s="127"/>
    </row>
    <row r="3991" spans="13:15">
      <c r="M3991" s="127"/>
      <c r="N3991" s="127"/>
      <c r="O3991" s="127"/>
    </row>
    <row r="3992" spans="13:15">
      <c r="M3992" s="127"/>
      <c r="N3992" s="127"/>
      <c r="O3992" s="127"/>
    </row>
    <row r="3993" spans="13:15">
      <c r="M3993" s="127"/>
      <c r="N3993" s="127"/>
      <c r="O3993" s="127"/>
    </row>
    <row r="3994" spans="13:15">
      <c r="M3994" s="127"/>
      <c r="N3994" s="127"/>
      <c r="O3994" s="127"/>
    </row>
    <row r="3995" spans="13:15">
      <c r="M3995" s="127"/>
      <c r="N3995" s="127"/>
      <c r="O3995" s="127"/>
    </row>
    <row r="3996" spans="13:15">
      <c r="M3996" s="127"/>
      <c r="N3996" s="127"/>
      <c r="O3996" s="127"/>
    </row>
    <row r="3997" spans="13:15">
      <c r="M3997" s="127"/>
      <c r="N3997" s="127"/>
      <c r="O3997" s="127"/>
    </row>
    <row r="3998" spans="13:15">
      <c r="M3998" s="127"/>
      <c r="N3998" s="127"/>
      <c r="O3998" s="127"/>
    </row>
    <row r="3999" spans="13:15">
      <c r="M3999" s="127"/>
      <c r="N3999" s="127"/>
      <c r="O3999" s="127"/>
    </row>
    <row r="4000" spans="13:15">
      <c r="M4000" s="127"/>
      <c r="N4000" s="127"/>
      <c r="O4000" s="127"/>
    </row>
    <row r="4001" spans="13:15">
      <c r="M4001" s="127"/>
      <c r="N4001" s="127"/>
      <c r="O4001" s="127"/>
    </row>
  </sheetData>
  <autoFilter ref="A2:J1001" xr:uid="{00000000-0009-0000-0000-000000000000}"/>
  <mergeCells count="1">
    <mergeCell ref="A1:H1"/>
  </mergeCells>
  <phoneticPr fontId="5" type="noConversion"/>
  <pageMargins left="0.70866141732283505" right="0.70866141732283505" top="0.74803149606299202" bottom="0.74803149606299202" header="0.31496062992126" footer="0.31496062992126"/>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U47"/>
  <sheetViews>
    <sheetView tabSelected="1" topLeftCell="A16" zoomScaleNormal="100" zoomScaleSheetLayoutView="100" workbookViewId="0">
      <selection activeCell="F18" sqref="F18"/>
    </sheetView>
  </sheetViews>
  <sheetFormatPr defaultColWidth="9" defaultRowHeight="14.25"/>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20">
      <c r="A1" s="89" t="s">
        <v>39</v>
      </c>
      <c r="B1" s="89"/>
      <c r="C1" s="89"/>
      <c r="D1" s="89"/>
      <c r="E1" s="89"/>
      <c r="F1" s="89"/>
      <c r="G1" s="89"/>
      <c r="H1" s="89"/>
      <c r="I1" s="37"/>
    </row>
    <row r="2" spans="1:20">
      <c r="A2" s="12"/>
      <c r="B2" s="12"/>
      <c r="C2" s="12"/>
      <c r="D2" s="12"/>
      <c r="E2" s="12"/>
      <c r="F2" s="12"/>
      <c r="G2" s="12"/>
      <c r="H2" s="12"/>
      <c r="I2" s="12"/>
      <c r="J2" s="12"/>
    </row>
    <row r="3" spans="1:20">
      <c r="A3" s="85" t="s">
        <v>38</v>
      </c>
      <c r="B3" s="84"/>
      <c r="C3" s="81" t="s">
        <v>37</v>
      </c>
      <c r="D3" s="81"/>
      <c r="E3" s="81" t="s">
        <v>36</v>
      </c>
      <c r="F3" s="81"/>
      <c r="G3" s="81" t="s">
        <v>35</v>
      </c>
      <c r="H3" s="81"/>
      <c r="I3" s="81" t="s">
        <v>34</v>
      </c>
      <c r="J3" s="81"/>
    </row>
    <row r="4" spans="1:20">
      <c r="A4" s="81" t="s">
        <v>33</v>
      </c>
      <c r="B4" s="81"/>
      <c r="C4" s="88" t="s">
        <v>571</v>
      </c>
      <c r="D4" s="84"/>
      <c r="E4" s="83" t="str">
        <f>'案例汇总 -月'!B3</f>
        <v>名佳花园三区</v>
      </c>
      <c r="F4" s="84"/>
      <c r="G4" s="83" t="str">
        <f>'案例汇总 -月'!B16</f>
        <v>名流花园</v>
      </c>
      <c r="H4" s="84"/>
      <c r="I4" s="83" t="str">
        <f>'案例汇总 -月'!B29</f>
        <v>望都新地</v>
      </c>
      <c r="J4" s="84"/>
    </row>
    <row r="5" spans="1:20" ht="30" customHeight="1">
      <c r="A5" s="81" t="s">
        <v>32</v>
      </c>
      <c r="B5" s="81"/>
      <c r="C5" s="85" t="s">
        <v>31</v>
      </c>
      <c r="D5" s="84"/>
      <c r="E5" s="86">
        <f>'案例汇总 -月'!K59</f>
        <v>46.050000000000004</v>
      </c>
      <c r="F5" s="87"/>
      <c r="G5" s="86">
        <f>'案例汇总 -月'!K60</f>
        <v>42.31</v>
      </c>
      <c r="H5" s="87"/>
      <c r="I5" s="86">
        <f>'案例汇总 -月'!K61</f>
        <v>43.91</v>
      </c>
      <c r="J5" s="87"/>
    </row>
    <row r="6" spans="1:20">
      <c r="A6" s="81" t="s">
        <v>30</v>
      </c>
      <c r="B6" s="81"/>
      <c r="C6" s="11" t="s">
        <v>29</v>
      </c>
      <c r="D6" s="10">
        <v>100</v>
      </c>
      <c r="E6" s="11" t="s">
        <v>29</v>
      </c>
      <c r="F6" s="10">
        <v>100</v>
      </c>
      <c r="G6" s="11" t="s">
        <v>29</v>
      </c>
      <c r="H6" s="10">
        <v>100</v>
      </c>
      <c r="I6" s="11" t="s">
        <v>29</v>
      </c>
      <c r="J6" s="10">
        <v>100</v>
      </c>
    </row>
    <row r="7" spans="1:20">
      <c r="A7" s="81" t="s">
        <v>28</v>
      </c>
      <c r="B7" s="81"/>
      <c r="C7" s="6" t="s">
        <v>27</v>
      </c>
      <c r="D7" s="6">
        <v>100</v>
      </c>
      <c r="E7" s="6" t="s">
        <v>27</v>
      </c>
      <c r="F7" s="6">
        <v>100</v>
      </c>
      <c r="G7" s="6" t="s">
        <v>27</v>
      </c>
      <c r="H7" s="6">
        <f>IF(G7=C7,100,"请调整")</f>
        <v>100</v>
      </c>
      <c r="I7" s="6" t="s">
        <v>27</v>
      </c>
      <c r="J7" s="6">
        <f>IF(I7=G7,100,"请调整")</f>
        <v>100</v>
      </c>
    </row>
    <row r="8" spans="1:20" ht="84">
      <c r="A8" s="74" t="s">
        <v>26</v>
      </c>
      <c r="B8" s="5" t="s">
        <v>25</v>
      </c>
      <c r="C8" s="5" t="s">
        <v>572</v>
      </c>
      <c r="D8" s="6">
        <v>100</v>
      </c>
      <c r="E8" s="5" t="s">
        <v>612</v>
      </c>
      <c r="F8" s="6">
        <v>100</v>
      </c>
      <c r="G8" s="5" t="s">
        <v>614</v>
      </c>
      <c r="H8" s="6">
        <v>100</v>
      </c>
      <c r="I8" s="5" t="s">
        <v>613</v>
      </c>
      <c r="J8" s="6">
        <v>100</v>
      </c>
      <c r="K8" s="9">
        <v>3</v>
      </c>
    </row>
    <row r="9" spans="1:20" ht="132">
      <c r="A9" s="75"/>
      <c r="B9" s="5" t="s">
        <v>24</v>
      </c>
      <c r="C9" s="5" t="s">
        <v>615</v>
      </c>
      <c r="D9" s="6">
        <v>100</v>
      </c>
      <c r="E9" s="5" t="s">
        <v>617</v>
      </c>
      <c r="F9" s="6">
        <f>D9+$K$9</f>
        <v>100</v>
      </c>
      <c r="G9" s="5" t="s">
        <v>616</v>
      </c>
      <c r="H9" s="6">
        <f>F9</f>
        <v>100</v>
      </c>
      <c r="I9" s="5" t="s">
        <v>617</v>
      </c>
      <c r="J9" s="6">
        <f>F9</f>
        <v>100</v>
      </c>
      <c r="K9" s="9">
        <v>0</v>
      </c>
      <c r="P9" s="2" t="s">
        <v>570</v>
      </c>
    </row>
    <row r="10" spans="1:20" ht="48">
      <c r="A10" s="75"/>
      <c r="B10" s="5" t="s">
        <v>23</v>
      </c>
      <c r="C10" s="5" t="s">
        <v>573</v>
      </c>
      <c r="D10" s="6">
        <v>100</v>
      </c>
      <c r="E10" s="5" t="s">
        <v>618</v>
      </c>
      <c r="F10" s="6">
        <v>100</v>
      </c>
      <c r="G10" s="5" t="str">
        <f>C10</f>
        <v>周边有物联隆超市、小象超市、溪水源农贸市场等社区配套商业，评价商业设施一般。</v>
      </c>
      <c r="H10" s="6">
        <v>100</v>
      </c>
      <c r="I10" s="5" t="str">
        <f>C10</f>
        <v>周边有物联隆超市、小象超市、溪水源农贸市场等社区配套商业，评价商业设施一般。</v>
      </c>
      <c r="J10" s="6">
        <v>100</v>
      </c>
      <c r="K10" s="7">
        <v>5</v>
      </c>
    </row>
    <row r="11" spans="1:20" ht="36">
      <c r="A11" s="75"/>
      <c r="B11" s="5" t="s">
        <v>22</v>
      </c>
      <c r="C11" s="5" t="s">
        <v>574</v>
      </c>
      <c r="D11" s="6">
        <v>100</v>
      </c>
      <c r="E11" s="5" t="s">
        <v>619</v>
      </c>
      <c r="F11" s="6">
        <v>100</v>
      </c>
      <c r="G11" s="5" t="s">
        <v>619</v>
      </c>
      <c r="H11" s="6">
        <v>100</v>
      </c>
      <c r="I11" s="5" t="s">
        <v>619</v>
      </c>
      <c r="J11" s="6">
        <v>100</v>
      </c>
      <c r="K11" s="9">
        <v>3</v>
      </c>
    </row>
    <row r="12" spans="1:20" ht="48">
      <c r="A12" s="76"/>
      <c r="B12" s="5" t="s">
        <v>21</v>
      </c>
      <c r="C12" s="5" t="s">
        <v>575</v>
      </c>
      <c r="D12" s="6">
        <v>100</v>
      </c>
      <c r="E12" s="5" t="s">
        <v>89</v>
      </c>
      <c r="F12" s="39">
        <f>100+$K$12</f>
        <v>101</v>
      </c>
      <c r="G12" s="6" t="s">
        <v>20</v>
      </c>
      <c r="H12" s="39">
        <f>F12</f>
        <v>101</v>
      </c>
      <c r="I12" s="6" t="s">
        <v>20</v>
      </c>
      <c r="J12" s="39">
        <f>F12</f>
        <v>101</v>
      </c>
      <c r="K12" s="4">
        <v>1</v>
      </c>
    </row>
    <row r="13" spans="1:20" ht="24">
      <c r="A13" s="77" t="s">
        <v>19</v>
      </c>
      <c r="B13" s="5" t="s">
        <v>18</v>
      </c>
      <c r="C13" s="5" t="s">
        <v>314</v>
      </c>
      <c r="D13" s="6">
        <v>100</v>
      </c>
      <c r="E13" s="5" t="s">
        <v>315</v>
      </c>
      <c r="F13" s="6">
        <v>100</v>
      </c>
      <c r="G13" s="5" t="s">
        <v>316</v>
      </c>
      <c r="H13" s="6">
        <v>100</v>
      </c>
      <c r="I13" s="5" t="s">
        <v>315</v>
      </c>
      <c r="J13" s="6">
        <v>100</v>
      </c>
      <c r="K13" s="4">
        <v>1.5</v>
      </c>
    </row>
    <row r="14" spans="1:20">
      <c r="A14" s="78"/>
      <c r="B14" s="5" t="s">
        <v>17</v>
      </c>
      <c r="C14" s="6" t="s">
        <v>16</v>
      </c>
      <c r="D14" s="6">
        <v>100</v>
      </c>
      <c r="E14" s="5" t="s">
        <v>57</v>
      </c>
      <c r="F14" s="6">
        <v>100</v>
      </c>
      <c r="G14" s="5" t="s">
        <v>58</v>
      </c>
      <c r="H14" s="8">
        <v>100</v>
      </c>
      <c r="I14" s="5" t="s">
        <v>15</v>
      </c>
      <c r="J14" s="6">
        <v>100</v>
      </c>
      <c r="K14" s="4">
        <v>5</v>
      </c>
    </row>
    <row r="15" spans="1:20" ht="15" thickBot="1">
      <c r="A15" s="78"/>
      <c r="B15" s="6" t="s">
        <v>14</v>
      </c>
      <c r="C15" s="6" t="s">
        <v>13</v>
      </c>
      <c r="D15" s="6">
        <v>100</v>
      </c>
      <c r="E15" s="6" t="s">
        <v>13</v>
      </c>
      <c r="F15" s="6">
        <v>100</v>
      </c>
      <c r="G15" s="6" t="s">
        <v>13</v>
      </c>
      <c r="H15" s="6">
        <v>100</v>
      </c>
      <c r="I15" s="6" t="s">
        <v>13</v>
      </c>
      <c r="J15" s="6">
        <v>100</v>
      </c>
      <c r="K15" s="4">
        <v>1</v>
      </c>
    </row>
    <row r="16" spans="1:20" ht="48.75" thickBot="1">
      <c r="A16" s="78"/>
      <c r="B16" s="5" t="s">
        <v>12</v>
      </c>
      <c r="C16" s="38" t="s">
        <v>576</v>
      </c>
      <c r="D16" s="6">
        <v>100</v>
      </c>
      <c r="E16" s="38" t="s">
        <v>576</v>
      </c>
      <c r="F16" s="6">
        <v>100</v>
      </c>
      <c r="G16" s="38" t="str">
        <f>E16</f>
        <v>社区管理主要依靠物业公司，不再单独配备居住管理人员，居住管理一般</v>
      </c>
      <c r="H16" s="6">
        <v>100</v>
      </c>
      <c r="I16" s="38" t="str">
        <f>E16</f>
        <v>社区管理主要依靠物业公司，不再单独配备居住管理人员，居住管理一般</v>
      </c>
      <c r="J16" s="6">
        <v>100</v>
      </c>
      <c r="K16" s="4">
        <v>1</v>
      </c>
      <c r="O16" s="136" t="s">
        <v>73</v>
      </c>
      <c r="P16" s="137" t="s">
        <v>10</v>
      </c>
      <c r="Q16" s="137" t="s">
        <v>620</v>
      </c>
      <c r="R16" s="137" t="s">
        <v>8</v>
      </c>
      <c r="S16" s="137" t="s">
        <v>584</v>
      </c>
      <c r="T16" s="137" t="s">
        <v>621</v>
      </c>
    </row>
    <row r="17" spans="1:21" s="35" customFormat="1" ht="36.75" thickBot="1">
      <c r="A17" s="78"/>
      <c r="B17" s="48" t="s">
        <v>11</v>
      </c>
      <c r="C17" s="48" t="s">
        <v>248</v>
      </c>
      <c r="D17" s="8">
        <v>100</v>
      </c>
      <c r="E17" s="48" t="s">
        <v>248</v>
      </c>
      <c r="F17" s="6">
        <v>100</v>
      </c>
      <c r="G17" s="48" t="s">
        <v>248</v>
      </c>
      <c r="H17" s="6">
        <v>100</v>
      </c>
      <c r="I17" s="48" t="s">
        <v>248</v>
      </c>
      <c r="J17" s="6">
        <v>100</v>
      </c>
      <c r="K17" s="40">
        <v>1</v>
      </c>
      <c r="O17" s="138" t="str">
        <f>E4</f>
        <v>名佳花园三区</v>
      </c>
      <c r="P17" s="139" t="s">
        <v>622</v>
      </c>
      <c r="Q17" s="139" t="s">
        <v>623</v>
      </c>
      <c r="R17" s="139" t="s">
        <v>624</v>
      </c>
      <c r="S17" s="139" t="s">
        <v>252</v>
      </c>
      <c r="T17" s="139" t="s">
        <v>630</v>
      </c>
      <c r="U17" s="35" t="s">
        <v>631</v>
      </c>
    </row>
    <row r="18" spans="1:21" s="35" customFormat="1" ht="15" thickBot="1">
      <c r="A18" s="78"/>
      <c r="B18" s="48" t="s">
        <v>278</v>
      </c>
      <c r="C18" s="62">
        <f>C47</f>
        <v>1</v>
      </c>
      <c r="D18" s="8">
        <v>100</v>
      </c>
      <c r="E18" s="62">
        <f>E47</f>
        <v>0.77</v>
      </c>
      <c r="F18" s="39">
        <f>G41</f>
        <v>96</v>
      </c>
      <c r="G18" s="62">
        <f>G47</f>
        <v>0.74</v>
      </c>
      <c r="H18" s="39">
        <f>F18</f>
        <v>96</v>
      </c>
      <c r="I18" s="62">
        <f>I47</f>
        <v>0.85</v>
      </c>
      <c r="J18" s="39">
        <f>F41</f>
        <v>98</v>
      </c>
      <c r="K18" s="40">
        <v>2</v>
      </c>
      <c r="O18" s="138" t="str">
        <f>G4</f>
        <v>名流花园</v>
      </c>
      <c r="P18" s="139" t="s">
        <v>625</v>
      </c>
      <c r="Q18" s="139" t="s">
        <v>623</v>
      </c>
      <c r="R18" s="139" t="s">
        <v>624</v>
      </c>
      <c r="S18" s="139" t="s">
        <v>252</v>
      </c>
      <c r="T18" s="139" t="s">
        <v>627</v>
      </c>
    </row>
    <row r="19" spans="1:21" ht="15" thickBot="1">
      <c r="A19" s="78"/>
      <c r="B19" s="48" t="s">
        <v>53</v>
      </c>
      <c r="C19" s="48" t="s">
        <v>578</v>
      </c>
      <c r="D19" s="8">
        <v>100</v>
      </c>
      <c r="E19" s="48" t="s">
        <v>249</v>
      </c>
      <c r="F19" s="39">
        <f>100+$K$19</f>
        <v>100.5</v>
      </c>
      <c r="G19" s="48" t="s">
        <v>249</v>
      </c>
      <c r="H19" s="39">
        <f>F19</f>
        <v>100.5</v>
      </c>
      <c r="I19" s="48" t="s">
        <v>249</v>
      </c>
      <c r="J19" s="39">
        <f>F19</f>
        <v>100.5</v>
      </c>
      <c r="K19" s="40">
        <v>0.5</v>
      </c>
      <c r="O19" s="138" t="str">
        <f>I4</f>
        <v>望都新地</v>
      </c>
      <c r="P19" s="139" t="s">
        <v>622</v>
      </c>
      <c r="Q19" s="139" t="s">
        <v>623</v>
      </c>
      <c r="R19" s="139" t="s">
        <v>624</v>
      </c>
      <c r="S19" s="139" t="s">
        <v>252</v>
      </c>
      <c r="T19" s="139" t="s">
        <v>629</v>
      </c>
      <c r="U19" s="2" t="s">
        <v>632</v>
      </c>
    </row>
    <row r="20" spans="1:21">
      <c r="A20" s="78"/>
      <c r="B20" s="48" t="s">
        <v>59</v>
      </c>
      <c r="C20" s="48" t="s">
        <v>577</v>
      </c>
      <c r="D20" s="8">
        <v>100</v>
      </c>
      <c r="E20" s="48" t="s">
        <v>272</v>
      </c>
      <c r="F20" s="39">
        <f>100-K20</f>
        <v>97</v>
      </c>
      <c r="G20" s="48" t="s">
        <v>272</v>
      </c>
      <c r="H20" s="39">
        <f>F20</f>
        <v>97</v>
      </c>
      <c r="I20" s="48" t="s">
        <v>272</v>
      </c>
      <c r="J20" s="39">
        <f>F20</f>
        <v>97</v>
      </c>
      <c r="K20" s="40">
        <v>3</v>
      </c>
    </row>
    <row r="21" spans="1:21">
      <c r="A21" s="78"/>
      <c r="B21" s="48" t="s">
        <v>10</v>
      </c>
      <c r="C21" s="48" t="s">
        <v>9</v>
      </c>
      <c r="D21" s="8">
        <v>100</v>
      </c>
      <c r="E21" s="48" t="s">
        <v>9</v>
      </c>
      <c r="F21" s="6">
        <v>100</v>
      </c>
      <c r="G21" s="48" t="s">
        <v>626</v>
      </c>
      <c r="H21" s="39">
        <f>100+K21</f>
        <v>105</v>
      </c>
      <c r="I21" s="48" t="s">
        <v>9</v>
      </c>
      <c r="J21" s="6">
        <v>100</v>
      </c>
      <c r="K21" s="4">
        <v>5</v>
      </c>
    </row>
    <row r="22" spans="1:21">
      <c r="A22" s="78"/>
      <c r="B22" s="48" t="s">
        <v>90</v>
      </c>
      <c r="C22" s="48" t="s">
        <v>628</v>
      </c>
      <c r="D22" s="8">
        <v>100</v>
      </c>
      <c r="E22" s="48" t="str">
        <f>T17</f>
        <v>100-120</v>
      </c>
      <c r="F22" s="39">
        <f>H39</f>
        <v>97</v>
      </c>
      <c r="G22" s="48" t="str">
        <f>T18</f>
        <v>120-140</v>
      </c>
      <c r="H22" s="39">
        <f>I39</f>
        <v>94</v>
      </c>
      <c r="I22" s="48" t="str">
        <f>T19</f>
        <v>80-100</v>
      </c>
      <c r="J22" s="6">
        <f>D22</f>
        <v>100</v>
      </c>
      <c r="K22" s="4">
        <v>3</v>
      </c>
    </row>
    <row r="23" spans="1:21" ht="24">
      <c r="A23" s="78"/>
      <c r="B23" s="5" t="s">
        <v>8</v>
      </c>
      <c r="C23" s="5" t="s">
        <v>273</v>
      </c>
      <c r="D23" s="6">
        <v>100</v>
      </c>
      <c r="E23" s="5" t="s">
        <v>273</v>
      </c>
      <c r="F23" s="6">
        <v>100</v>
      </c>
      <c r="G23" s="5" t="s">
        <v>273</v>
      </c>
      <c r="H23" s="6">
        <f>F23</f>
        <v>100</v>
      </c>
      <c r="I23" s="5" t="s">
        <v>273</v>
      </c>
      <c r="J23" s="6">
        <f>F23</f>
        <v>100</v>
      </c>
      <c r="K23" s="4">
        <v>1</v>
      </c>
    </row>
    <row r="24" spans="1:21" ht="36">
      <c r="A24" s="78"/>
      <c r="B24" s="5" t="s">
        <v>7</v>
      </c>
      <c r="C24" s="5" t="s">
        <v>611</v>
      </c>
      <c r="D24" s="6">
        <v>100</v>
      </c>
      <c r="E24" s="5" t="s">
        <v>611</v>
      </c>
      <c r="F24" s="6">
        <v>100</v>
      </c>
      <c r="G24" s="5" t="str">
        <f>E24</f>
        <v>配备家具、家电较齐全；功能正常，质量有保证，较好</v>
      </c>
      <c r="H24" s="6">
        <v>100</v>
      </c>
      <c r="I24" s="5" t="str">
        <f>G24</f>
        <v>配备家具、家电较齐全；功能正常，质量有保证，较好</v>
      </c>
      <c r="J24" s="6">
        <v>100</v>
      </c>
      <c r="K24" s="4">
        <v>0</v>
      </c>
    </row>
    <row r="25" spans="1:21">
      <c r="A25" s="80" t="s">
        <v>6</v>
      </c>
      <c r="B25" s="80"/>
      <c r="C25" s="81" t="s">
        <v>4</v>
      </c>
      <c r="D25" s="81"/>
      <c r="E25" s="79">
        <f>E5</f>
        <v>46.050000000000004</v>
      </c>
      <c r="F25" s="79"/>
      <c r="G25" s="79">
        <f>G5</f>
        <v>42.31</v>
      </c>
      <c r="H25" s="79"/>
      <c r="I25" s="79">
        <f>I5</f>
        <v>43.91</v>
      </c>
      <c r="J25" s="79"/>
    </row>
    <row r="26" spans="1:21">
      <c r="A26" s="80" t="s">
        <v>5</v>
      </c>
      <c r="B26" s="80"/>
      <c r="C26" s="81" t="s">
        <v>4</v>
      </c>
      <c r="D26" s="81"/>
      <c r="E26" s="82">
        <f>ROUND(E25*POWER(100,COUNT(F6:F24))/PRODUCT(F6:F24),2)</f>
        <v>50.23</v>
      </c>
      <c r="F26" s="82"/>
      <c r="G26" s="82">
        <f>ROUND(G25*POWER(100,COUNT(H6:H24))/PRODUCT(H6:H24),2)</f>
        <v>45.35</v>
      </c>
      <c r="H26" s="82"/>
      <c r="I26" s="82">
        <f>ROUND(I25*POWER(100,COUNT(J6:J24))/PRODUCT(J6:J24),2)</f>
        <v>45.51</v>
      </c>
      <c r="J26" s="82"/>
      <c r="L26" s="45">
        <f>E26-I26</f>
        <v>4.7199999999999989</v>
      </c>
    </row>
    <row r="27" spans="1:21">
      <c r="A27" s="73" t="str">
        <f>CONCATENATE("估价对象比较价值=(",TEXT(E26,"G/通用格式"),"+",TEXT(G26,"G/通用格式"),"+",TEXT(I26,"G/通用格式"),")","/",3,"=",ROUND((E26+G26+I26)/3,2))</f>
        <v>估价对象比较价值=(50.23+45.35+45.51)/3=47.03</v>
      </c>
      <c r="B27" s="73"/>
      <c r="C27" s="73"/>
      <c r="D27" s="73"/>
      <c r="E27" s="73"/>
      <c r="F27" s="73"/>
      <c r="G27" s="73"/>
      <c r="H27" s="73"/>
      <c r="I27" s="3"/>
      <c r="J27" s="3"/>
      <c r="L27" s="2">
        <f>L26/I26</f>
        <v>0.10371346956712808</v>
      </c>
    </row>
    <row r="28" spans="1:21">
      <c r="E28" s="69">
        <f>ROUND(POWER(100,COUNT(F6:F24))/PRODUCT(F6:F24),4)</f>
        <v>1.0907</v>
      </c>
      <c r="G28" s="2">
        <f>ROUND(POWER(100,COUNT(H6:H24))/PRODUCT(H6:H24),4)</f>
        <v>1.0719000000000001</v>
      </c>
      <c r="I28" s="2">
        <f>ROUND(POWER(100,COUNT(J6:J24))/PRODUCT(J6:J24),4)</f>
        <v>1.0364</v>
      </c>
      <c r="P28" s="107" t="s">
        <v>317</v>
      </c>
      <c r="Q28" s="107"/>
      <c r="R28" s="107">
        <v>47.75</v>
      </c>
      <c r="S28" s="107">
        <v>51.65</v>
      </c>
      <c r="T28" s="107" t="s">
        <v>318</v>
      </c>
    </row>
    <row r="29" spans="1:21">
      <c r="B29" s="41" t="s">
        <v>274</v>
      </c>
      <c r="C29" s="41">
        <f>ROUND((E26+G26+I26)/3,2)</f>
        <v>47.03</v>
      </c>
      <c r="E29" s="2">
        <f>ROUND(E26/E25,4)</f>
        <v>1.0908</v>
      </c>
      <c r="G29" s="2">
        <f>ROUND(G26/G25,4)</f>
        <v>1.0719000000000001</v>
      </c>
      <c r="I29" s="2">
        <f>ROUND(I26/I25,4)</f>
        <v>1.0364</v>
      </c>
      <c r="P29" s="107" t="s">
        <v>319</v>
      </c>
      <c r="Q29" s="107"/>
      <c r="R29" s="107">
        <v>45.01</v>
      </c>
      <c r="S29" s="107">
        <v>49.28</v>
      </c>
      <c r="T29" s="107" t="s">
        <v>320</v>
      </c>
    </row>
    <row r="30" spans="1:21">
      <c r="B30" s="41">
        <v>3.9</v>
      </c>
      <c r="C30" s="63">
        <f>C29+B30</f>
        <v>50.93</v>
      </c>
      <c r="P30" s="36" t="s">
        <v>321</v>
      </c>
      <c r="Q30"/>
      <c r="R30">
        <v>48.69</v>
      </c>
      <c r="S30">
        <v>52.59</v>
      </c>
      <c r="T30" s="107" t="s">
        <v>318</v>
      </c>
    </row>
    <row r="31" spans="1:21">
      <c r="C31" s="63" t="s">
        <v>291</v>
      </c>
      <c r="E31" s="2">
        <f>E25*E29</f>
        <v>50.231340000000003</v>
      </c>
      <c r="G31" s="2">
        <f>G25*G29</f>
        <v>45.352089000000007</v>
      </c>
      <c r="I31" s="2">
        <f>I25*I29</f>
        <v>45.508323999999995</v>
      </c>
    </row>
    <row r="33" spans="2:11">
      <c r="E33" s="2">
        <f>(100^18)/PRODUCT(F6:F24)</f>
        <v>1.0906812893905762E-2</v>
      </c>
      <c r="G33" s="2">
        <f>(100^18)/PRODUCT(H6:H24)</f>
        <v>1.0718954921062403E-2</v>
      </c>
      <c r="I33" s="2">
        <f>(100^18)/PRODUCT(J6:J24)</f>
        <v>1.0363698129392905E-2</v>
      </c>
    </row>
    <row r="38" spans="2:11">
      <c r="C38" s="2" t="s">
        <v>285</v>
      </c>
      <c r="E38" s="7" t="s">
        <v>638</v>
      </c>
      <c r="F38" s="7" t="s">
        <v>633</v>
      </c>
      <c r="G38" s="7" t="s">
        <v>628</v>
      </c>
      <c r="H38" s="7" t="s">
        <v>634</v>
      </c>
      <c r="I38" s="7" t="s">
        <v>635</v>
      </c>
      <c r="J38" s="7" t="s">
        <v>636</v>
      </c>
      <c r="K38" s="2" t="s">
        <v>637</v>
      </c>
    </row>
    <row r="39" spans="2:11">
      <c r="E39" s="7">
        <f>F39+$K$22</f>
        <v>106</v>
      </c>
      <c r="F39" s="7">
        <f>G39+$K$22</f>
        <v>103</v>
      </c>
      <c r="G39" s="7">
        <v>100</v>
      </c>
      <c r="H39" s="7">
        <f>G39-$K$22</f>
        <v>97</v>
      </c>
      <c r="I39" s="7">
        <f t="shared" ref="I39" si="0">H39-$K$22</f>
        <v>94</v>
      </c>
      <c r="J39" s="7">
        <f t="shared" ref="J39" si="1">I39-$K$22</f>
        <v>91</v>
      </c>
      <c r="K39" s="7">
        <f t="shared" ref="K39" si="2">J39-$K$22</f>
        <v>88</v>
      </c>
    </row>
    <row r="40" spans="2:11">
      <c r="C40" s="2" t="s">
        <v>286</v>
      </c>
      <c r="E40" s="7" t="s">
        <v>290</v>
      </c>
      <c r="F40" s="7" t="s">
        <v>287</v>
      </c>
      <c r="G40" s="7" t="s">
        <v>639</v>
      </c>
      <c r="H40" s="2" t="s">
        <v>288</v>
      </c>
      <c r="I40" s="2" t="s">
        <v>289</v>
      </c>
    </row>
    <row r="41" spans="2:11">
      <c r="E41" s="7">
        <v>100</v>
      </c>
      <c r="F41" s="7">
        <f>E41-$K$18</f>
        <v>98</v>
      </c>
      <c r="G41" s="7">
        <f>F41-$K$18</f>
        <v>96</v>
      </c>
      <c r="H41" s="7">
        <f t="shared" ref="H41" si="3">G41-$K$18</f>
        <v>94</v>
      </c>
      <c r="I41" s="7">
        <f t="shared" ref="H41:I41" si="4">H41-$K$18</f>
        <v>92</v>
      </c>
      <c r="J41" s="7"/>
    </row>
    <row r="44" spans="2:11">
      <c r="B44" s="2" t="s">
        <v>278</v>
      </c>
      <c r="C44" s="2" t="s">
        <v>279</v>
      </c>
      <c r="E44" s="2" t="s">
        <v>280</v>
      </c>
      <c r="G44" s="2" t="s">
        <v>281</v>
      </c>
      <c r="I44" s="2" t="s">
        <v>282</v>
      </c>
    </row>
    <row r="45" spans="2:11">
      <c r="B45" s="2" t="s">
        <v>283</v>
      </c>
      <c r="C45" s="60">
        <v>1</v>
      </c>
      <c r="E45" s="60">
        <f>ROUND((1-(2025-2004)/50)*0.98,2)</f>
        <v>0.56999999999999995</v>
      </c>
      <c r="G45" s="60">
        <f>ROUND((1-(2025-1999)/50)*0.98,2)</f>
        <v>0.47</v>
      </c>
      <c r="I45" s="60">
        <f>ROUND((1-(2025-2009)/60),2)</f>
        <v>0.73</v>
      </c>
    </row>
    <row r="46" spans="2:11">
      <c r="B46" s="2" t="s">
        <v>284</v>
      </c>
      <c r="C46" s="60">
        <v>1</v>
      </c>
      <c r="E46" s="60">
        <v>0.85</v>
      </c>
      <c r="G46" s="60">
        <v>0.85</v>
      </c>
      <c r="I46" s="60">
        <v>0.9</v>
      </c>
    </row>
    <row r="47" spans="2:11">
      <c r="C47" s="61">
        <f>ROUND(C45*0.3+C46*0.7,2)</f>
        <v>1</v>
      </c>
      <c r="E47" s="61">
        <f>ROUND(E45*0.3+E46*0.7,2)</f>
        <v>0.77</v>
      </c>
      <c r="G47" s="61">
        <f>ROUND(G45*0.3+G46*0.7,2)</f>
        <v>0.74</v>
      </c>
      <c r="I47" s="61">
        <f>ROUND(I45*0.3+I46*0.7,2)</f>
        <v>0.85</v>
      </c>
    </row>
  </sheetData>
  <mergeCells count="31">
    <mergeCell ref="I3:J3"/>
    <mergeCell ref="A1:H1"/>
    <mergeCell ref="A3:B3"/>
    <mergeCell ref="C3:D3"/>
    <mergeCell ref="E3:F3"/>
    <mergeCell ref="G3:H3"/>
    <mergeCell ref="G4:H4"/>
    <mergeCell ref="I4:J4"/>
    <mergeCell ref="A5:B5"/>
    <mergeCell ref="C5:D5"/>
    <mergeCell ref="E5:F5"/>
    <mergeCell ref="G5:H5"/>
    <mergeCell ref="I5:J5"/>
    <mergeCell ref="A4:B4"/>
    <mergeCell ref="C4:D4"/>
    <mergeCell ref="E4:F4"/>
    <mergeCell ref="A6:B6"/>
    <mergeCell ref="A7:B7"/>
    <mergeCell ref="A25:B25"/>
    <mergeCell ref="C25:D25"/>
    <mergeCell ref="E25:F25"/>
    <mergeCell ref="A27:H27"/>
    <mergeCell ref="A8:A12"/>
    <mergeCell ref="A13:A24"/>
    <mergeCell ref="I25:J25"/>
    <mergeCell ref="A26:B26"/>
    <mergeCell ref="C26:D26"/>
    <mergeCell ref="E26:F26"/>
    <mergeCell ref="G26:H26"/>
    <mergeCell ref="I26:J26"/>
    <mergeCell ref="G25:H25"/>
  </mergeCells>
  <phoneticPr fontId="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0"/>
  <sheetViews>
    <sheetView topLeftCell="A7" zoomScale="110" zoomScaleNormal="110" workbookViewId="0">
      <selection activeCell="E2" sqref="E2"/>
    </sheetView>
  </sheetViews>
  <sheetFormatPr defaultColWidth="22.875" defaultRowHeight="14.25"/>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c r="A1" s="32" t="s">
        <v>0</v>
      </c>
      <c r="B1" s="32" t="s">
        <v>91</v>
      </c>
      <c r="C1" s="32" t="s">
        <v>92</v>
      </c>
      <c r="D1" s="32" t="s">
        <v>93</v>
      </c>
    </row>
    <row r="2" spans="1:9" ht="62.25">
      <c r="A2" s="33">
        <v>1</v>
      </c>
      <c r="B2" s="32" t="s">
        <v>95</v>
      </c>
      <c r="C2" s="34" t="e">
        <f>ROUND(E2/60,2)</f>
        <v>#REF!</v>
      </c>
      <c r="D2" s="32" t="s">
        <v>297</v>
      </c>
      <c r="E2" s="2" t="e">
        <f>#REF!</f>
        <v>#REF!</v>
      </c>
      <c r="F2" s="18"/>
    </row>
    <row r="3" spans="1:9">
      <c r="A3" s="33">
        <v>2</v>
      </c>
      <c r="B3" s="32" t="s">
        <v>96</v>
      </c>
      <c r="C3" s="33" t="e">
        <f>C4+C5+C6</f>
        <v>#REF!</v>
      </c>
      <c r="D3" s="32" t="s">
        <v>298</v>
      </c>
    </row>
    <row r="4" spans="1:9" ht="38.25">
      <c r="A4" s="33">
        <v>2.1</v>
      </c>
      <c r="B4" s="32" t="s">
        <v>97</v>
      </c>
      <c r="C4" s="34">
        <f>F4</f>
        <v>9.61</v>
      </c>
      <c r="D4" s="32" t="s">
        <v>299</v>
      </c>
      <c r="E4" s="2">
        <f>I13</f>
        <v>5341.27</v>
      </c>
      <c r="F4" s="2">
        <f>ROUND(E4*1.5*12/10000,2)</f>
        <v>9.61</v>
      </c>
    </row>
    <row r="5" spans="1:9" ht="48">
      <c r="A5" s="33">
        <v>2.2000000000000002</v>
      </c>
      <c r="B5" s="32" t="s">
        <v>98</v>
      </c>
      <c r="C5" s="54">
        <v>0</v>
      </c>
      <c r="D5" s="32" t="s">
        <v>300</v>
      </c>
      <c r="E5" s="55"/>
      <c r="F5" s="56">
        <v>1E-3</v>
      </c>
    </row>
    <row r="6" spans="1:9" ht="49.5">
      <c r="A6" s="33">
        <v>2.2999999999999998</v>
      </c>
      <c r="B6" s="32" t="s">
        <v>99</v>
      </c>
      <c r="C6" s="33" t="e">
        <f>#REF!</f>
        <v>#REF!</v>
      </c>
      <c r="D6" s="32" t="s">
        <v>301</v>
      </c>
      <c r="E6" s="2" t="s">
        <v>105</v>
      </c>
    </row>
    <row r="7" spans="1:9">
      <c r="A7" s="33">
        <v>3</v>
      </c>
      <c r="B7" s="32" t="s">
        <v>100</v>
      </c>
      <c r="C7" s="33" t="e">
        <f>C8+C9+C10</f>
        <v>#REF!</v>
      </c>
      <c r="D7" s="32" t="s">
        <v>302</v>
      </c>
    </row>
    <row r="8" spans="1:9" ht="24.75">
      <c r="A8" s="33">
        <v>3.1</v>
      </c>
      <c r="B8" s="32" t="s">
        <v>101</v>
      </c>
      <c r="C8" s="33">
        <f>E8</f>
        <v>16.13</v>
      </c>
      <c r="D8" s="32" t="s">
        <v>306</v>
      </c>
      <c r="E8" s="2">
        <f>ROUND(测算表!C30*12*I14*5%/10000,2)</f>
        <v>16.13</v>
      </c>
      <c r="F8" s="2">
        <f>测算表!C30</f>
        <v>50.93</v>
      </c>
    </row>
    <row r="9" spans="1:9" ht="57">
      <c r="A9" s="33">
        <v>3.2</v>
      </c>
      <c r="B9" s="32" t="s">
        <v>102</v>
      </c>
      <c r="C9" s="33">
        <v>0</v>
      </c>
      <c r="D9" s="32" t="s">
        <v>303</v>
      </c>
      <c r="G9" s="57" t="s">
        <v>107</v>
      </c>
    </row>
    <row r="10" spans="1:9" ht="57">
      <c r="A10" s="33">
        <v>3.3</v>
      </c>
      <c r="B10" s="32" t="s">
        <v>103</v>
      </c>
      <c r="C10" s="33" t="e">
        <f>ROUND(C2*3%,2)</f>
        <v>#REF!</v>
      </c>
      <c r="D10" s="32" t="s">
        <v>304</v>
      </c>
      <c r="E10" s="57" t="s">
        <v>106</v>
      </c>
    </row>
    <row r="11" spans="1:9" ht="20.25" customHeight="1">
      <c r="A11" s="33">
        <v>4</v>
      </c>
      <c r="B11" s="32" t="s">
        <v>104</v>
      </c>
      <c r="C11" s="34" t="e">
        <f>C2+C3+C7</f>
        <v>#REF!</v>
      </c>
      <c r="D11" s="32" t="s">
        <v>305</v>
      </c>
    </row>
    <row r="12" spans="1:9" ht="25.5">
      <c r="A12" s="33">
        <v>5</v>
      </c>
      <c r="B12" s="32" t="s">
        <v>94</v>
      </c>
      <c r="C12" s="33" t="e">
        <f>ROUND(C11*10000/I14/12,0)</f>
        <v>#REF!</v>
      </c>
      <c r="D12" s="32" t="s">
        <v>296</v>
      </c>
    </row>
    <row r="13" spans="1:9">
      <c r="H13" s="58" t="s">
        <v>275</v>
      </c>
      <c r="I13" s="59">
        <v>5341.27</v>
      </c>
    </row>
    <row r="14" spans="1:9">
      <c r="H14" s="58" t="s">
        <v>276</v>
      </c>
      <c r="I14" s="59">
        <v>5277.65</v>
      </c>
    </row>
    <row r="15" spans="1:9">
      <c r="H15" s="58" t="s">
        <v>277</v>
      </c>
      <c r="I15" s="59">
        <v>63.62</v>
      </c>
    </row>
    <row r="16" spans="1:9">
      <c r="H16" s="49"/>
    </row>
    <row r="20" spans="4:4">
      <c r="D20" s="2" t="s">
        <v>244</v>
      </c>
    </row>
  </sheetData>
  <phoneticPr fontId="5"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128"/>
  <sheetViews>
    <sheetView topLeftCell="H1" workbookViewId="0">
      <selection activeCell="L47" sqref="L47"/>
    </sheetView>
  </sheetViews>
  <sheetFormatPr defaultColWidth="9" defaultRowHeight="14.25"/>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c r="A1" s="94" t="s">
        <v>46</v>
      </c>
      <c r="B1" s="94"/>
      <c r="C1" s="94"/>
      <c r="D1" s="94"/>
      <c r="E1" s="94"/>
      <c r="F1" s="94"/>
      <c r="H1" s="94" t="s">
        <v>47</v>
      </c>
      <c r="I1" s="94"/>
      <c r="J1" s="94"/>
      <c r="K1" s="94"/>
      <c r="L1" s="94"/>
      <c r="M1" s="94"/>
      <c r="O1" s="94" t="s">
        <v>234</v>
      </c>
      <c r="P1" s="94"/>
      <c r="Q1" s="94"/>
      <c r="R1" s="94"/>
      <c r="S1" s="94"/>
      <c r="T1" s="94"/>
    </row>
    <row r="2" spans="1:20">
      <c r="A2" s="14" t="s">
        <v>3</v>
      </c>
      <c r="B2" s="14" t="s">
        <v>2</v>
      </c>
      <c r="C2" s="14" t="s">
        <v>43</v>
      </c>
      <c r="D2" s="15" t="s">
        <v>42</v>
      </c>
      <c r="E2" s="14" t="s">
        <v>41</v>
      </c>
      <c r="F2" s="14" t="s">
        <v>44</v>
      </c>
      <c r="H2" s="14" t="s">
        <v>3</v>
      </c>
      <c r="I2" s="14" t="s">
        <v>2</v>
      </c>
      <c r="J2" s="14" t="s">
        <v>43</v>
      </c>
      <c r="K2" s="15" t="s">
        <v>42</v>
      </c>
      <c r="L2" s="14" t="s">
        <v>41</v>
      </c>
      <c r="M2" s="14" t="s">
        <v>44</v>
      </c>
      <c r="O2" s="14" t="s">
        <v>3</v>
      </c>
      <c r="P2" s="14" t="s">
        <v>2</v>
      </c>
      <c r="Q2" s="14" t="s">
        <v>43</v>
      </c>
      <c r="R2" s="15" t="s">
        <v>42</v>
      </c>
      <c r="S2" s="14" t="s">
        <v>41</v>
      </c>
      <c r="T2" s="14" t="s">
        <v>44</v>
      </c>
    </row>
    <row r="3" spans="1:20">
      <c r="A3" s="46"/>
      <c r="B3" s="92" t="e">
        <f>#REF!</f>
        <v>#REF!</v>
      </c>
      <c r="C3" s="95" t="s">
        <v>231</v>
      </c>
      <c r="D3" s="15" t="s">
        <v>260</v>
      </c>
      <c r="E3" s="14" t="s">
        <v>271</v>
      </c>
      <c r="F3" s="95" t="e">
        <f>ROUND(AVERAGE(E3:E4),2)</f>
        <v>#REF!</v>
      </c>
      <c r="H3" s="90">
        <v>1</v>
      </c>
      <c r="I3" s="92" t="e">
        <f>B3</f>
        <v>#REF!</v>
      </c>
      <c r="J3" s="95" t="s">
        <v>231</v>
      </c>
      <c r="K3" s="15" t="s">
        <v>260</v>
      </c>
      <c r="L3" s="14" t="e">
        <f>#REF!</f>
        <v>#REF!</v>
      </c>
      <c r="M3" s="95" t="e">
        <f>ROUND(AVERAGE(L3:L4),2)</f>
        <v>#REF!</v>
      </c>
      <c r="O3" s="90">
        <v>1</v>
      </c>
      <c r="P3" s="92" t="e">
        <f>B3</f>
        <v>#REF!</v>
      </c>
      <c r="Q3" s="95" t="s">
        <v>231</v>
      </c>
      <c r="R3" s="15" t="s">
        <v>260</v>
      </c>
      <c r="S3" s="14" t="e">
        <f>#REF!</f>
        <v>#REF!</v>
      </c>
      <c r="T3" s="95" t="e">
        <f>ROUND(AVERAGE(S3:S4),2)</f>
        <v>#REF!</v>
      </c>
    </row>
    <row r="4" spans="1:20" ht="14.25" customHeight="1">
      <c r="A4" s="90">
        <v>1</v>
      </c>
      <c r="B4" s="93"/>
      <c r="C4" s="96"/>
      <c r="D4" s="15" t="s">
        <v>261</v>
      </c>
      <c r="E4" s="14" t="e">
        <f>#REF!</f>
        <v>#REF!</v>
      </c>
      <c r="F4" s="96"/>
      <c r="H4" s="91"/>
      <c r="I4" s="93" t="e">
        <f>B3</f>
        <v>#REF!</v>
      </c>
      <c r="J4" s="96"/>
      <c r="K4" s="15" t="s">
        <v>261</v>
      </c>
      <c r="L4" s="14" t="e">
        <f>#REF!</f>
        <v>#REF!</v>
      </c>
      <c r="M4" s="96"/>
      <c r="O4" s="91"/>
      <c r="P4" s="93" t="e">
        <f>B3</f>
        <v>#REF!</v>
      </c>
      <c r="Q4" s="96"/>
      <c r="R4" s="15" t="s">
        <v>261</v>
      </c>
      <c r="S4" s="14" t="e">
        <f>#REF!</f>
        <v>#REF!</v>
      </c>
      <c r="T4" s="96"/>
    </row>
    <row r="5" spans="1:20" ht="14.25" customHeight="1">
      <c r="A5" s="91"/>
      <c r="B5" s="93"/>
      <c r="C5" s="94" t="s">
        <v>259</v>
      </c>
      <c r="D5" s="15" t="s">
        <v>262</v>
      </c>
      <c r="E5" s="14" t="e">
        <f>#REF!</f>
        <v>#REF!</v>
      </c>
      <c r="F5" s="105" t="e">
        <f>ROUND(AVERAGE(E5:E7),2)</f>
        <v>#REF!</v>
      </c>
      <c r="H5" s="91"/>
      <c r="I5" s="93"/>
      <c r="J5" s="94" t="s">
        <v>259</v>
      </c>
      <c r="K5" s="15" t="s">
        <v>262</v>
      </c>
      <c r="L5" s="14" t="e">
        <f>#REF!</f>
        <v>#REF!</v>
      </c>
      <c r="M5" s="105" t="e">
        <f>ROUND(AVERAGE(L5:L7),2)</f>
        <v>#REF!</v>
      </c>
      <c r="O5" s="91"/>
      <c r="P5" s="93"/>
      <c r="Q5" s="94" t="s">
        <v>259</v>
      </c>
      <c r="R5" s="15" t="s">
        <v>262</v>
      </c>
      <c r="S5" s="14" t="e">
        <f>#REF!</f>
        <v>#REF!</v>
      </c>
      <c r="T5" s="105" t="e">
        <f>ROUND(AVERAGE(S5:S7),2)</f>
        <v>#REF!</v>
      </c>
    </row>
    <row r="6" spans="1:20" ht="14.25" customHeight="1">
      <c r="A6" s="91"/>
      <c r="B6" s="93"/>
      <c r="C6" s="94"/>
      <c r="D6" s="15" t="s">
        <v>263</v>
      </c>
      <c r="E6" s="14" t="e">
        <f>#REF!</f>
        <v>#REF!</v>
      </c>
      <c r="F6" s="105"/>
      <c r="H6" s="91"/>
      <c r="I6" s="93"/>
      <c r="J6" s="94"/>
      <c r="K6" s="15" t="s">
        <v>263</v>
      </c>
      <c r="L6" s="14" t="e">
        <f>#REF!</f>
        <v>#REF!</v>
      </c>
      <c r="M6" s="105"/>
      <c r="O6" s="91"/>
      <c r="P6" s="93"/>
      <c r="Q6" s="94"/>
      <c r="R6" s="15" t="s">
        <v>263</v>
      </c>
      <c r="S6" s="14" t="e">
        <f>#REF!</f>
        <v>#REF!</v>
      </c>
      <c r="T6" s="105"/>
    </row>
    <row r="7" spans="1:20">
      <c r="A7" s="91"/>
      <c r="B7" s="93"/>
      <c r="C7" s="94"/>
      <c r="D7" s="15" t="s">
        <v>264</v>
      </c>
      <c r="E7" s="14" t="e">
        <f>#REF!</f>
        <v>#REF!</v>
      </c>
      <c r="F7" s="105"/>
      <c r="H7" s="91"/>
      <c r="I7" s="93"/>
      <c r="J7" s="94"/>
      <c r="K7" s="15" t="s">
        <v>264</v>
      </c>
      <c r="L7" s="14" t="e">
        <f>#REF!</f>
        <v>#REF!</v>
      </c>
      <c r="M7" s="105"/>
      <c r="N7" s="1">
        <v>2</v>
      </c>
      <c r="O7" s="91"/>
      <c r="P7" s="93"/>
      <c r="Q7" s="94"/>
      <c r="R7" s="15" t="s">
        <v>264</v>
      </c>
      <c r="S7" s="14" t="e">
        <f>#REF!</f>
        <v>#REF!</v>
      </c>
      <c r="T7" s="105"/>
    </row>
    <row r="8" spans="1:20">
      <c r="A8" s="91"/>
      <c r="B8" s="93"/>
      <c r="C8" s="94" t="s">
        <v>258</v>
      </c>
      <c r="D8" s="15" t="s">
        <v>265</v>
      </c>
      <c r="E8" s="14" t="e">
        <f>#REF!</f>
        <v>#REF!</v>
      </c>
      <c r="F8" s="105" t="e">
        <f>ROUND(AVERAGE(E8:E10),2)</f>
        <v>#REF!</v>
      </c>
      <c r="H8" s="91"/>
      <c r="I8" s="93"/>
      <c r="J8" s="94" t="s">
        <v>258</v>
      </c>
      <c r="K8" s="15" t="s">
        <v>265</v>
      </c>
      <c r="L8" s="14" t="e">
        <f>#REF!</f>
        <v>#REF!</v>
      </c>
      <c r="M8" s="105" t="e">
        <f>ROUND(AVERAGE(L8:L10),2)</f>
        <v>#REF!</v>
      </c>
      <c r="O8" s="91"/>
      <c r="P8" s="93"/>
      <c r="Q8" s="94" t="s">
        <v>258</v>
      </c>
      <c r="R8" s="15" t="s">
        <v>265</v>
      </c>
      <c r="S8" s="14" t="e">
        <f>#REF!</f>
        <v>#REF!</v>
      </c>
      <c r="T8" s="105" t="e">
        <f>ROUND(AVERAGE(S8:S10),2)</f>
        <v>#REF!</v>
      </c>
    </row>
    <row r="9" spans="1:20">
      <c r="A9" s="91"/>
      <c r="B9" s="93"/>
      <c r="C9" s="94"/>
      <c r="D9" s="15" t="s">
        <v>266</v>
      </c>
      <c r="E9" s="14" t="e">
        <f>#REF!</f>
        <v>#REF!</v>
      </c>
      <c r="F9" s="105"/>
      <c r="H9" s="91"/>
      <c r="I9" s="93"/>
      <c r="J9" s="94"/>
      <c r="K9" s="15" t="s">
        <v>266</v>
      </c>
      <c r="L9" s="14" t="e">
        <f>#REF!</f>
        <v>#REF!</v>
      </c>
      <c r="M9" s="105"/>
      <c r="O9" s="91"/>
      <c r="P9" s="93"/>
      <c r="Q9" s="94"/>
      <c r="R9" s="15" t="s">
        <v>266</v>
      </c>
      <c r="S9" s="14" t="e">
        <f>#REF!</f>
        <v>#REF!</v>
      </c>
      <c r="T9" s="105"/>
    </row>
    <row r="10" spans="1:20">
      <c r="A10" s="91"/>
      <c r="B10" s="93"/>
      <c r="C10" s="94"/>
      <c r="D10" s="15" t="s">
        <v>267</v>
      </c>
      <c r="E10" s="14" t="e">
        <f>#REF!</f>
        <v>#REF!</v>
      </c>
      <c r="F10" s="105"/>
      <c r="H10" s="91"/>
      <c r="I10" s="93"/>
      <c r="J10" s="94"/>
      <c r="K10" s="15" t="s">
        <v>267</v>
      </c>
      <c r="L10" s="14" t="e">
        <f>#REF!</f>
        <v>#REF!</v>
      </c>
      <c r="M10" s="105"/>
      <c r="N10" s="1">
        <v>3</v>
      </c>
      <c r="O10" s="91"/>
      <c r="P10" s="93"/>
      <c r="Q10" s="94"/>
      <c r="R10" s="15" t="s">
        <v>267</v>
      </c>
      <c r="S10" s="14" t="e">
        <f>#REF!</f>
        <v>#REF!</v>
      </c>
      <c r="T10" s="105"/>
    </row>
    <row r="11" spans="1:20">
      <c r="A11" s="91"/>
      <c r="B11" s="93"/>
      <c r="C11" s="94" t="s">
        <v>257</v>
      </c>
      <c r="D11" s="15" t="s">
        <v>268</v>
      </c>
      <c r="E11" s="14" t="e">
        <f>#REF!</f>
        <v>#REF!</v>
      </c>
      <c r="F11" s="90" t="e">
        <f>ROUND(AVERAGE(E11:E13),2)</f>
        <v>#REF!</v>
      </c>
      <c r="H11" s="91"/>
      <c r="I11" s="93"/>
      <c r="J11" s="94" t="s">
        <v>257</v>
      </c>
      <c r="K11" s="15" t="s">
        <v>268</v>
      </c>
      <c r="L11" s="14" t="e">
        <f>#REF!</f>
        <v>#REF!</v>
      </c>
      <c r="M11" s="90" t="e">
        <f>ROUND(AVERAGE(L11:L13),2)</f>
        <v>#REF!</v>
      </c>
      <c r="O11" s="91"/>
      <c r="P11" s="93"/>
      <c r="Q11" s="94" t="s">
        <v>257</v>
      </c>
      <c r="R11" s="15" t="s">
        <v>268</v>
      </c>
      <c r="S11" s="14" t="e">
        <f>#REF!</f>
        <v>#REF!</v>
      </c>
      <c r="T11" s="90" t="e">
        <f>ROUND(AVERAGE(S11:S13),2)</f>
        <v>#REF!</v>
      </c>
    </row>
    <row r="12" spans="1:20">
      <c r="A12" s="91"/>
      <c r="B12" s="93"/>
      <c r="C12" s="94"/>
      <c r="D12" s="15" t="s">
        <v>269</v>
      </c>
      <c r="E12" s="14" t="e">
        <f>#REF!</f>
        <v>#REF!</v>
      </c>
      <c r="F12" s="91"/>
      <c r="H12" s="91"/>
      <c r="I12" s="93"/>
      <c r="J12" s="94"/>
      <c r="K12" s="15" t="s">
        <v>269</v>
      </c>
      <c r="L12" s="14" t="e">
        <f>#REF!</f>
        <v>#REF!</v>
      </c>
      <c r="M12" s="91"/>
      <c r="O12" s="91"/>
      <c r="P12" s="93"/>
      <c r="Q12" s="94"/>
      <c r="R12" s="15" t="s">
        <v>269</v>
      </c>
      <c r="S12" s="14" t="e">
        <f>#REF!</f>
        <v>#REF!</v>
      </c>
      <c r="T12" s="91"/>
    </row>
    <row r="13" spans="1:20">
      <c r="A13" s="91"/>
      <c r="B13" s="93"/>
      <c r="C13" s="94"/>
      <c r="D13" s="15" t="s">
        <v>270</v>
      </c>
      <c r="E13" s="14" t="e">
        <f>#REF!</f>
        <v>#REF!</v>
      </c>
      <c r="F13" s="104"/>
      <c r="H13" s="91"/>
      <c r="I13" s="93"/>
      <c r="J13" s="94"/>
      <c r="K13" s="15" t="s">
        <v>270</v>
      </c>
      <c r="L13" s="14" t="e">
        <f>#REF!</f>
        <v>#REF!</v>
      </c>
      <c r="M13" s="104"/>
      <c r="N13" s="1">
        <v>2</v>
      </c>
      <c r="O13" s="91"/>
      <c r="P13" s="93"/>
      <c r="Q13" s="94"/>
      <c r="R13" s="15" t="s">
        <v>270</v>
      </c>
      <c r="S13" s="14" t="e">
        <f>#REF!</f>
        <v>#REF!</v>
      </c>
      <c r="T13" s="104"/>
    </row>
    <row r="14" spans="1:20">
      <c r="A14" s="91"/>
      <c r="B14" s="106"/>
      <c r="C14" s="46" t="s">
        <v>256</v>
      </c>
      <c r="D14" s="15" t="s">
        <v>255</v>
      </c>
      <c r="E14" s="14" t="e">
        <f>#REF!</f>
        <v>#REF!</v>
      </c>
      <c r="F14" s="47" t="e">
        <f>ROUND(AVERAGE(E14:E14),2)</f>
        <v>#REF!</v>
      </c>
      <c r="H14" s="104"/>
      <c r="I14" s="106"/>
      <c r="J14" s="46" t="s">
        <v>256</v>
      </c>
      <c r="K14" s="15" t="s">
        <v>255</v>
      </c>
      <c r="L14" s="14" t="e">
        <f>#REF!</f>
        <v>#REF!</v>
      </c>
      <c r="M14" s="47" t="e">
        <f>ROUND(AVERAGE(L14:L14),2)</f>
        <v>#REF!</v>
      </c>
      <c r="O14" s="104"/>
      <c r="P14" s="106"/>
      <c r="Q14" s="46" t="s">
        <v>256</v>
      </c>
      <c r="R14" s="15" t="s">
        <v>255</v>
      </c>
      <c r="S14" s="14" t="e">
        <f>#REF!</f>
        <v>#REF!</v>
      </c>
      <c r="T14" s="47" t="e">
        <f>ROUND(AVERAGE(S14:S14),2)</f>
        <v>#REF!</v>
      </c>
    </row>
    <row r="15" spans="1:20">
      <c r="A15" s="98" t="s">
        <v>44</v>
      </c>
      <c r="B15" s="99"/>
      <c r="C15" s="99"/>
      <c r="D15" s="99"/>
      <c r="E15" s="99"/>
      <c r="F15" s="31" t="e">
        <f>ROUND(AVERAGE(F3:F14),2)</f>
        <v>#REF!</v>
      </c>
      <c r="H15" s="98" t="s">
        <v>44</v>
      </c>
      <c r="I15" s="99"/>
      <c r="J15" s="99"/>
      <c r="K15" s="99"/>
      <c r="L15" s="99"/>
      <c r="M15" s="68" t="e">
        <f>ROUND(AVERAGE(M3:M14),2)</f>
        <v>#REF!</v>
      </c>
      <c r="O15" s="98" t="s">
        <v>44</v>
      </c>
      <c r="P15" s="99"/>
      <c r="Q15" s="99"/>
      <c r="R15" s="99"/>
      <c r="S15" s="99"/>
      <c r="T15" s="31" t="e">
        <f>ROUND(AVERAGE(T3:T14),2)</f>
        <v>#REF!</v>
      </c>
    </row>
    <row r="16" spans="1:20">
      <c r="A16" s="90">
        <v>2</v>
      </c>
      <c r="B16" s="95" t="e">
        <f>#REF!</f>
        <v>#REF!</v>
      </c>
      <c r="C16" s="95" t="s">
        <v>231</v>
      </c>
      <c r="D16" s="15" t="s">
        <v>260</v>
      </c>
      <c r="E16" s="14" t="s">
        <v>271</v>
      </c>
      <c r="F16" s="95" t="e">
        <f>ROUND(AVERAGE(E16:E17),2)</f>
        <v>#REF!</v>
      </c>
      <c r="H16" s="90">
        <v>2</v>
      </c>
      <c r="I16" s="95" t="e">
        <f>B16</f>
        <v>#REF!</v>
      </c>
      <c r="J16" s="95" t="s">
        <v>231</v>
      </c>
      <c r="K16" s="15" t="s">
        <v>260</v>
      </c>
      <c r="L16" s="16" t="e">
        <f>#REF!</f>
        <v>#REF!</v>
      </c>
      <c r="M16" s="95" t="e">
        <f>ROUND(AVERAGE(L16:L17),2)</f>
        <v>#REF!</v>
      </c>
      <c r="O16" s="90">
        <v>2</v>
      </c>
      <c r="P16" s="95" t="e">
        <f>B16</f>
        <v>#REF!</v>
      </c>
      <c r="Q16" s="95" t="s">
        <v>231</v>
      </c>
      <c r="R16" s="15" t="s">
        <v>260</v>
      </c>
      <c r="S16" s="16" t="e">
        <f>#REF!</f>
        <v>#REF!</v>
      </c>
      <c r="T16" s="95" t="e">
        <f>ROUND(AVERAGE(S16:S17),2)</f>
        <v>#REF!</v>
      </c>
    </row>
    <row r="17" spans="1:20">
      <c r="A17" s="91"/>
      <c r="B17" s="97"/>
      <c r="C17" s="96"/>
      <c r="D17" s="15" t="s">
        <v>261</v>
      </c>
      <c r="E17" s="16" t="e">
        <f>#REF!</f>
        <v>#REF!</v>
      </c>
      <c r="F17" s="96"/>
      <c r="H17" s="91"/>
      <c r="I17" s="97"/>
      <c r="J17" s="96"/>
      <c r="K17" s="15" t="s">
        <v>261</v>
      </c>
      <c r="L17" s="14" t="e">
        <f>#REF!</f>
        <v>#REF!</v>
      </c>
      <c r="M17" s="96"/>
      <c r="O17" s="91"/>
      <c r="P17" s="97"/>
      <c r="Q17" s="96"/>
      <c r="R17" s="15" t="s">
        <v>261</v>
      </c>
      <c r="S17" s="14" t="e">
        <f>#REF!</f>
        <v>#REF!</v>
      </c>
      <c r="T17" s="96"/>
    </row>
    <row r="18" spans="1:20">
      <c r="A18" s="91"/>
      <c r="B18" s="97"/>
      <c r="C18" s="94" t="s">
        <v>259</v>
      </c>
      <c r="D18" s="15" t="s">
        <v>262</v>
      </c>
      <c r="E18" s="16" t="s">
        <v>271</v>
      </c>
      <c r="F18" s="105" t="e">
        <f>ROUND(AVERAGE(E18:E20),2)</f>
        <v>#REF!</v>
      </c>
      <c r="H18" s="91"/>
      <c r="I18" s="97"/>
      <c r="J18" s="94" t="s">
        <v>259</v>
      </c>
      <c r="K18" s="15" t="s">
        <v>262</v>
      </c>
      <c r="L18" s="16" t="e">
        <f>#REF!</f>
        <v>#REF!</v>
      </c>
      <c r="M18" s="105" t="e">
        <f>ROUND(AVERAGE(L18:L20),2)</f>
        <v>#REF!</v>
      </c>
      <c r="O18" s="91"/>
      <c r="P18" s="97"/>
      <c r="Q18" s="94" t="s">
        <v>259</v>
      </c>
      <c r="R18" s="15" t="s">
        <v>262</v>
      </c>
      <c r="S18" s="16" t="e">
        <f>#REF!</f>
        <v>#REF!</v>
      </c>
      <c r="T18" s="105" t="e">
        <f>ROUND(AVERAGE(S18:S20),2)</f>
        <v>#REF!</v>
      </c>
    </row>
    <row r="19" spans="1:20">
      <c r="A19" s="91"/>
      <c r="B19" s="97"/>
      <c r="C19" s="94"/>
      <c r="D19" s="15" t="s">
        <v>263</v>
      </c>
      <c r="E19" s="14" t="e">
        <f>#REF!</f>
        <v>#REF!</v>
      </c>
      <c r="F19" s="105"/>
      <c r="H19" s="91"/>
      <c r="I19" s="97"/>
      <c r="J19" s="94"/>
      <c r="K19" s="15" t="s">
        <v>263</v>
      </c>
      <c r="L19" s="14" t="e">
        <f>#REF!</f>
        <v>#REF!</v>
      </c>
      <c r="M19" s="105"/>
      <c r="N19" s="1">
        <v>2</v>
      </c>
      <c r="O19" s="91"/>
      <c r="P19" s="97"/>
      <c r="Q19" s="94"/>
      <c r="R19" s="15" t="s">
        <v>263</v>
      </c>
      <c r="S19" s="14" t="e">
        <f>#REF!</f>
        <v>#REF!</v>
      </c>
      <c r="T19" s="105"/>
    </row>
    <row r="20" spans="1:20">
      <c r="A20" s="91"/>
      <c r="B20" s="97"/>
      <c r="C20" s="94"/>
      <c r="D20" s="15" t="s">
        <v>264</v>
      </c>
      <c r="E20" s="14" t="e">
        <f>#REF!</f>
        <v>#REF!</v>
      </c>
      <c r="F20" s="105"/>
      <c r="H20" s="91"/>
      <c r="I20" s="97"/>
      <c r="J20" s="94"/>
      <c r="K20" s="15" t="s">
        <v>264</v>
      </c>
      <c r="L20" s="16" t="e">
        <f>#REF!</f>
        <v>#REF!</v>
      </c>
      <c r="M20" s="105"/>
      <c r="N20" s="1">
        <v>2</v>
      </c>
      <c r="O20" s="91"/>
      <c r="P20" s="97"/>
      <c r="Q20" s="94"/>
      <c r="R20" s="15" t="s">
        <v>264</v>
      </c>
      <c r="S20" s="16" t="e">
        <f>#REF!</f>
        <v>#REF!</v>
      </c>
      <c r="T20" s="105"/>
    </row>
    <row r="21" spans="1:20">
      <c r="A21" s="91"/>
      <c r="B21" s="97"/>
      <c r="C21" s="94" t="s">
        <v>258</v>
      </c>
      <c r="D21" s="15" t="s">
        <v>265</v>
      </c>
      <c r="E21" s="14" t="e">
        <f>#REF!</f>
        <v>#REF!</v>
      </c>
      <c r="F21" s="105" t="e">
        <f>ROUND(AVERAGE(E21:E23),2)</f>
        <v>#REF!</v>
      </c>
      <c r="H21" s="91"/>
      <c r="I21" s="97"/>
      <c r="J21" s="94" t="s">
        <v>258</v>
      </c>
      <c r="K21" s="15" t="s">
        <v>265</v>
      </c>
      <c r="L21" s="14" t="e">
        <f>#REF!</f>
        <v>#REF!</v>
      </c>
      <c r="M21" s="105" t="e">
        <f>ROUND(AVERAGE(L21:L23),2)</f>
        <v>#REF!</v>
      </c>
      <c r="O21" s="91"/>
      <c r="P21" s="97"/>
      <c r="Q21" s="94" t="s">
        <v>258</v>
      </c>
      <c r="R21" s="15" t="s">
        <v>265</v>
      </c>
      <c r="S21" s="14" t="e">
        <f>#REF!</f>
        <v>#REF!</v>
      </c>
      <c r="T21" s="105" t="e">
        <f>ROUND(AVERAGE(S21:S23),2)</f>
        <v>#REF!</v>
      </c>
    </row>
    <row r="22" spans="1:20">
      <c r="A22" s="91"/>
      <c r="B22" s="97"/>
      <c r="C22" s="94"/>
      <c r="D22" s="15" t="s">
        <v>266</v>
      </c>
      <c r="E22" s="14" t="e">
        <f>#REF!</f>
        <v>#REF!</v>
      </c>
      <c r="F22" s="105"/>
      <c r="H22" s="91"/>
      <c r="I22" s="97"/>
      <c r="J22" s="94"/>
      <c r="K22" s="15" t="s">
        <v>266</v>
      </c>
      <c r="L22" s="16" t="e">
        <f>#REF!</f>
        <v>#REF!</v>
      </c>
      <c r="M22" s="105"/>
      <c r="O22" s="91"/>
      <c r="P22" s="97"/>
      <c r="Q22" s="94"/>
      <c r="R22" s="15" t="s">
        <v>266</v>
      </c>
      <c r="S22" s="16" t="e">
        <f>#REF!</f>
        <v>#REF!</v>
      </c>
      <c r="T22" s="105"/>
    </row>
    <row r="23" spans="1:20">
      <c r="A23" s="91"/>
      <c r="B23" s="97"/>
      <c r="C23" s="94"/>
      <c r="D23" s="15" t="s">
        <v>267</v>
      </c>
      <c r="E23" s="14" t="e">
        <f>#REF!</f>
        <v>#REF!</v>
      </c>
      <c r="F23" s="105"/>
      <c r="H23" s="91"/>
      <c r="I23" s="97"/>
      <c r="J23" s="94"/>
      <c r="K23" s="15" t="s">
        <v>267</v>
      </c>
      <c r="L23" s="14" t="e">
        <f>#REF!</f>
        <v>#REF!</v>
      </c>
      <c r="M23" s="105"/>
      <c r="O23" s="91"/>
      <c r="P23" s="97"/>
      <c r="Q23" s="94"/>
      <c r="R23" s="15" t="s">
        <v>267</v>
      </c>
      <c r="S23" s="14" t="e">
        <f>#REF!</f>
        <v>#REF!</v>
      </c>
      <c r="T23" s="105"/>
    </row>
    <row r="24" spans="1:20">
      <c r="A24" s="91"/>
      <c r="B24" s="97"/>
      <c r="C24" s="94" t="s">
        <v>257</v>
      </c>
      <c r="D24" s="15" t="s">
        <v>268</v>
      </c>
      <c r="E24" s="14" t="e">
        <f>#REF!</f>
        <v>#REF!</v>
      </c>
      <c r="F24" s="90" t="e">
        <f>ROUND(AVERAGE(E24:E26),2)</f>
        <v>#REF!</v>
      </c>
      <c r="H24" s="91"/>
      <c r="I24" s="97"/>
      <c r="J24" s="94" t="s">
        <v>257</v>
      </c>
      <c r="K24" s="15" t="s">
        <v>268</v>
      </c>
      <c r="L24" s="16" t="e">
        <f>#REF!</f>
        <v>#REF!</v>
      </c>
      <c r="M24" s="90" t="e">
        <f>ROUND(AVERAGE(L24:L26),2)</f>
        <v>#REF!</v>
      </c>
      <c r="O24" s="91"/>
      <c r="P24" s="97"/>
      <c r="Q24" s="94" t="s">
        <v>257</v>
      </c>
      <c r="R24" s="15" t="s">
        <v>268</v>
      </c>
      <c r="S24" s="16" t="e">
        <f>#REF!</f>
        <v>#REF!</v>
      </c>
      <c r="T24" s="90" t="e">
        <f>ROUND(AVERAGE(S24:S26),2)</f>
        <v>#REF!</v>
      </c>
    </row>
    <row r="25" spans="1:20">
      <c r="A25" s="91"/>
      <c r="B25" s="97"/>
      <c r="C25" s="94"/>
      <c r="D25" s="15" t="s">
        <v>269</v>
      </c>
      <c r="E25" s="14" t="e">
        <f>#REF!</f>
        <v>#REF!</v>
      </c>
      <c r="F25" s="91"/>
      <c r="H25" s="91"/>
      <c r="I25" s="97"/>
      <c r="J25" s="94"/>
      <c r="K25" s="15" t="s">
        <v>269</v>
      </c>
      <c r="L25" s="14" t="e">
        <f>#REF!</f>
        <v>#REF!</v>
      </c>
      <c r="M25" s="91"/>
      <c r="O25" s="91"/>
      <c r="P25" s="97"/>
      <c r="Q25" s="94"/>
      <c r="R25" s="15" t="s">
        <v>269</v>
      </c>
      <c r="S25" s="14" t="e">
        <f>#REF!</f>
        <v>#REF!</v>
      </c>
      <c r="T25" s="91"/>
    </row>
    <row r="26" spans="1:20">
      <c r="A26" s="91"/>
      <c r="B26" s="97"/>
      <c r="C26" s="94"/>
      <c r="D26" s="15" t="s">
        <v>270</v>
      </c>
      <c r="E26" s="14" t="e">
        <f>#REF!</f>
        <v>#REF!</v>
      </c>
      <c r="F26" s="104"/>
      <c r="H26" s="91"/>
      <c r="I26" s="97"/>
      <c r="J26" s="94"/>
      <c r="K26" s="15" t="s">
        <v>270</v>
      </c>
      <c r="L26" s="16" t="e">
        <f>#REF!</f>
        <v>#REF!</v>
      </c>
      <c r="M26" s="104"/>
      <c r="O26" s="91"/>
      <c r="P26" s="97"/>
      <c r="Q26" s="94"/>
      <c r="R26" s="15" t="s">
        <v>270</v>
      </c>
      <c r="S26" s="16" t="e">
        <f>#REF!</f>
        <v>#REF!</v>
      </c>
      <c r="T26" s="104"/>
    </row>
    <row r="27" spans="1:20">
      <c r="A27" s="91"/>
      <c r="B27" s="97"/>
      <c r="C27" s="46" t="s">
        <v>256</v>
      </c>
      <c r="D27" s="15" t="s">
        <v>255</v>
      </c>
      <c r="E27" s="14" t="e">
        <f>#REF!</f>
        <v>#REF!</v>
      </c>
      <c r="F27" s="47" t="e">
        <f>ROUND(AVERAGE(E27:E27),2)</f>
        <v>#REF!</v>
      </c>
      <c r="H27" s="91"/>
      <c r="I27" s="97"/>
      <c r="J27" s="46" t="s">
        <v>256</v>
      </c>
      <c r="K27" s="15" t="s">
        <v>255</v>
      </c>
      <c r="L27" s="14" t="e">
        <f>#REF!</f>
        <v>#REF!</v>
      </c>
      <c r="M27" s="47" t="e">
        <f>ROUND(AVERAGE(L27:L27),2)</f>
        <v>#REF!</v>
      </c>
      <c r="O27" s="91"/>
      <c r="P27" s="97"/>
      <c r="Q27" s="46" t="s">
        <v>256</v>
      </c>
      <c r="R27" s="15" t="s">
        <v>255</v>
      </c>
      <c r="S27" s="14" t="e">
        <f>#REF!</f>
        <v>#REF!</v>
      </c>
      <c r="T27" s="47" t="e">
        <f>ROUND(AVERAGE(S27:S27),2)</f>
        <v>#REF!</v>
      </c>
    </row>
    <row r="28" spans="1:20">
      <c r="A28" s="98" t="s">
        <v>44</v>
      </c>
      <c r="B28" s="99"/>
      <c r="C28" s="99"/>
      <c r="D28" s="99"/>
      <c r="E28" s="99"/>
      <c r="F28" s="31" t="e">
        <f>ROUND(AVERAGE(F16:F27),2)</f>
        <v>#REF!</v>
      </c>
      <c r="H28" s="98" t="s">
        <v>44</v>
      </c>
      <c r="I28" s="99"/>
      <c r="J28" s="99"/>
      <c r="K28" s="99"/>
      <c r="L28" s="99"/>
      <c r="M28" s="31" t="e">
        <f>ROUND(AVERAGE(M16:M27),2)</f>
        <v>#REF!</v>
      </c>
      <c r="O28" s="98" t="s">
        <v>44</v>
      </c>
      <c r="P28" s="99"/>
      <c r="Q28" s="99"/>
      <c r="R28" s="99"/>
      <c r="S28" s="99"/>
      <c r="T28" s="31" t="e">
        <f>ROUND(AVERAGE(T16:T27),2)</f>
        <v>#REF!</v>
      </c>
    </row>
    <row r="29" spans="1:20" ht="14.25" customHeight="1">
      <c r="A29" s="90">
        <v>3</v>
      </c>
      <c r="B29" s="92" t="e">
        <f>#REF!</f>
        <v>#REF!</v>
      </c>
      <c r="C29" s="95" t="s">
        <v>231</v>
      </c>
      <c r="D29" s="15" t="s">
        <v>260</v>
      </c>
      <c r="E29" s="14" t="s">
        <v>271</v>
      </c>
      <c r="F29" s="95" t="e">
        <f>ROUND(AVERAGE(E29:E30),2)</f>
        <v>#REF!</v>
      </c>
      <c r="H29" s="90">
        <v>3</v>
      </c>
      <c r="I29" s="92" t="e">
        <f>B29</f>
        <v>#REF!</v>
      </c>
      <c r="J29" s="95" t="s">
        <v>231</v>
      </c>
      <c r="K29" s="15" t="s">
        <v>260</v>
      </c>
      <c r="L29" s="14" t="e">
        <f>#REF!</f>
        <v>#REF!</v>
      </c>
      <c r="M29" s="95" t="e">
        <f>ROUND(AVERAGE(L29:L30),2)</f>
        <v>#REF!</v>
      </c>
      <c r="O29" s="90">
        <v>3</v>
      </c>
      <c r="P29" s="92" t="e">
        <f>B29</f>
        <v>#REF!</v>
      </c>
      <c r="Q29" s="95" t="s">
        <v>231</v>
      </c>
      <c r="R29" s="15" t="s">
        <v>260</v>
      </c>
      <c r="S29" s="14" t="e">
        <f>#REF!</f>
        <v>#REF!</v>
      </c>
      <c r="T29" s="95" t="e">
        <f>ROUND(AVERAGE(S29:S30),2)</f>
        <v>#REF!</v>
      </c>
    </row>
    <row r="30" spans="1:20">
      <c r="A30" s="91"/>
      <c r="B30" s="93"/>
      <c r="C30" s="96"/>
      <c r="D30" s="15" t="s">
        <v>261</v>
      </c>
      <c r="E30" s="14" t="e">
        <f>#REF!</f>
        <v>#REF!</v>
      </c>
      <c r="F30" s="96"/>
      <c r="H30" s="91"/>
      <c r="I30" s="93"/>
      <c r="J30" s="96"/>
      <c r="K30" s="15" t="s">
        <v>261</v>
      </c>
      <c r="L30" s="16" t="e">
        <f>#REF!</f>
        <v>#REF!</v>
      </c>
      <c r="M30" s="96"/>
      <c r="O30" s="91"/>
      <c r="P30" s="93"/>
      <c r="Q30" s="96"/>
      <c r="R30" s="15" t="s">
        <v>261</v>
      </c>
      <c r="S30" s="16" t="e">
        <f>#REF!</f>
        <v>#REF!</v>
      </c>
      <c r="T30" s="96"/>
    </row>
    <row r="31" spans="1:20">
      <c r="A31" s="91"/>
      <c r="B31" s="93"/>
      <c r="C31" s="94" t="s">
        <v>259</v>
      </c>
      <c r="D31" s="15" t="s">
        <v>262</v>
      </c>
      <c r="E31" s="14" t="e">
        <f>#REF!</f>
        <v>#REF!</v>
      </c>
      <c r="F31" s="105" t="e">
        <f>ROUND(AVERAGE(E31:E33),2)</f>
        <v>#REF!</v>
      </c>
      <c r="H31" s="91"/>
      <c r="I31" s="93"/>
      <c r="J31" s="94" t="s">
        <v>259</v>
      </c>
      <c r="K31" s="15" t="s">
        <v>262</v>
      </c>
      <c r="L31" s="14" t="e">
        <f>#REF!</f>
        <v>#REF!</v>
      </c>
      <c r="M31" s="105" t="e">
        <f>ROUND(AVERAGE(L31:L33),2)</f>
        <v>#REF!</v>
      </c>
      <c r="O31" s="91"/>
      <c r="P31" s="93"/>
      <c r="Q31" s="94" t="s">
        <v>259</v>
      </c>
      <c r="R31" s="15" t="s">
        <v>262</v>
      </c>
      <c r="S31" s="14" t="e">
        <f>#REF!</f>
        <v>#REF!</v>
      </c>
      <c r="T31" s="105" t="e">
        <f>ROUND(AVERAGE(S31:S33),2)</f>
        <v>#REF!</v>
      </c>
    </row>
    <row r="32" spans="1:20">
      <c r="A32" s="91"/>
      <c r="B32" s="93"/>
      <c r="C32" s="94"/>
      <c r="D32" s="15" t="s">
        <v>263</v>
      </c>
      <c r="E32" s="14" t="e">
        <f>#REF!</f>
        <v>#REF!</v>
      </c>
      <c r="F32" s="105"/>
      <c r="H32" s="91"/>
      <c r="I32" s="93"/>
      <c r="J32" s="94"/>
      <c r="K32" s="15" t="s">
        <v>263</v>
      </c>
      <c r="L32" s="16" t="e">
        <f>#REF!</f>
        <v>#REF!</v>
      </c>
      <c r="M32" s="105"/>
      <c r="O32" s="91"/>
      <c r="P32" s="93"/>
      <c r="Q32" s="94"/>
      <c r="R32" s="15" t="s">
        <v>263</v>
      </c>
      <c r="S32" s="16" t="e">
        <f>#REF!</f>
        <v>#REF!</v>
      </c>
      <c r="T32" s="105"/>
    </row>
    <row r="33" spans="1:20">
      <c r="A33" s="91"/>
      <c r="B33" s="93"/>
      <c r="C33" s="94"/>
      <c r="D33" s="15" t="s">
        <v>264</v>
      </c>
      <c r="E33" s="14" t="e">
        <f>#REF!</f>
        <v>#REF!</v>
      </c>
      <c r="F33" s="105"/>
      <c r="H33" s="91"/>
      <c r="I33" s="93"/>
      <c r="J33" s="94"/>
      <c r="K33" s="15" t="s">
        <v>264</v>
      </c>
      <c r="L33" s="14" t="e">
        <f>#REF!</f>
        <v>#REF!</v>
      </c>
      <c r="M33" s="105"/>
      <c r="O33" s="91"/>
      <c r="P33" s="93"/>
      <c r="Q33" s="94"/>
      <c r="R33" s="15" t="s">
        <v>264</v>
      </c>
      <c r="S33" s="14" t="e">
        <f>#REF!</f>
        <v>#REF!</v>
      </c>
      <c r="T33" s="105"/>
    </row>
    <row r="34" spans="1:20">
      <c r="A34" s="91"/>
      <c r="B34" s="93"/>
      <c r="C34" s="94" t="s">
        <v>258</v>
      </c>
      <c r="D34" s="15" t="s">
        <v>265</v>
      </c>
      <c r="E34" s="14" t="e">
        <f>#REF!</f>
        <v>#REF!</v>
      </c>
      <c r="F34" s="105" t="e">
        <f>ROUND(AVERAGE(E34:E36),2)</f>
        <v>#REF!</v>
      </c>
      <c r="H34" s="91"/>
      <c r="I34" s="93"/>
      <c r="J34" s="94" t="s">
        <v>258</v>
      </c>
      <c r="K34" s="15" t="s">
        <v>265</v>
      </c>
      <c r="L34" s="16" t="e">
        <f>#REF!</f>
        <v>#REF!</v>
      </c>
      <c r="M34" s="105" t="e">
        <f>ROUND(AVERAGE(L34:L36),2)</f>
        <v>#REF!</v>
      </c>
      <c r="N34" s="1">
        <v>2</v>
      </c>
      <c r="O34" s="91"/>
      <c r="P34" s="93"/>
      <c r="Q34" s="94" t="s">
        <v>258</v>
      </c>
      <c r="R34" s="15" t="s">
        <v>265</v>
      </c>
      <c r="S34" s="16" t="e">
        <f>#REF!</f>
        <v>#REF!</v>
      </c>
      <c r="T34" s="105" t="e">
        <f>ROUND(AVERAGE(S34:S36),2)</f>
        <v>#REF!</v>
      </c>
    </row>
    <row r="35" spans="1:20">
      <c r="A35" s="91"/>
      <c r="B35" s="93"/>
      <c r="C35" s="94"/>
      <c r="D35" s="15" t="s">
        <v>266</v>
      </c>
      <c r="E35" s="14" t="e">
        <f>#REF!</f>
        <v>#REF!</v>
      </c>
      <c r="F35" s="105"/>
      <c r="H35" s="91"/>
      <c r="I35" s="93"/>
      <c r="J35" s="94"/>
      <c r="K35" s="15" t="s">
        <v>266</v>
      </c>
      <c r="L35" s="14" t="e">
        <f>#REF!</f>
        <v>#REF!</v>
      </c>
      <c r="M35" s="105"/>
      <c r="O35" s="91"/>
      <c r="P35" s="93"/>
      <c r="Q35" s="94"/>
      <c r="R35" s="15" t="s">
        <v>266</v>
      </c>
      <c r="S35" s="14" t="e">
        <f>#REF!</f>
        <v>#REF!</v>
      </c>
      <c r="T35" s="105"/>
    </row>
    <row r="36" spans="1:20">
      <c r="A36" s="91"/>
      <c r="B36" s="93"/>
      <c r="C36" s="94"/>
      <c r="D36" s="15" t="s">
        <v>267</v>
      </c>
      <c r="E36" s="14" t="e">
        <f>#REF!</f>
        <v>#REF!</v>
      </c>
      <c r="F36" s="105"/>
      <c r="H36" s="91"/>
      <c r="I36" s="93"/>
      <c r="J36" s="94"/>
      <c r="K36" s="15" t="s">
        <v>267</v>
      </c>
      <c r="L36" s="16" t="e">
        <f>#REF!</f>
        <v>#REF!</v>
      </c>
      <c r="M36" s="105"/>
      <c r="N36" s="1">
        <v>3</v>
      </c>
      <c r="O36" s="91"/>
      <c r="P36" s="93"/>
      <c r="Q36" s="94"/>
      <c r="R36" s="15" t="s">
        <v>267</v>
      </c>
      <c r="S36" s="16" t="e">
        <f>#REF!</f>
        <v>#REF!</v>
      </c>
      <c r="T36" s="105"/>
    </row>
    <row r="37" spans="1:20">
      <c r="A37" s="91"/>
      <c r="B37" s="93"/>
      <c r="C37" s="94" t="s">
        <v>257</v>
      </c>
      <c r="D37" s="15" t="s">
        <v>268</v>
      </c>
      <c r="E37" s="14" t="e">
        <f>#REF!</f>
        <v>#REF!</v>
      </c>
      <c r="F37" s="90" t="e">
        <f>ROUND(AVERAGE(E37:E39),2)</f>
        <v>#REF!</v>
      </c>
      <c r="H37" s="91"/>
      <c r="I37" s="93"/>
      <c r="J37" s="94" t="s">
        <v>257</v>
      </c>
      <c r="K37" s="15" t="s">
        <v>268</v>
      </c>
      <c r="L37" s="14" t="e">
        <f>#REF!</f>
        <v>#REF!</v>
      </c>
      <c r="M37" s="90" t="e">
        <f>ROUND(AVERAGE(L37:L39),2)</f>
        <v>#REF!</v>
      </c>
      <c r="O37" s="91"/>
      <c r="P37" s="93"/>
      <c r="Q37" s="94" t="s">
        <v>257</v>
      </c>
      <c r="R37" s="15" t="s">
        <v>268</v>
      </c>
      <c r="S37" s="14" t="e">
        <f>#REF!</f>
        <v>#REF!</v>
      </c>
      <c r="T37" s="90" t="e">
        <f>ROUND(AVERAGE(S37:S39),2)</f>
        <v>#REF!</v>
      </c>
    </row>
    <row r="38" spans="1:20" ht="14.25" customHeight="1">
      <c r="A38" s="91"/>
      <c r="B38" s="93"/>
      <c r="C38" s="94"/>
      <c r="D38" s="15" t="s">
        <v>269</v>
      </c>
      <c r="E38" s="14" t="e">
        <f>#REF!</f>
        <v>#REF!</v>
      </c>
      <c r="F38" s="91"/>
      <c r="H38" s="91"/>
      <c r="I38" s="93"/>
      <c r="J38" s="94"/>
      <c r="K38" s="15" t="s">
        <v>269</v>
      </c>
      <c r="L38" s="16" t="e">
        <f>#REF!</f>
        <v>#REF!</v>
      </c>
      <c r="M38" s="91"/>
      <c r="O38" s="91"/>
      <c r="P38" s="93"/>
      <c r="Q38" s="94"/>
      <c r="R38" s="15" t="s">
        <v>269</v>
      </c>
      <c r="S38" s="16" t="e">
        <f>#REF!</f>
        <v>#REF!</v>
      </c>
      <c r="T38" s="91"/>
    </row>
    <row r="39" spans="1:20" ht="14.25" customHeight="1">
      <c r="A39" s="91"/>
      <c r="B39" s="93"/>
      <c r="C39" s="94"/>
      <c r="D39" s="15" t="s">
        <v>270</v>
      </c>
      <c r="E39" s="14" t="e">
        <f>#REF!</f>
        <v>#REF!</v>
      </c>
      <c r="F39" s="104"/>
      <c r="H39" s="91"/>
      <c r="I39" s="93"/>
      <c r="J39" s="94"/>
      <c r="K39" s="15" t="s">
        <v>270</v>
      </c>
      <c r="L39" s="14" t="e">
        <f>#REF!</f>
        <v>#REF!</v>
      </c>
      <c r="M39" s="104"/>
      <c r="O39" s="91"/>
      <c r="P39" s="93"/>
      <c r="Q39" s="94"/>
      <c r="R39" s="15" t="s">
        <v>270</v>
      </c>
      <c r="S39" s="14" t="e">
        <f>#REF!</f>
        <v>#REF!</v>
      </c>
      <c r="T39" s="104"/>
    </row>
    <row r="40" spans="1:20">
      <c r="A40" s="91"/>
      <c r="B40" s="93"/>
      <c r="C40" s="46" t="s">
        <v>256</v>
      </c>
      <c r="D40" s="15" t="s">
        <v>255</v>
      </c>
      <c r="E40" s="14" t="e">
        <f>#REF!</f>
        <v>#REF!</v>
      </c>
      <c r="F40" s="47" t="e">
        <f>ROUND(AVERAGE(E40:E40),2)</f>
        <v>#REF!</v>
      </c>
      <c r="H40" s="91"/>
      <c r="I40" s="93"/>
      <c r="J40" s="46" t="s">
        <v>256</v>
      </c>
      <c r="K40" s="15" t="s">
        <v>255</v>
      </c>
      <c r="L40" s="16" t="e">
        <f>#REF!</f>
        <v>#REF!</v>
      </c>
      <c r="M40" s="47" t="e">
        <f>ROUND(AVERAGE(L40:L40),2)</f>
        <v>#REF!</v>
      </c>
      <c r="O40" s="91"/>
      <c r="P40" s="93"/>
      <c r="Q40" s="46" t="s">
        <v>256</v>
      </c>
      <c r="R40" s="15" t="s">
        <v>255</v>
      </c>
      <c r="S40" s="16" t="e">
        <f>#REF!</f>
        <v>#REF!</v>
      </c>
      <c r="T40" s="47" t="e">
        <f>ROUND(AVERAGE(S40:S40),2)</f>
        <v>#REF!</v>
      </c>
    </row>
    <row r="41" spans="1:20">
      <c r="A41" s="98" t="s">
        <v>44</v>
      </c>
      <c r="B41" s="99"/>
      <c r="C41" s="99"/>
      <c r="D41" s="99"/>
      <c r="E41" s="99"/>
      <c r="F41" s="31" t="e">
        <f>ROUND(AVERAGE(F29:F40),2)</f>
        <v>#REF!</v>
      </c>
      <c r="H41" s="98" t="s">
        <v>44</v>
      </c>
      <c r="I41" s="99"/>
      <c r="J41" s="99"/>
      <c r="K41" s="99"/>
      <c r="L41" s="99"/>
      <c r="M41" s="31" t="e">
        <f>ROUND(AVERAGE(M29:M40),2)</f>
        <v>#REF!</v>
      </c>
      <c r="O41" s="98" t="s">
        <v>44</v>
      </c>
      <c r="P41" s="99"/>
      <c r="Q41" s="99"/>
      <c r="R41" s="99"/>
      <c r="S41" s="99"/>
      <c r="T41" s="31" t="e">
        <f>ROUND(AVERAGE(T29:T40),2)</f>
        <v>#REF!</v>
      </c>
    </row>
    <row r="42" spans="1:20" ht="14.25" customHeight="1">
      <c r="A42" s="90">
        <v>4</v>
      </c>
      <c r="B42" s="92"/>
      <c r="C42" s="95" t="s">
        <v>231</v>
      </c>
      <c r="D42" s="15" t="s">
        <v>219</v>
      </c>
      <c r="E42" s="14" t="e">
        <f>#REF!</f>
        <v>#REF!</v>
      </c>
      <c r="F42" s="14" t="e">
        <f>ROUND(E42,2)</f>
        <v>#REF!</v>
      </c>
      <c r="H42" s="90">
        <v>3</v>
      </c>
      <c r="I42" s="92">
        <f>B42</f>
        <v>0</v>
      </c>
      <c r="J42" s="95" t="s">
        <v>231</v>
      </c>
      <c r="K42" s="15" t="s">
        <v>219</v>
      </c>
      <c r="L42" s="14" t="e">
        <f>#REF!</f>
        <v>#REF!</v>
      </c>
      <c r="M42" s="14" t="e">
        <f>L42</f>
        <v>#REF!</v>
      </c>
      <c r="O42" s="90">
        <v>3</v>
      </c>
      <c r="P42" s="92">
        <f>I42</f>
        <v>0</v>
      </c>
      <c r="Q42" s="95" t="s">
        <v>231</v>
      </c>
      <c r="R42" s="15" t="s">
        <v>219</v>
      </c>
      <c r="S42" s="14" t="e">
        <f>#REF!</f>
        <v>#REF!</v>
      </c>
      <c r="T42" s="14" t="e">
        <f>S42</f>
        <v>#REF!</v>
      </c>
    </row>
    <row r="43" spans="1:20">
      <c r="A43" s="91"/>
      <c r="B43" s="93"/>
      <c r="C43" s="96"/>
      <c r="D43" s="15" t="s">
        <v>220</v>
      </c>
      <c r="E43" s="14" t="e">
        <f>#REF!</f>
        <v>#REF!</v>
      </c>
      <c r="F43" s="105" t="e">
        <f>ROUND(AVERAGE(E43:E45),2)</f>
        <v>#REF!</v>
      </c>
      <c r="H43" s="91"/>
      <c r="I43" s="93"/>
      <c r="J43" s="96"/>
      <c r="K43" s="15" t="s">
        <v>220</v>
      </c>
      <c r="L43" s="16" t="e">
        <f>#REF!</f>
        <v>#REF!</v>
      </c>
      <c r="M43" s="105" t="e">
        <f>ROUND(AVERAGE(L43:L45),2)</f>
        <v>#REF!</v>
      </c>
      <c r="O43" s="91"/>
      <c r="P43" s="93"/>
      <c r="Q43" s="96"/>
      <c r="R43" s="15" t="s">
        <v>220</v>
      </c>
      <c r="S43" s="16" t="e">
        <f>#REF!</f>
        <v>#REF!</v>
      </c>
      <c r="T43" s="105" t="e">
        <f>ROUND(AVERAGE(S43:S45),2)</f>
        <v>#REF!</v>
      </c>
    </row>
    <row r="44" spans="1:20">
      <c r="A44" s="91"/>
      <c r="B44" s="93"/>
      <c r="C44" s="94" t="s">
        <v>232</v>
      </c>
      <c r="D44" s="15" t="s">
        <v>221</v>
      </c>
      <c r="E44" s="14" t="e">
        <f>#REF!</f>
        <v>#REF!</v>
      </c>
      <c r="F44" s="105"/>
      <c r="H44" s="91"/>
      <c r="I44" s="93"/>
      <c r="J44" s="94" t="s">
        <v>232</v>
      </c>
      <c r="K44" s="15" t="s">
        <v>221</v>
      </c>
      <c r="L44" s="16" t="e">
        <f>#REF!</f>
        <v>#REF!</v>
      </c>
      <c r="M44" s="105"/>
      <c r="O44" s="91"/>
      <c r="P44" s="93"/>
      <c r="Q44" s="94" t="s">
        <v>232</v>
      </c>
      <c r="R44" s="15" t="s">
        <v>221</v>
      </c>
      <c r="S44" s="16" t="e">
        <f>#REF!</f>
        <v>#REF!</v>
      </c>
      <c r="T44" s="105"/>
    </row>
    <row r="45" spans="1:20">
      <c r="A45" s="91"/>
      <c r="B45" s="93"/>
      <c r="C45" s="94"/>
      <c r="D45" s="15" t="s">
        <v>222</v>
      </c>
      <c r="E45" s="14" t="e">
        <f>#REF!</f>
        <v>#REF!</v>
      </c>
      <c r="F45" s="105"/>
      <c r="H45" s="91"/>
      <c r="I45" s="93"/>
      <c r="J45" s="94"/>
      <c r="K45" s="15" t="s">
        <v>222</v>
      </c>
      <c r="L45" s="16" t="e">
        <f>#REF!</f>
        <v>#REF!</v>
      </c>
      <c r="M45" s="105"/>
      <c r="O45" s="91"/>
      <c r="P45" s="93"/>
      <c r="Q45" s="94"/>
      <c r="R45" s="15" t="s">
        <v>222</v>
      </c>
      <c r="S45" s="16" t="e">
        <f>#REF!</f>
        <v>#REF!</v>
      </c>
      <c r="T45" s="105"/>
    </row>
    <row r="46" spans="1:20">
      <c r="A46" s="91"/>
      <c r="B46" s="93"/>
      <c r="C46" s="94"/>
      <c r="D46" s="15" t="s">
        <v>223</v>
      </c>
      <c r="E46" s="14" t="e">
        <f>#REF!</f>
        <v>#REF!</v>
      </c>
      <c r="F46" s="105" t="e">
        <f>ROUND(AVERAGE(E46:E48),2)</f>
        <v>#REF!</v>
      </c>
      <c r="H46" s="91"/>
      <c r="I46" s="93"/>
      <c r="J46" s="94"/>
      <c r="K46" s="15" t="s">
        <v>223</v>
      </c>
      <c r="L46" s="16" t="e">
        <f>#REF!</f>
        <v>#REF!</v>
      </c>
      <c r="M46" s="105" t="e">
        <f>ROUND(AVERAGE(L46:L48),2)</f>
        <v>#REF!</v>
      </c>
      <c r="O46" s="91"/>
      <c r="P46" s="93"/>
      <c r="Q46" s="94"/>
      <c r="R46" s="15" t="s">
        <v>223</v>
      </c>
      <c r="S46" s="16" t="e">
        <f>#REF!</f>
        <v>#REF!</v>
      </c>
      <c r="T46" s="105" t="e">
        <f>ROUND(AVERAGE(S46:S48),2)</f>
        <v>#REF!</v>
      </c>
    </row>
    <row r="47" spans="1:20">
      <c r="A47" s="91"/>
      <c r="B47" s="93"/>
      <c r="C47" s="94" t="s">
        <v>233</v>
      </c>
      <c r="D47" s="15" t="s">
        <v>224</v>
      </c>
      <c r="E47" s="14" t="e">
        <f>#REF!</f>
        <v>#REF!</v>
      </c>
      <c r="F47" s="105"/>
      <c r="H47" s="91"/>
      <c r="I47" s="93"/>
      <c r="J47" s="94" t="s">
        <v>233</v>
      </c>
      <c r="K47" s="15" t="s">
        <v>224</v>
      </c>
      <c r="L47" s="14" t="s">
        <v>45</v>
      </c>
      <c r="M47" s="105"/>
      <c r="O47" s="91"/>
      <c r="P47" s="93"/>
      <c r="Q47" s="94" t="s">
        <v>233</v>
      </c>
      <c r="R47" s="15" t="s">
        <v>224</v>
      </c>
      <c r="S47" s="16" t="e">
        <f>#REF!</f>
        <v>#REF!</v>
      </c>
      <c r="T47" s="105"/>
    </row>
    <row r="48" spans="1:20">
      <c r="A48" s="91"/>
      <c r="B48" s="93"/>
      <c r="C48" s="94"/>
      <c r="D48" s="15" t="s">
        <v>225</v>
      </c>
      <c r="E48" s="14" t="e">
        <f>#REF!</f>
        <v>#REF!</v>
      </c>
      <c r="F48" s="105"/>
      <c r="H48" s="91"/>
      <c r="I48" s="93"/>
      <c r="J48" s="94"/>
      <c r="K48" s="15" t="s">
        <v>225</v>
      </c>
      <c r="L48" s="16" t="e">
        <f>#REF!</f>
        <v>#REF!</v>
      </c>
      <c r="M48" s="105"/>
      <c r="O48" s="91"/>
      <c r="P48" s="93"/>
      <c r="Q48" s="94"/>
      <c r="R48" s="15" t="s">
        <v>225</v>
      </c>
      <c r="S48" s="16" t="e">
        <f>#REF!</f>
        <v>#REF!</v>
      </c>
      <c r="T48" s="105"/>
    </row>
    <row r="49" spans="1:24">
      <c r="A49" s="91"/>
      <c r="B49" s="93"/>
      <c r="C49" s="94"/>
      <c r="D49" s="15" t="s">
        <v>226</v>
      </c>
      <c r="E49" s="14" t="e">
        <f>#REF!</f>
        <v>#REF!</v>
      </c>
      <c r="F49" s="90" t="e">
        <f>ROUND(AVERAGE(E49:E51),2)</f>
        <v>#REF!</v>
      </c>
      <c r="H49" s="91"/>
      <c r="I49" s="93"/>
      <c r="J49" s="94"/>
      <c r="K49" s="15" t="s">
        <v>226</v>
      </c>
      <c r="L49" s="14" t="s">
        <v>45</v>
      </c>
      <c r="M49" s="90" t="e">
        <f>ROUND(AVERAGE(L49:L51),2)</f>
        <v>#REF!</v>
      </c>
      <c r="O49" s="91"/>
      <c r="P49" s="93"/>
      <c r="Q49" s="94"/>
      <c r="R49" s="15" t="s">
        <v>226</v>
      </c>
      <c r="S49" s="16" t="e">
        <f>#REF!</f>
        <v>#REF!</v>
      </c>
      <c r="T49" s="90" t="e">
        <f>ROUND(AVERAGE(S49:S51),2)</f>
        <v>#REF!</v>
      </c>
    </row>
    <row r="50" spans="1:24">
      <c r="A50" s="91"/>
      <c r="B50" s="93"/>
      <c r="C50" s="94" t="s">
        <v>257</v>
      </c>
      <c r="D50" s="15" t="s">
        <v>227</v>
      </c>
      <c r="E50" s="14" t="e">
        <f>#REF!</f>
        <v>#REF!</v>
      </c>
      <c r="F50" s="91"/>
      <c r="H50" s="91"/>
      <c r="I50" s="93"/>
      <c r="J50" s="94" t="s">
        <v>257</v>
      </c>
      <c r="K50" s="15" t="s">
        <v>227</v>
      </c>
      <c r="L50" s="16" t="e">
        <f>#REF!</f>
        <v>#REF!</v>
      </c>
      <c r="M50" s="91"/>
      <c r="O50" s="91"/>
      <c r="P50" s="93"/>
      <c r="Q50" s="94" t="s">
        <v>257</v>
      </c>
      <c r="R50" s="15" t="s">
        <v>227</v>
      </c>
      <c r="S50" s="16" t="e">
        <f>#REF!</f>
        <v>#REF!</v>
      </c>
      <c r="T50" s="91"/>
    </row>
    <row r="51" spans="1:24" ht="14.25" customHeight="1">
      <c r="A51" s="91"/>
      <c r="B51" s="93"/>
      <c r="C51" s="94"/>
      <c r="D51" s="15" t="s">
        <v>228</v>
      </c>
      <c r="E51" s="14" t="e">
        <f>#REF!</f>
        <v>#REF!</v>
      </c>
      <c r="F51" s="104"/>
      <c r="H51" s="91"/>
      <c r="I51" s="93"/>
      <c r="J51" s="94"/>
      <c r="K51" s="15" t="s">
        <v>228</v>
      </c>
      <c r="L51" s="16" t="e">
        <f>#REF!</f>
        <v>#REF!</v>
      </c>
      <c r="M51" s="104"/>
      <c r="O51" s="91"/>
      <c r="P51" s="93"/>
      <c r="Q51" s="94"/>
      <c r="R51" s="15" t="s">
        <v>228</v>
      </c>
      <c r="S51" s="16" t="e">
        <f>#REF!</f>
        <v>#REF!</v>
      </c>
      <c r="T51" s="104"/>
    </row>
    <row r="52" spans="1:24" ht="14.25" customHeight="1">
      <c r="A52" s="91"/>
      <c r="B52" s="93"/>
      <c r="C52" s="94"/>
      <c r="D52" s="15" t="s">
        <v>229</v>
      </c>
      <c r="E52" s="14" t="e">
        <f>#REF!</f>
        <v>#REF!</v>
      </c>
      <c r="F52" s="90" t="e">
        <f>ROUND(AVERAGE(E52:E53),2)</f>
        <v>#REF!</v>
      </c>
      <c r="H52" s="91"/>
      <c r="I52" s="93"/>
      <c r="J52" s="94"/>
      <c r="K52" s="15" t="s">
        <v>229</v>
      </c>
      <c r="L52" s="16" t="e">
        <f>#REF!</f>
        <v>#REF!</v>
      </c>
      <c r="M52" s="90" t="e">
        <f>ROUND(AVERAGE(L52:L53),2)</f>
        <v>#REF!</v>
      </c>
      <c r="O52" s="91"/>
      <c r="P52" s="93"/>
      <c r="Q52" s="94"/>
      <c r="R52" s="15" t="s">
        <v>229</v>
      </c>
      <c r="S52" s="16" t="e">
        <f>#REF!</f>
        <v>#REF!</v>
      </c>
      <c r="T52" s="90" t="e">
        <f>ROUND(AVERAGE(S52:S53),2)</f>
        <v>#REF!</v>
      </c>
    </row>
    <row r="53" spans="1:24">
      <c r="A53" s="91"/>
      <c r="B53" s="93"/>
      <c r="C53" s="46" t="s">
        <v>256</v>
      </c>
      <c r="D53" s="15" t="s">
        <v>230</v>
      </c>
      <c r="E53" s="14" t="e">
        <f>#REF!</f>
        <v>#REF!</v>
      </c>
      <c r="F53" s="104"/>
      <c r="H53" s="91"/>
      <c r="I53" s="93"/>
      <c r="J53" s="46" t="s">
        <v>256</v>
      </c>
      <c r="K53" s="15" t="s">
        <v>230</v>
      </c>
      <c r="L53" s="14" t="s">
        <v>45</v>
      </c>
      <c r="M53" s="104"/>
      <c r="O53" s="91"/>
      <c r="P53" s="93"/>
      <c r="Q53" s="46" t="s">
        <v>256</v>
      </c>
      <c r="R53" s="15" t="s">
        <v>230</v>
      </c>
      <c r="S53" s="16" t="e">
        <f>#REF!</f>
        <v>#REF!</v>
      </c>
      <c r="T53" s="104"/>
    </row>
    <row r="54" spans="1:24">
      <c r="A54" s="98" t="s">
        <v>44</v>
      </c>
      <c r="B54" s="99"/>
      <c r="C54" s="99"/>
      <c r="D54" s="99"/>
      <c r="E54" s="99"/>
      <c r="F54" s="31" t="e">
        <f>ROUND(AVERAGE(F42:F53),2)</f>
        <v>#REF!</v>
      </c>
      <c r="H54" s="98" t="s">
        <v>44</v>
      </c>
      <c r="I54" s="99"/>
      <c r="J54" s="99"/>
      <c r="K54" s="99"/>
      <c r="L54" s="99"/>
      <c r="M54" s="31" t="e">
        <f>ROUND(AVERAGE(M42:M53),2)</f>
        <v>#REF!</v>
      </c>
      <c r="O54" s="98" t="s">
        <v>44</v>
      </c>
      <c r="P54" s="99"/>
      <c r="Q54" s="99"/>
      <c r="R54" s="99"/>
      <c r="S54" s="99"/>
      <c r="T54" s="31" t="e">
        <f>ROUND(AVERAGE(T42:T53),2)</f>
        <v>#REF!</v>
      </c>
    </row>
    <row r="57" spans="1:24">
      <c r="A57" s="94" t="s">
        <v>48</v>
      </c>
      <c r="B57" s="94"/>
      <c r="C57" s="94"/>
      <c r="D57" s="94"/>
      <c r="E57" s="94"/>
      <c r="F57" s="94"/>
    </row>
    <row r="58" spans="1:24">
      <c r="A58" s="14" t="s">
        <v>3</v>
      </c>
      <c r="B58" s="14" t="s">
        <v>40</v>
      </c>
      <c r="C58" s="14" t="s">
        <v>49</v>
      </c>
      <c r="D58" s="15" t="s">
        <v>51</v>
      </c>
      <c r="E58" s="14" t="s">
        <v>50</v>
      </c>
      <c r="F58" s="14" t="s">
        <v>52</v>
      </c>
      <c r="G58" s="17" t="s">
        <v>54</v>
      </c>
      <c r="H58" s="17" t="s">
        <v>55</v>
      </c>
      <c r="I58" s="17" t="s">
        <v>56</v>
      </c>
      <c r="J58" s="17" t="s">
        <v>245</v>
      </c>
      <c r="K58" s="17" t="s">
        <v>246</v>
      </c>
    </row>
    <row r="59" spans="1:24" s="53" customFormat="1">
      <c r="A59" s="50">
        <v>1</v>
      </c>
      <c r="B59" s="51" t="e">
        <f>B3</f>
        <v>#REF!</v>
      </c>
      <c r="C59" s="50" t="e">
        <f>F15</f>
        <v>#REF!</v>
      </c>
      <c r="D59" s="50" t="e">
        <f>M15</f>
        <v>#REF!</v>
      </c>
      <c r="E59" s="50" t="e">
        <f>T15</f>
        <v>#REF!</v>
      </c>
      <c r="F59" s="50" t="e">
        <f>ROUND(AVERAGE(C59:E59),2)</f>
        <v>#REF!</v>
      </c>
      <c r="G59" s="52">
        <v>0.8</v>
      </c>
      <c r="H59" s="52">
        <f>30/12</f>
        <v>2.5</v>
      </c>
      <c r="I59" s="52" t="e">
        <f>ROUND(F59-G59-H59,2)</f>
        <v>#REF!</v>
      </c>
      <c r="J59" s="52" t="e">
        <f>ROUND(I59/(1+5%)*2.5%,2)</f>
        <v>#REF!</v>
      </c>
      <c r="K59" s="52" t="e">
        <f>I59-J59</f>
        <v>#REF!</v>
      </c>
      <c r="L59" s="52"/>
    </row>
    <row r="60" spans="1:24" s="53" customFormat="1">
      <c r="A60" s="50">
        <v>2</v>
      </c>
      <c r="B60" s="51" t="e">
        <f>B16</f>
        <v>#REF!</v>
      </c>
      <c r="C60" s="50" t="e">
        <f>F28</f>
        <v>#REF!</v>
      </c>
      <c r="D60" s="50" t="e">
        <f>M28</f>
        <v>#REF!</v>
      </c>
      <c r="E60" s="50" t="e">
        <f>T28</f>
        <v>#REF!</v>
      </c>
      <c r="F60" s="50" t="e">
        <f>ROUND(AVERAGE(C60:E60),2)</f>
        <v>#REF!</v>
      </c>
      <c r="G60" s="52">
        <v>1.47</v>
      </c>
      <c r="H60" s="52">
        <f>30/12</f>
        <v>2.5</v>
      </c>
      <c r="I60" s="52" t="e">
        <f>ROUND(F60-G60-H60,2)</f>
        <v>#REF!</v>
      </c>
      <c r="J60" s="52" t="e">
        <f t="shared" ref="J60:J61" si="0">ROUND(I60/(1+5%)*2.5%,2)</f>
        <v>#REF!</v>
      </c>
      <c r="K60" s="52" t="e">
        <f t="shared" ref="K60" si="1">I60-J60</f>
        <v>#REF!</v>
      </c>
      <c r="L60" s="52"/>
    </row>
    <row r="61" spans="1:24">
      <c r="A61" s="50">
        <v>3</v>
      </c>
      <c r="B61" s="51" t="e">
        <f>B29</f>
        <v>#REF!</v>
      </c>
      <c r="C61" s="50" t="e">
        <f>F41</f>
        <v>#REF!</v>
      </c>
      <c r="D61" s="50" t="e">
        <f>M41</f>
        <v>#REF!</v>
      </c>
      <c r="E61" s="50" t="e">
        <f>T41</f>
        <v>#REF!</v>
      </c>
      <c r="F61" s="50" t="e">
        <f>ROUND(AVERAGE(C61:E61),2)</f>
        <v>#REF!</v>
      </c>
      <c r="G61" s="52">
        <v>0.8</v>
      </c>
      <c r="H61" s="52">
        <f>30/12</f>
        <v>2.5</v>
      </c>
      <c r="I61" s="52" t="e">
        <f>ROUND(F61-G61-H61,2)</f>
        <v>#REF!</v>
      </c>
      <c r="J61" s="52" t="e">
        <f t="shared" si="0"/>
        <v>#REF!</v>
      </c>
      <c r="K61" s="52" t="e">
        <f>I61-J61</f>
        <v>#REF!</v>
      </c>
      <c r="L61" s="52"/>
    </row>
    <row r="62" spans="1:24">
      <c r="A62" s="50">
        <v>4</v>
      </c>
      <c r="B62" s="50">
        <f>B42</f>
        <v>0</v>
      </c>
      <c r="C62" s="50" t="e">
        <f>F54</f>
        <v>#REF!</v>
      </c>
      <c r="D62" s="50" t="e">
        <f>M54</f>
        <v>#REF!</v>
      </c>
      <c r="E62" s="50" t="e">
        <f>T54</f>
        <v>#REF!</v>
      </c>
      <c r="F62" s="50" t="e">
        <f>ROUND(AVERAGE(C62:E62),2)</f>
        <v>#REF!</v>
      </c>
      <c r="G62" s="52">
        <v>1.98</v>
      </c>
      <c r="H62" s="52">
        <v>0</v>
      </c>
      <c r="I62" s="52" t="e">
        <f>ROUND(F62-G62-H62,2)</f>
        <v>#REF!</v>
      </c>
      <c r="J62" s="52" t="e">
        <f t="shared" ref="J62" si="2">ROUND(I62/(1+5%)*2.5%,2)</f>
        <v>#REF!</v>
      </c>
      <c r="K62" s="52" t="e">
        <f t="shared" ref="K62" si="3">I62-J62</f>
        <v>#REF!</v>
      </c>
      <c r="L62" s="52"/>
    </row>
    <row r="63" spans="1:24">
      <c r="D63" s="1"/>
    </row>
    <row r="64" spans="1:24">
      <c r="D64" s="1"/>
      <c r="X64" s="44" t="s">
        <v>247</v>
      </c>
    </row>
    <row r="65" spans="4:4">
      <c r="D65" s="1"/>
    </row>
    <row r="66" spans="4:4">
      <c r="D66" s="1"/>
    </row>
    <row r="93" spans="3:24" ht="15" thickBot="1"/>
    <row r="94" spans="3:24" ht="77.25" thickBot="1">
      <c r="C94" s="102" t="e">
        <f>B59</f>
        <v>#REF!</v>
      </c>
      <c r="D94" s="103"/>
      <c r="E94" s="42" t="s">
        <v>239</v>
      </c>
      <c r="F94" s="42" t="s">
        <v>240</v>
      </c>
      <c r="G94" s="42" t="s">
        <v>241</v>
      </c>
    </row>
    <row r="95" spans="3:24" ht="27.6" customHeight="1" thickBot="1">
      <c r="C95" s="100" t="s">
        <v>295</v>
      </c>
      <c r="D95" s="101"/>
      <c r="E95" s="43" t="e">
        <f>T3</f>
        <v>#REF!</v>
      </c>
      <c r="F95" s="43" t="e">
        <f>M3</f>
        <v>#REF!</v>
      </c>
      <c r="G95" s="43" t="e">
        <f>F3</f>
        <v>#REF!</v>
      </c>
      <c r="V95" s="43">
        <f>AK3</f>
        <v>0</v>
      </c>
      <c r="W95" s="43">
        <f>AD3</f>
        <v>0</v>
      </c>
      <c r="X95" s="43">
        <f>W3</f>
        <v>0</v>
      </c>
    </row>
    <row r="96" spans="3:24" ht="15" thickBot="1">
      <c r="C96" s="100" t="s">
        <v>237</v>
      </c>
      <c r="D96" s="101"/>
      <c r="E96" s="43" t="e">
        <f>T5</f>
        <v>#REF!</v>
      </c>
      <c r="F96" s="43" t="e">
        <f>M5</f>
        <v>#REF!</v>
      </c>
      <c r="G96" s="43" t="e">
        <f>F5</f>
        <v>#REF!</v>
      </c>
      <c r="V96" s="43">
        <f>AK5</f>
        <v>0</v>
      </c>
      <c r="W96" s="43">
        <f>AD5</f>
        <v>0</v>
      </c>
      <c r="X96" s="43">
        <f>W5</f>
        <v>0</v>
      </c>
    </row>
    <row r="97" spans="3:24" ht="15" thickBot="1">
      <c r="C97" s="100" t="s">
        <v>243</v>
      </c>
      <c r="D97" s="101"/>
      <c r="E97" s="43" t="e">
        <f>T8</f>
        <v>#REF!</v>
      </c>
      <c r="F97" s="43" t="e">
        <f>M8</f>
        <v>#REF!</v>
      </c>
      <c r="G97" s="43" t="e">
        <f>F8</f>
        <v>#REF!</v>
      </c>
      <c r="V97" s="43">
        <f>AK8</f>
        <v>0</v>
      </c>
      <c r="W97" s="43">
        <f>AD8</f>
        <v>0</v>
      </c>
      <c r="X97" s="43">
        <f>W8</f>
        <v>0</v>
      </c>
    </row>
    <row r="98" spans="3:24" ht="15" thickBot="1">
      <c r="C98" s="100" t="s">
        <v>293</v>
      </c>
      <c r="D98" s="101"/>
      <c r="E98" s="43" t="e">
        <f>T11</f>
        <v>#REF!</v>
      </c>
      <c r="F98" s="43" t="e">
        <f>M11</f>
        <v>#REF!</v>
      </c>
      <c r="G98" s="43" t="e">
        <f>F11</f>
        <v>#REF!</v>
      </c>
      <c r="V98" s="43">
        <f>AK11</f>
        <v>0</v>
      </c>
      <c r="W98" s="43">
        <f>AD11</f>
        <v>0</v>
      </c>
      <c r="X98" s="43">
        <f>W11</f>
        <v>0</v>
      </c>
    </row>
    <row r="99" spans="3:24" ht="27.6" customHeight="1" thickBot="1">
      <c r="C99" s="100" t="s">
        <v>294</v>
      </c>
      <c r="D99" s="101"/>
      <c r="E99" s="43" t="e">
        <f>T14</f>
        <v>#REF!</v>
      </c>
      <c r="F99" s="43" t="e">
        <f>M14</f>
        <v>#REF!</v>
      </c>
      <c r="G99" s="43" t="e">
        <f>F14</f>
        <v>#REF!</v>
      </c>
      <c r="V99" s="43">
        <f>AK14</f>
        <v>0</v>
      </c>
      <c r="W99" s="43">
        <f>AD14</f>
        <v>0</v>
      </c>
      <c r="X99" s="43">
        <f>W14</f>
        <v>0</v>
      </c>
    </row>
    <row r="100" spans="3:24" ht="26.25" thickBot="1">
      <c r="C100" s="102" t="s">
        <v>238</v>
      </c>
      <c r="D100" s="103"/>
      <c r="E100" s="43" t="e">
        <f>ROUND(AVERAGE(E95:E99),2)</f>
        <v>#REF!</v>
      </c>
      <c r="F100" s="43" t="e">
        <f>ROUND(AVERAGE(F95:F99),2)</f>
        <v>#REF!</v>
      </c>
      <c r="G100" s="43" t="e">
        <f>ROUND(AVERAGE(G95:G99),2)</f>
        <v>#REF!</v>
      </c>
      <c r="O100" s="102" t="s">
        <v>1</v>
      </c>
      <c r="P100" s="103"/>
      <c r="Q100" s="42" t="s">
        <v>239</v>
      </c>
      <c r="R100" s="42" t="s">
        <v>240</v>
      </c>
      <c r="S100" s="42" t="s">
        <v>241</v>
      </c>
    </row>
    <row r="101" spans="3:24" ht="15" thickBot="1">
      <c r="O101" s="100" t="s">
        <v>242</v>
      </c>
      <c r="P101" s="101"/>
      <c r="Q101" s="43" t="e">
        <f>T42</f>
        <v>#REF!</v>
      </c>
      <c r="R101" s="43" t="e">
        <f>M42</f>
        <v>#REF!</v>
      </c>
      <c r="S101" s="43" t="e">
        <f>F42</f>
        <v>#REF!</v>
      </c>
    </row>
    <row r="102" spans="3:24" ht="15" thickBot="1">
      <c r="O102" s="64"/>
      <c r="P102" s="65"/>
      <c r="Q102" s="43"/>
      <c r="R102" s="43"/>
      <c r="S102" s="43"/>
    </row>
    <row r="103" spans="3:24" ht="15" thickBot="1">
      <c r="O103" s="64"/>
      <c r="P103" s="65"/>
      <c r="Q103" s="43"/>
      <c r="R103" s="43"/>
      <c r="S103" s="43"/>
    </row>
    <row r="104" spans="3:24" ht="15" thickBot="1">
      <c r="O104" s="64"/>
      <c r="P104" s="65"/>
      <c r="Q104" s="43"/>
      <c r="R104" s="43"/>
      <c r="S104" s="43"/>
    </row>
    <row r="105" spans="3:24" ht="15" thickBot="1">
      <c r="O105" s="100" t="s">
        <v>235</v>
      </c>
      <c r="P105" s="101"/>
      <c r="Q105" s="43" t="e">
        <f>T43</f>
        <v>#REF!</v>
      </c>
      <c r="R105" s="43" t="e">
        <f>M43</f>
        <v>#REF!</v>
      </c>
      <c r="S105" s="43" t="e">
        <f>F43</f>
        <v>#REF!</v>
      </c>
    </row>
    <row r="106" spans="3:24" ht="15" thickBot="1">
      <c r="O106" s="100" t="s">
        <v>236</v>
      </c>
      <c r="P106" s="101"/>
      <c r="Q106" s="43" t="e">
        <f>T46</f>
        <v>#REF!</v>
      </c>
      <c r="R106" s="43" t="e">
        <f>M46</f>
        <v>#REF!</v>
      </c>
      <c r="S106" s="43" t="e">
        <f>F46</f>
        <v>#REF!</v>
      </c>
    </row>
    <row r="107" spans="3:24" ht="15" thickBot="1">
      <c r="O107" s="100" t="s">
        <v>237</v>
      </c>
      <c r="P107" s="101"/>
      <c r="Q107" s="43" t="e">
        <f>T49</f>
        <v>#REF!</v>
      </c>
      <c r="R107" s="43" t="e">
        <f>M49</f>
        <v>#REF!</v>
      </c>
      <c r="S107" s="43" t="e">
        <f>F49</f>
        <v>#REF!</v>
      </c>
    </row>
    <row r="108" spans="3:24" ht="77.25" thickBot="1">
      <c r="C108" s="102" t="e">
        <f>B60</f>
        <v>#REF!</v>
      </c>
      <c r="D108" s="103"/>
      <c r="E108" s="42" t="s">
        <v>239</v>
      </c>
      <c r="F108" s="42" t="s">
        <v>240</v>
      </c>
      <c r="G108" s="42" t="s">
        <v>241</v>
      </c>
      <c r="O108" s="100" t="s">
        <v>243</v>
      </c>
      <c r="P108" s="101"/>
      <c r="Q108" s="43" t="e">
        <f>T52</f>
        <v>#REF!</v>
      </c>
      <c r="R108" s="43" t="e">
        <f>M52</f>
        <v>#REF!</v>
      </c>
      <c r="S108" s="43" t="e">
        <f>F52</f>
        <v>#REF!</v>
      </c>
    </row>
    <row r="109" spans="3:24" ht="27.6" customHeight="1" thickBot="1">
      <c r="C109" s="100" t="s">
        <v>295</v>
      </c>
      <c r="D109" s="101"/>
      <c r="E109" s="43" t="e">
        <f>T16</f>
        <v>#REF!</v>
      </c>
      <c r="F109" s="43" t="e">
        <f>M16</f>
        <v>#REF!</v>
      </c>
      <c r="G109" s="43" t="e">
        <f>F16</f>
        <v>#REF!</v>
      </c>
      <c r="O109" s="102" t="s">
        <v>238</v>
      </c>
      <c r="P109" s="103"/>
      <c r="Q109" s="43" t="e">
        <f>T54</f>
        <v>#REF!</v>
      </c>
      <c r="R109" s="43" t="e">
        <f>M54</f>
        <v>#REF!</v>
      </c>
      <c r="S109" s="43" t="e">
        <f>F54</f>
        <v>#REF!</v>
      </c>
    </row>
    <row r="110" spans="3:24" ht="15" thickBot="1">
      <c r="C110" s="100" t="s">
        <v>237</v>
      </c>
      <c r="D110" s="101"/>
      <c r="E110" s="43" t="e">
        <f>T18</f>
        <v>#REF!</v>
      </c>
      <c r="F110" s="43" t="e">
        <f>M18</f>
        <v>#REF!</v>
      </c>
      <c r="G110" s="43" t="e">
        <f>F18</f>
        <v>#REF!</v>
      </c>
    </row>
    <row r="111" spans="3:24" ht="15" thickBot="1">
      <c r="C111" s="100" t="s">
        <v>243</v>
      </c>
      <c r="D111" s="101"/>
      <c r="E111" s="43" t="e">
        <f>T21</f>
        <v>#REF!</v>
      </c>
      <c r="F111" s="43" t="e">
        <f>M21</f>
        <v>#REF!</v>
      </c>
      <c r="G111" s="43" t="e">
        <f>F21</f>
        <v>#REF!</v>
      </c>
    </row>
    <row r="112" spans="3:24" ht="15" thickBot="1">
      <c r="C112" s="100" t="s">
        <v>293</v>
      </c>
      <c r="D112" s="101"/>
      <c r="E112" s="43" t="e">
        <f>T24</f>
        <v>#REF!</v>
      </c>
      <c r="F112" s="43" t="e">
        <f>M24</f>
        <v>#REF!</v>
      </c>
      <c r="G112" s="43" t="e">
        <f>F24</f>
        <v>#REF!</v>
      </c>
    </row>
    <row r="113" spans="3:7" ht="27.6" customHeight="1" thickBot="1">
      <c r="C113" s="100" t="s">
        <v>294</v>
      </c>
      <c r="D113" s="101"/>
      <c r="E113" s="43" t="e">
        <f>T27</f>
        <v>#REF!</v>
      </c>
      <c r="F113" s="43" t="e">
        <f>M27</f>
        <v>#REF!</v>
      </c>
      <c r="G113" s="43" t="e">
        <f>F27</f>
        <v>#REF!</v>
      </c>
    </row>
    <row r="114" spans="3:7" ht="15" thickBot="1">
      <c r="C114" s="102" t="s">
        <v>238</v>
      </c>
      <c r="D114" s="103"/>
      <c r="E114" s="43" t="e">
        <f>ROUND(AVERAGE(E109:E113),2)</f>
        <v>#REF!</v>
      </c>
      <c r="F114" s="43" t="e">
        <f>ROUND(AVERAGE(F109:F113),2)</f>
        <v>#REF!</v>
      </c>
      <c r="G114" s="43" t="e">
        <f>ROUND(AVERAGE(G109:G113),2)</f>
        <v>#REF!</v>
      </c>
    </row>
    <row r="115" spans="3:7">
      <c r="C115" s="66"/>
      <c r="D115" s="66"/>
      <c r="E115" s="67"/>
      <c r="F115" s="67"/>
      <c r="G115" s="67"/>
    </row>
    <row r="116" spans="3:7">
      <c r="C116" s="66"/>
      <c r="D116" s="66"/>
      <c r="E116" s="67"/>
      <c r="F116" s="67"/>
      <c r="G116" s="67"/>
    </row>
    <row r="117" spans="3:7">
      <c r="C117" s="66"/>
      <c r="D117" s="66"/>
      <c r="E117" s="67"/>
      <c r="F117" s="67"/>
      <c r="G117" s="67"/>
    </row>
    <row r="118" spans="3:7">
      <c r="C118" s="66"/>
      <c r="D118" s="66"/>
      <c r="E118" s="67"/>
      <c r="F118" s="67"/>
      <c r="G118" s="67"/>
    </row>
    <row r="121" spans="3:7" ht="15" thickBot="1"/>
    <row r="122" spans="3:7" ht="77.25" thickBot="1">
      <c r="C122" s="102" t="e">
        <f>B61</f>
        <v>#REF!</v>
      </c>
      <c r="D122" s="103"/>
      <c r="E122" s="42" t="s">
        <v>239</v>
      </c>
      <c r="F122" s="42" t="s">
        <v>240</v>
      </c>
      <c r="G122" s="42" t="s">
        <v>241</v>
      </c>
    </row>
    <row r="123" spans="3:7" ht="27.6" customHeight="1" thickBot="1">
      <c r="C123" s="100" t="s">
        <v>295</v>
      </c>
      <c r="D123" s="101"/>
      <c r="E123" s="43" t="e">
        <f>T29</f>
        <v>#REF!</v>
      </c>
      <c r="F123" s="43" t="e">
        <f>M29</f>
        <v>#REF!</v>
      </c>
      <c r="G123" s="43" t="e">
        <f>F29</f>
        <v>#REF!</v>
      </c>
    </row>
    <row r="124" spans="3:7" ht="15" thickBot="1">
      <c r="C124" s="100" t="s">
        <v>237</v>
      </c>
      <c r="D124" s="101"/>
      <c r="E124" s="43" t="e">
        <f>T31</f>
        <v>#REF!</v>
      </c>
      <c r="F124" s="43" t="e">
        <f>M31</f>
        <v>#REF!</v>
      </c>
      <c r="G124" s="43" t="e">
        <f>F31</f>
        <v>#REF!</v>
      </c>
    </row>
    <row r="125" spans="3:7" ht="15" thickBot="1">
      <c r="C125" s="100" t="s">
        <v>243</v>
      </c>
      <c r="D125" s="101"/>
      <c r="E125" s="43" t="e">
        <f>T34</f>
        <v>#REF!</v>
      </c>
      <c r="F125" s="43" t="e">
        <f>M34</f>
        <v>#REF!</v>
      </c>
      <c r="G125" s="43" t="e">
        <f>F34</f>
        <v>#REF!</v>
      </c>
    </row>
    <row r="126" spans="3:7" ht="15" thickBot="1">
      <c r="C126" s="100" t="s">
        <v>293</v>
      </c>
      <c r="D126" s="101"/>
      <c r="E126" s="43" t="e">
        <f>T37</f>
        <v>#REF!</v>
      </c>
      <c r="F126" s="43" t="e">
        <f>M37</f>
        <v>#REF!</v>
      </c>
      <c r="G126" s="43" t="e">
        <f>F37</f>
        <v>#REF!</v>
      </c>
    </row>
    <row r="127" spans="3:7" ht="27.6" customHeight="1" thickBot="1">
      <c r="C127" s="100" t="s">
        <v>294</v>
      </c>
      <c r="D127" s="101"/>
      <c r="E127" s="43" t="e">
        <f>T40</f>
        <v>#REF!</v>
      </c>
      <c r="F127" s="43" t="e">
        <f>M40</f>
        <v>#REF!</v>
      </c>
      <c r="G127" s="43" t="e">
        <f>F40</f>
        <v>#REF!</v>
      </c>
    </row>
    <row r="128" spans="3:7" ht="15" thickBot="1">
      <c r="C128" s="102" t="s">
        <v>238</v>
      </c>
      <c r="D128" s="103"/>
      <c r="E128" s="43" t="e">
        <f>ROUND(AVERAGE(E123:E127),2)</f>
        <v>#REF!</v>
      </c>
      <c r="F128" s="43" t="e">
        <f>ROUND(AVERAGE(F123:F127),2)</f>
        <v>#REF!</v>
      </c>
      <c r="G128" s="43" t="e">
        <f>ROUND(AVERAGE(G123:G127),2)</f>
        <v>#REF!</v>
      </c>
    </row>
  </sheetData>
  <mergeCells count="164">
    <mergeCell ref="C50:C52"/>
    <mergeCell ref="J42:J43"/>
    <mergeCell ref="J44:J46"/>
    <mergeCell ref="J47:J49"/>
    <mergeCell ref="J50:J52"/>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J29:J30"/>
    <mergeCell ref="C34:C36"/>
    <mergeCell ref="C37:C39"/>
    <mergeCell ref="H41:L41"/>
    <mergeCell ref="C16:C17"/>
    <mergeCell ref="C18:C20"/>
    <mergeCell ref="C21:C23"/>
    <mergeCell ref="C24:C26"/>
    <mergeCell ref="F3:F4"/>
    <mergeCell ref="M3:M4"/>
    <mergeCell ref="C42:C43"/>
    <mergeCell ref="C44:C46"/>
    <mergeCell ref="C47:C49"/>
    <mergeCell ref="A41:E41"/>
    <mergeCell ref="A29:A40"/>
    <mergeCell ref="B29:B40"/>
    <mergeCell ref="A28:E28"/>
    <mergeCell ref="A16:A27"/>
    <mergeCell ref="B16:B27"/>
    <mergeCell ref="F16:F17"/>
    <mergeCell ref="F18:F20"/>
    <mergeCell ref="F21:F23"/>
    <mergeCell ref="F24:F26"/>
    <mergeCell ref="M16:M17"/>
    <mergeCell ref="M18:M20"/>
    <mergeCell ref="M21:M23"/>
    <mergeCell ref="C29:C30"/>
    <mergeCell ref="C31:C33"/>
    <mergeCell ref="O1:T1"/>
    <mergeCell ref="Q5:Q7"/>
    <mergeCell ref="T5:T7"/>
    <mergeCell ref="C8:C10"/>
    <mergeCell ref="C5:C7"/>
    <mergeCell ref="C11:C13"/>
    <mergeCell ref="F11:F13"/>
    <mergeCell ref="A15:E15"/>
    <mergeCell ref="A1:F1"/>
    <mergeCell ref="F5:F7"/>
    <mergeCell ref="F8:F10"/>
    <mergeCell ref="A4:A14"/>
    <mergeCell ref="B3:B14"/>
    <mergeCell ref="O15:S15"/>
    <mergeCell ref="C3:C4"/>
    <mergeCell ref="H15:L15"/>
    <mergeCell ref="H1:M1"/>
    <mergeCell ref="J5:J7"/>
    <mergeCell ref="J8:J10"/>
    <mergeCell ref="J11:J13"/>
    <mergeCell ref="M5:M7"/>
    <mergeCell ref="M8:M10"/>
    <mergeCell ref="Q8:Q10"/>
    <mergeCell ref="T8:T10"/>
    <mergeCell ref="H16:H27"/>
    <mergeCell ref="I16:I27"/>
    <mergeCell ref="O41:S41"/>
    <mergeCell ref="M11:M13"/>
    <mergeCell ref="H28:L28"/>
    <mergeCell ref="H29:H40"/>
    <mergeCell ref="I29:I40"/>
    <mergeCell ref="M24:M26"/>
    <mergeCell ref="I3:I14"/>
    <mergeCell ref="P3:P14"/>
    <mergeCell ref="H3:H14"/>
    <mergeCell ref="O3:O14"/>
    <mergeCell ref="J34:J36"/>
    <mergeCell ref="J37:J39"/>
    <mergeCell ref="Q29:Q30"/>
    <mergeCell ref="Q31:Q33"/>
    <mergeCell ref="Q34:Q36"/>
    <mergeCell ref="Q37:Q39"/>
    <mergeCell ref="J31:J33"/>
    <mergeCell ref="J3:J4"/>
    <mergeCell ref="Q3:Q4"/>
    <mergeCell ref="J16:J17"/>
    <mergeCell ref="J18:J20"/>
    <mergeCell ref="J21:J23"/>
    <mergeCell ref="T3:T4"/>
    <mergeCell ref="T11:T13"/>
    <mergeCell ref="T16:T17"/>
    <mergeCell ref="C114:D114"/>
    <mergeCell ref="C128:D128"/>
    <mergeCell ref="C94:D94"/>
    <mergeCell ref="C95:D95"/>
    <mergeCell ref="C96:D96"/>
    <mergeCell ref="C97:D97"/>
    <mergeCell ref="C98:D98"/>
    <mergeCell ref="C99:D99"/>
    <mergeCell ref="C108:D108"/>
    <mergeCell ref="C109:D109"/>
    <mergeCell ref="C110:D110"/>
    <mergeCell ref="C111:D111"/>
    <mergeCell ref="C112:D112"/>
    <mergeCell ref="C113:D113"/>
    <mergeCell ref="C122:D122"/>
    <mergeCell ref="C123:D123"/>
    <mergeCell ref="C124:D124"/>
    <mergeCell ref="C125:D125"/>
    <mergeCell ref="C126:D126"/>
    <mergeCell ref="C127:D127"/>
    <mergeCell ref="I42:I53"/>
    <mergeCell ref="O42:O53"/>
    <mergeCell ref="P42:P53"/>
    <mergeCell ref="F43:F45"/>
    <mergeCell ref="M43:M45"/>
    <mergeCell ref="F52:F53"/>
    <mergeCell ref="Q42:Q43"/>
    <mergeCell ref="Q44:Q46"/>
    <mergeCell ref="Q47:Q49"/>
    <mergeCell ref="Q50:Q52"/>
    <mergeCell ref="O107:P107"/>
    <mergeCell ref="O108:P108"/>
    <mergeCell ref="O109:P109"/>
    <mergeCell ref="T52:T53"/>
    <mergeCell ref="A54:E54"/>
    <mergeCell ref="H54:L54"/>
    <mergeCell ref="O54:S54"/>
    <mergeCell ref="O100:P100"/>
    <mergeCell ref="O101:P101"/>
    <mergeCell ref="O105:P105"/>
    <mergeCell ref="O106:P106"/>
    <mergeCell ref="A42:A53"/>
    <mergeCell ref="B42:B53"/>
    <mergeCell ref="M52:M53"/>
    <mergeCell ref="C100:D100"/>
    <mergeCell ref="A57:F57"/>
    <mergeCell ref="T43:T45"/>
    <mergeCell ref="F46:F48"/>
    <mergeCell ref="M46:M48"/>
    <mergeCell ref="T46:T48"/>
    <mergeCell ref="F49:F51"/>
    <mergeCell ref="M49:M51"/>
    <mergeCell ref="T49:T51"/>
    <mergeCell ref="H42:H53"/>
    <mergeCell ref="O29:O40"/>
    <mergeCell ref="P29:P40"/>
    <mergeCell ref="J24:J26"/>
    <mergeCell ref="Q16:Q17"/>
    <mergeCell ref="Q18:Q20"/>
    <mergeCell ref="Q21:Q23"/>
    <mergeCell ref="Q24:Q26"/>
    <mergeCell ref="Q11:Q13"/>
    <mergeCell ref="O16:O27"/>
    <mergeCell ref="P16:P27"/>
    <mergeCell ref="O28:S28"/>
  </mergeCells>
  <phoneticPr fontId="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6BE9B-4DBA-4A44-96A9-D136F6B89947}">
  <dimension ref="A1:Y149"/>
  <sheetViews>
    <sheetView workbookViewId="0">
      <selection activeCell="B3" sqref="B3:B14"/>
    </sheetView>
  </sheetViews>
  <sheetFormatPr defaultColWidth="9" defaultRowHeight="14.25"/>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c r="A1" s="94" t="s">
        <v>46</v>
      </c>
      <c r="B1" s="94"/>
      <c r="C1" s="94"/>
      <c r="D1" s="94"/>
      <c r="E1" s="94"/>
      <c r="F1" s="94"/>
      <c r="H1" s="94" t="s">
        <v>47</v>
      </c>
      <c r="I1" s="94"/>
      <c r="J1" s="94"/>
      <c r="K1" s="94"/>
      <c r="L1" s="94"/>
      <c r="M1" s="94"/>
      <c r="O1" s="94" t="s">
        <v>234</v>
      </c>
      <c r="P1" s="94"/>
      <c r="Q1" s="94"/>
      <c r="R1" s="94"/>
      <c r="S1" s="94"/>
      <c r="T1" s="94"/>
    </row>
    <row r="2" spans="1:20">
      <c r="A2" s="14" t="s">
        <v>3</v>
      </c>
      <c r="B2" s="14" t="s">
        <v>2</v>
      </c>
      <c r="C2" s="14" t="s">
        <v>43</v>
      </c>
      <c r="D2" s="15" t="s">
        <v>42</v>
      </c>
      <c r="E2" s="14" t="s">
        <v>41</v>
      </c>
      <c r="F2" s="14" t="s">
        <v>44</v>
      </c>
      <c r="H2" s="14" t="s">
        <v>3</v>
      </c>
      <c r="I2" s="14" t="s">
        <v>2</v>
      </c>
      <c r="J2" s="14" t="s">
        <v>43</v>
      </c>
      <c r="K2" s="15" t="s">
        <v>42</v>
      </c>
      <c r="L2" s="14" t="s">
        <v>41</v>
      </c>
      <c r="M2" s="14" t="s">
        <v>44</v>
      </c>
      <c r="O2" s="14" t="s">
        <v>3</v>
      </c>
      <c r="P2" s="14" t="s">
        <v>2</v>
      </c>
      <c r="Q2" s="14" t="s">
        <v>43</v>
      </c>
      <c r="R2" s="15" t="s">
        <v>42</v>
      </c>
      <c r="S2" s="14" t="s">
        <v>41</v>
      </c>
      <c r="T2" s="14" t="s">
        <v>44</v>
      </c>
    </row>
    <row r="3" spans="1:20">
      <c r="A3" s="46"/>
      <c r="B3" s="92" t="str">
        <f>城研整理!B3</f>
        <v>名佳花园三区</v>
      </c>
      <c r="C3" s="95" t="s">
        <v>232</v>
      </c>
      <c r="D3" s="15" t="s">
        <v>263</v>
      </c>
      <c r="E3" s="14">
        <f>城研整理!I3</f>
        <v>50.53</v>
      </c>
      <c r="F3" s="95">
        <f>ROUND(AVERAGE(E3:E4),2)</f>
        <v>49.82</v>
      </c>
      <c r="H3" s="90">
        <v>1</v>
      </c>
      <c r="I3" s="92" t="str">
        <f>B3</f>
        <v>名佳花园三区</v>
      </c>
      <c r="J3" s="95" t="s">
        <v>232</v>
      </c>
      <c r="K3" s="15" t="s">
        <v>263</v>
      </c>
      <c r="L3" s="14">
        <f>贝壳数据!L13</f>
        <v>60.77</v>
      </c>
      <c r="M3" s="95">
        <f>ROUND(AVERAGE(L3:L4),2)</f>
        <v>54.2</v>
      </c>
      <c r="O3" s="90">
        <v>1</v>
      </c>
      <c r="P3" s="92" t="str">
        <f>B3</f>
        <v>名佳花园三区</v>
      </c>
      <c r="Q3" s="95" t="s">
        <v>232</v>
      </c>
      <c r="R3" s="15" t="s">
        <v>263</v>
      </c>
      <c r="S3" s="14">
        <f>中指整理!E11</f>
        <v>50.28</v>
      </c>
      <c r="T3" s="95">
        <f>ROUND(AVERAGE(S3:S4),2)</f>
        <v>50.67</v>
      </c>
    </row>
    <row r="4" spans="1:20" ht="14.25" customHeight="1">
      <c r="A4" s="90">
        <v>1</v>
      </c>
      <c r="B4" s="93"/>
      <c r="C4" s="96"/>
      <c r="D4" s="15" t="s">
        <v>308</v>
      </c>
      <c r="E4" s="14">
        <f>城研整理!I4</f>
        <v>49.11</v>
      </c>
      <c r="F4" s="96"/>
      <c r="H4" s="91"/>
      <c r="I4" s="93" t="str">
        <f>B3</f>
        <v>名佳花园三区</v>
      </c>
      <c r="J4" s="96"/>
      <c r="K4" s="15" t="s">
        <v>308</v>
      </c>
      <c r="L4" s="14">
        <f>贝壳数据!L14</f>
        <v>47.63</v>
      </c>
      <c r="M4" s="96"/>
      <c r="O4" s="91"/>
      <c r="P4" s="93" t="str">
        <f>B3</f>
        <v>名佳花园三区</v>
      </c>
      <c r="Q4" s="96"/>
      <c r="R4" s="15" t="s">
        <v>308</v>
      </c>
      <c r="S4" s="14">
        <f>中指整理!E12</f>
        <v>51.05</v>
      </c>
      <c r="T4" s="96"/>
    </row>
    <row r="5" spans="1:20" ht="14.25" customHeight="1">
      <c r="A5" s="91"/>
      <c r="B5" s="93"/>
      <c r="C5" s="95" t="s">
        <v>233</v>
      </c>
      <c r="D5" s="15" t="s">
        <v>309</v>
      </c>
      <c r="E5" s="14">
        <f>城研整理!I5</f>
        <v>45.54</v>
      </c>
      <c r="F5" s="105">
        <f>ROUND(AVERAGE(E5:E7),2)</f>
        <v>46.41</v>
      </c>
      <c r="H5" s="91"/>
      <c r="I5" s="93"/>
      <c r="J5" s="95" t="s">
        <v>233</v>
      </c>
      <c r="K5" s="15" t="s">
        <v>309</v>
      </c>
      <c r="L5" s="14">
        <f>贝壳数据!L15</f>
        <v>44.1</v>
      </c>
      <c r="M5" s="105">
        <f>ROUND(AVERAGE(L5:L7),2)</f>
        <v>45.59</v>
      </c>
      <c r="O5" s="91"/>
      <c r="P5" s="93"/>
      <c r="Q5" s="95" t="s">
        <v>233</v>
      </c>
      <c r="R5" s="15" t="s">
        <v>309</v>
      </c>
      <c r="S5" s="14">
        <f>中指整理!E13</f>
        <v>52.86</v>
      </c>
      <c r="T5" s="105">
        <f>ROUND(AVERAGE(S5:S7),2)</f>
        <v>54.58</v>
      </c>
    </row>
    <row r="6" spans="1:20" ht="14.25" customHeight="1">
      <c r="A6" s="91"/>
      <c r="B6" s="93"/>
      <c r="C6" s="97"/>
      <c r="D6" s="15" t="s">
        <v>310</v>
      </c>
      <c r="E6" s="14">
        <f>城研整理!I6</f>
        <v>47.61</v>
      </c>
      <c r="F6" s="105"/>
      <c r="H6" s="91"/>
      <c r="I6" s="93"/>
      <c r="J6" s="97"/>
      <c r="K6" s="15" t="s">
        <v>310</v>
      </c>
      <c r="L6" s="14">
        <f>贝壳数据!L16</f>
        <v>49.26</v>
      </c>
      <c r="M6" s="105"/>
      <c r="O6" s="91"/>
      <c r="P6" s="93"/>
      <c r="Q6" s="97"/>
      <c r="R6" s="15" t="s">
        <v>310</v>
      </c>
      <c r="S6" s="14">
        <f>中指整理!E14</f>
        <v>54.47</v>
      </c>
      <c r="T6" s="105"/>
    </row>
    <row r="7" spans="1:20">
      <c r="A7" s="91"/>
      <c r="B7" s="93"/>
      <c r="C7" s="96"/>
      <c r="D7" s="15" t="s">
        <v>267</v>
      </c>
      <c r="E7" s="14">
        <f>城研整理!I7</f>
        <v>46.07</v>
      </c>
      <c r="F7" s="105"/>
      <c r="H7" s="91"/>
      <c r="I7" s="93"/>
      <c r="J7" s="96"/>
      <c r="K7" s="15" t="s">
        <v>267</v>
      </c>
      <c r="L7" s="14">
        <f>贝壳数据!L17</f>
        <v>43.4</v>
      </c>
      <c r="M7" s="105"/>
      <c r="N7" s="1">
        <v>2</v>
      </c>
      <c r="O7" s="91"/>
      <c r="P7" s="93"/>
      <c r="Q7" s="96"/>
      <c r="R7" s="15" t="s">
        <v>267</v>
      </c>
      <c r="S7" s="14">
        <f>中指整理!E15</f>
        <v>56.42</v>
      </c>
      <c r="T7" s="105"/>
    </row>
    <row r="8" spans="1:20">
      <c r="A8" s="91"/>
      <c r="B8" s="93"/>
      <c r="C8" s="95" t="s">
        <v>257</v>
      </c>
      <c r="D8" s="15" t="s">
        <v>268</v>
      </c>
      <c r="E8" s="14">
        <f>城研整理!I8</f>
        <v>48.35</v>
      </c>
      <c r="F8" s="105">
        <f>ROUND(AVERAGE(E8:E10),2)</f>
        <v>48.39</v>
      </c>
      <c r="H8" s="91"/>
      <c r="I8" s="93"/>
      <c r="J8" s="95" t="s">
        <v>257</v>
      </c>
      <c r="K8" s="15" t="s">
        <v>268</v>
      </c>
      <c r="L8" s="14">
        <f>贝壳数据!L18</f>
        <v>40.31</v>
      </c>
      <c r="M8" s="105">
        <f>ROUND(AVERAGE(L8:L10),2)</f>
        <v>44.56</v>
      </c>
      <c r="O8" s="91"/>
      <c r="P8" s="93"/>
      <c r="Q8" s="95" t="s">
        <v>257</v>
      </c>
      <c r="R8" s="15" t="s">
        <v>268</v>
      </c>
      <c r="S8" s="14">
        <f>中指整理!E16</f>
        <v>52.28</v>
      </c>
      <c r="T8" s="105">
        <f>ROUND(AVERAGE(S8:S10),2)</f>
        <v>51.38</v>
      </c>
    </row>
    <row r="9" spans="1:20">
      <c r="A9" s="91"/>
      <c r="B9" s="93"/>
      <c r="C9" s="97"/>
      <c r="D9" s="15" t="s">
        <v>269</v>
      </c>
      <c r="E9" s="14">
        <f>城研整理!I9</f>
        <v>46.12</v>
      </c>
      <c r="F9" s="105"/>
      <c r="H9" s="91"/>
      <c r="I9" s="93"/>
      <c r="J9" s="97"/>
      <c r="K9" s="15" t="s">
        <v>269</v>
      </c>
      <c r="L9" s="14">
        <f>贝壳数据!L19</f>
        <v>47.2</v>
      </c>
      <c r="M9" s="105"/>
      <c r="O9" s="91"/>
      <c r="P9" s="93"/>
      <c r="Q9" s="97"/>
      <c r="R9" s="15" t="s">
        <v>269</v>
      </c>
      <c r="S9" s="14">
        <f>中指整理!E17</f>
        <v>50.58</v>
      </c>
      <c r="T9" s="105"/>
    </row>
    <row r="10" spans="1:20">
      <c r="A10" s="91"/>
      <c r="B10" s="93"/>
      <c r="C10" s="96"/>
      <c r="D10" s="15" t="s">
        <v>270</v>
      </c>
      <c r="E10" s="14">
        <f>城研整理!I10</f>
        <v>50.7</v>
      </c>
      <c r="F10" s="105"/>
      <c r="H10" s="91"/>
      <c r="I10" s="93"/>
      <c r="J10" s="96"/>
      <c r="K10" s="15" t="s">
        <v>270</v>
      </c>
      <c r="L10" s="14">
        <f>贝壳数据!L20</f>
        <v>46.18</v>
      </c>
      <c r="M10" s="105"/>
      <c r="N10" s="1">
        <v>3</v>
      </c>
      <c r="O10" s="91"/>
      <c r="P10" s="93"/>
      <c r="Q10" s="96"/>
      <c r="R10" s="15" t="s">
        <v>270</v>
      </c>
      <c r="S10" s="14">
        <f>中指整理!E18</f>
        <v>51.29</v>
      </c>
      <c r="T10" s="105"/>
    </row>
    <row r="11" spans="1:20">
      <c r="A11" s="91"/>
      <c r="B11" s="93"/>
      <c r="C11" s="94" t="s">
        <v>256</v>
      </c>
      <c r="D11" s="15" t="s">
        <v>352</v>
      </c>
      <c r="E11" s="14">
        <f>城研整理!I11</f>
        <v>44.41</v>
      </c>
      <c r="F11" s="90">
        <f>ROUND(AVERAGE(E11:E13),2)</f>
        <v>43.37</v>
      </c>
      <c r="H11" s="91"/>
      <c r="I11" s="93"/>
      <c r="J11" s="94" t="s">
        <v>256</v>
      </c>
      <c r="K11" s="15" t="s">
        <v>352</v>
      </c>
      <c r="L11" s="14">
        <f>贝壳数据!L21</f>
        <v>41.13</v>
      </c>
      <c r="M11" s="90">
        <f>ROUND(AVERAGE(L11:L13),2)</f>
        <v>42.06</v>
      </c>
      <c r="O11" s="91"/>
      <c r="P11" s="93"/>
      <c r="Q11" s="94" t="s">
        <v>256</v>
      </c>
      <c r="R11" s="15" t="s">
        <v>352</v>
      </c>
      <c r="S11" s="14">
        <f>中指整理!E19</f>
        <v>53.33</v>
      </c>
      <c r="T11" s="90">
        <f>ROUND(AVERAGE(S11:S13),2)</f>
        <v>50.8</v>
      </c>
    </row>
    <row r="12" spans="1:20">
      <c r="A12" s="91"/>
      <c r="B12" s="93"/>
      <c r="C12" s="94"/>
      <c r="D12" s="15" t="s">
        <v>353</v>
      </c>
      <c r="E12" s="14">
        <f>城研整理!I12</f>
        <v>45.12</v>
      </c>
      <c r="F12" s="91"/>
      <c r="H12" s="91"/>
      <c r="I12" s="93"/>
      <c r="J12" s="94"/>
      <c r="K12" s="15" t="s">
        <v>353</v>
      </c>
      <c r="L12" s="14">
        <f>贝壳数据!L22</f>
        <v>41.8</v>
      </c>
      <c r="M12" s="91"/>
      <c r="O12" s="91"/>
      <c r="P12" s="93"/>
      <c r="Q12" s="94"/>
      <c r="R12" s="15" t="s">
        <v>353</v>
      </c>
      <c r="S12" s="14">
        <f>中指整理!E20</f>
        <v>50</v>
      </c>
      <c r="T12" s="91"/>
    </row>
    <row r="13" spans="1:20">
      <c r="A13" s="91"/>
      <c r="B13" s="93"/>
      <c r="C13" s="94"/>
      <c r="D13" s="15" t="s">
        <v>354</v>
      </c>
      <c r="E13" s="14">
        <f>城研整理!I13</f>
        <v>40.58</v>
      </c>
      <c r="F13" s="104"/>
      <c r="H13" s="91"/>
      <c r="I13" s="93"/>
      <c r="J13" s="94"/>
      <c r="K13" s="15" t="s">
        <v>354</v>
      </c>
      <c r="L13" s="14">
        <f>贝壳数据!L23</f>
        <v>43.26</v>
      </c>
      <c r="M13" s="104"/>
      <c r="N13" s="1">
        <v>2</v>
      </c>
      <c r="O13" s="91"/>
      <c r="P13" s="93"/>
      <c r="Q13" s="94"/>
      <c r="R13" s="15" t="s">
        <v>354</v>
      </c>
      <c r="S13" s="14">
        <f>中指整理!E21</f>
        <v>49.06</v>
      </c>
      <c r="T13" s="104"/>
    </row>
    <row r="14" spans="1:20">
      <c r="A14" s="91"/>
      <c r="B14" s="106"/>
      <c r="C14" s="46" t="s">
        <v>569</v>
      </c>
      <c r="D14" s="15" t="s">
        <v>355</v>
      </c>
      <c r="E14" s="14">
        <f>城研整理!I14</f>
        <v>47.9</v>
      </c>
      <c r="F14" s="47">
        <f>ROUND(AVERAGE(E14:E14),2)</f>
        <v>47.9</v>
      </c>
      <c r="H14" s="104"/>
      <c r="I14" s="106"/>
      <c r="J14" s="46" t="s">
        <v>569</v>
      </c>
      <c r="K14" s="15" t="s">
        <v>355</v>
      </c>
      <c r="L14" s="14">
        <f>贝壳数据!L24</f>
        <v>42.86</v>
      </c>
      <c r="M14" s="47">
        <f>ROUND(AVERAGE(L14:L14),2)</f>
        <v>42.86</v>
      </c>
      <c r="O14" s="104"/>
      <c r="P14" s="106"/>
      <c r="Q14" s="46" t="s">
        <v>569</v>
      </c>
      <c r="R14" s="15" t="s">
        <v>355</v>
      </c>
      <c r="S14" s="14">
        <f>中指整理!E22</f>
        <v>47.04</v>
      </c>
      <c r="T14" s="47">
        <f>ROUND(AVERAGE(S14:S14),2)</f>
        <v>47.04</v>
      </c>
    </row>
    <row r="15" spans="1:20">
      <c r="A15" s="98" t="s">
        <v>44</v>
      </c>
      <c r="B15" s="99"/>
      <c r="C15" s="99"/>
      <c r="D15" s="99"/>
      <c r="E15" s="99"/>
      <c r="F15" s="31">
        <f>ROUND(AVERAGE(E3:E14),2)</f>
        <v>46.84</v>
      </c>
      <c r="H15" s="98" t="s">
        <v>44</v>
      </c>
      <c r="I15" s="99"/>
      <c r="J15" s="99"/>
      <c r="K15" s="99"/>
      <c r="L15" s="99"/>
      <c r="M15" s="31">
        <f>ROUND(AVERAGE(L3:L14),2)</f>
        <v>45.66</v>
      </c>
      <c r="O15" s="98" t="s">
        <v>44</v>
      </c>
      <c r="P15" s="99"/>
      <c r="Q15" s="99"/>
      <c r="R15" s="99"/>
      <c r="S15" s="99"/>
      <c r="T15" s="31">
        <f>ROUND(AVERAGE(S3:S14),2)</f>
        <v>51.56</v>
      </c>
    </row>
    <row r="16" spans="1:20">
      <c r="A16" s="90">
        <v>2</v>
      </c>
      <c r="B16" s="95" t="str">
        <f>城研整理!B19</f>
        <v>名流花园</v>
      </c>
      <c r="C16" s="95" t="s">
        <v>232</v>
      </c>
      <c r="D16" s="15" t="s">
        <v>263</v>
      </c>
      <c r="E16" s="14">
        <f>城研整理!I19</f>
        <v>38.78</v>
      </c>
      <c r="F16" s="95">
        <f>ROUND(AVERAGE(E16:E17),2)</f>
        <v>41.17</v>
      </c>
      <c r="H16" s="90">
        <v>2</v>
      </c>
      <c r="I16" s="95" t="str">
        <f>B16</f>
        <v>名流花园</v>
      </c>
      <c r="J16" s="95" t="s">
        <v>232</v>
      </c>
      <c r="K16" s="15" t="s">
        <v>263</v>
      </c>
      <c r="L16" s="16">
        <f>贝壳数据!L60</f>
        <v>37.61</v>
      </c>
      <c r="M16" s="95">
        <f>ROUND(AVERAGE(L16:L17),2)</f>
        <v>41.05</v>
      </c>
      <c r="O16" s="90">
        <v>2</v>
      </c>
      <c r="P16" s="95" t="str">
        <f>B16</f>
        <v>名流花园</v>
      </c>
      <c r="Q16" s="95" t="s">
        <v>232</v>
      </c>
      <c r="R16" s="15" t="s">
        <v>263</v>
      </c>
      <c r="S16" s="16">
        <f>中指整理!E26</f>
        <v>63.77</v>
      </c>
      <c r="T16" s="95">
        <f>ROUND(AVERAGE(S16:S17),2)</f>
        <v>63.2</v>
      </c>
    </row>
    <row r="17" spans="1:20">
      <c r="A17" s="91"/>
      <c r="B17" s="97"/>
      <c r="C17" s="96"/>
      <c r="D17" s="15" t="s">
        <v>308</v>
      </c>
      <c r="E17" s="14">
        <f>城研整理!I20</f>
        <v>43.55</v>
      </c>
      <c r="F17" s="96"/>
      <c r="H17" s="91"/>
      <c r="I17" s="97"/>
      <c r="J17" s="96"/>
      <c r="K17" s="15" t="s">
        <v>308</v>
      </c>
      <c r="L17" s="16">
        <f>贝壳数据!L61</f>
        <v>44.48</v>
      </c>
      <c r="M17" s="96"/>
      <c r="O17" s="91"/>
      <c r="P17" s="97"/>
      <c r="Q17" s="96"/>
      <c r="R17" s="15" t="s">
        <v>308</v>
      </c>
      <c r="S17" s="16">
        <f>中指整理!E27</f>
        <v>62.62</v>
      </c>
      <c r="T17" s="96"/>
    </row>
    <row r="18" spans="1:20">
      <c r="A18" s="91"/>
      <c r="B18" s="97"/>
      <c r="C18" s="95" t="s">
        <v>233</v>
      </c>
      <c r="D18" s="15" t="s">
        <v>309</v>
      </c>
      <c r="E18" s="14">
        <f>城研整理!I21</f>
        <v>40.75</v>
      </c>
      <c r="F18" s="105">
        <f>ROUND(AVERAGE(E18:E20),2)</f>
        <v>40.93</v>
      </c>
      <c r="H18" s="91"/>
      <c r="I18" s="97"/>
      <c r="J18" s="95" t="s">
        <v>233</v>
      </c>
      <c r="K18" s="15" t="s">
        <v>309</v>
      </c>
      <c r="L18" s="16">
        <f>贝壳数据!L62</f>
        <v>51.9</v>
      </c>
      <c r="M18" s="105">
        <f>ROUND(AVERAGE(L18:L20),2)</f>
        <v>46.18</v>
      </c>
      <c r="O18" s="91"/>
      <c r="P18" s="97"/>
      <c r="Q18" s="95" t="s">
        <v>233</v>
      </c>
      <c r="R18" s="15" t="s">
        <v>309</v>
      </c>
      <c r="S18" s="16">
        <f>中指整理!E28</f>
        <v>61.87</v>
      </c>
      <c r="T18" s="105">
        <f>ROUND(AVERAGE(S18:S20),2)</f>
        <v>64.2</v>
      </c>
    </row>
    <row r="19" spans="1:20">
      <c r="A19" s="91"/>
      <c r="B19" s="97"/>
      <c r="C19" s="97"/>
      <c r="D19" s="15" t="s">
        <v>310</v>
      </c>
      <c r="E19" s="14">
        <f>城研整理!I22</f>
        <v>41.71</v>
      </c>
      <c r="F19" s="105"/>
      <c r="H19" s="91"/>
      <c r="I19" s="97"/>
      <c r="J19" s="97"/>
      <c r="K19" s="15" t="s">
        <v>310</v>
      </c>
      <c r="L19" s="16">
        <f>贝壳数据!L63</f>
        <v>40.46</v>
      </c>
      <c r="M19" s="105"/>
      <c r="N19" s="1">
        <v>2</v>
      </c>
      <c r="O19" s="91"/>
      <c r="P19" s="97"/>
      <c r="Q19" s="97"/>
      <c r="R19" s="15" t="s">
        <v>310</v>
      </c>
      <c r="S19" s="16">
        <f>中指整理!E29</f>
        <v>64.45</v>
      </c>
      <c r="T19" s="105"/>
    </row>
    <row r="20" spans="1:20">
      <c r="A20" s="91"/>
      <c r="B20" s="97"/>
      <c r="C20" s="96"/>
      <c r="D20" s="15" t="s">
        <v>267</v>
      </c>
      <c r="E20" s="14">
        <f>城研整理!I23</f>
        <v>40.340000000000003</v>
      </c>
      <c r="F20" s="105"/>
      <c r="H20" s="91"/>
      <c r="I20" s="97"/>
      <c r="J20" s="96"/>
      <c r="K20" s="15" t="s">
        <v>267</v>
      </c>
      <c r="L20" s="16" t="str">
        <f>贝壳数据!L64</f>
        <v>—</v>
      </c>
      <c r="M20" s="105"/>
      <c r="N20" s="1">
        <v>2</v>
      </c>
      <c r="O20" s="91"/>
      <c r="P20" s="97"/>
      <c r="Q20" s="96"/>
      <c r="R20" s="15" t="s">
        <v>267</v>
      </c>
      <c r="S20" s="16">
        <f>中指整理!E30</f>
        <v>66.290000000000006</v>
      </c>
      <c r="T20" s="105"/>
    </row>
    <row r="21" spans="1:20">
      <c r="A21" s="91"/>
      <c r="B21" s="97"/>
      <c r="C21" s="95" t="s">
        <v>257</v>
      </c>
      <c r="D21" s="15" t="s">
        <v>268</v>
      </c>
      <c r="E21" s="14">
        <f>城研整理!I24</f>
        <v>56.68</v>
      </c>
      <c r="F21" s="105">
        <f>ROUND(AVERAGE(E21:E23),2)</f>
        <v>46.39</v>
      </c>
      <c r="H21" s="91"/>
      <c r="I21" s="97"/>
      <c r="J21" s="95" t="s">
        <v>257</v>
      </c>
      <c r="K21" s="15" t="s">
        <v>268</v>
      </c>
      <c r="L21" s="16">
        <f>贝壳数据!L65</f>
        <v>47.77</v>
      </c>
      <c r="M21" s="105">
        <f>ROUND(AVERAGE(L21:L23),2)</f>
        <v>42.35</v>
      </c>
      <c r="O21" s="91"/>
      <c r="P21" s="97"/>
      <c r="Q21" s="95" t="s">
        <v>257</v>
      </c>
      <c r="R21" s="15" t="s">
        <v>268</v>
      </c>
      <c r="S21" s="16">
        <f>中指整理!E31</f>
        <v>59.33</v>
      </c>
      <c r="T21" s="105">
        <f>ROUND(AVERAGE(S21:S23),2)</f>
        <v>54.46</v>
      </c>
    </row>
    <row r="22" spans="1:20">
      <c r="A22" s="91"/>
      <c r="B22" s="97"/>
      <c r="C22" s="97"/>
      <c r="D22" s="15" t="s">
        <v>269</v>
      </c>
      <c r="E22" s="14">
        <f>城研整理!I25</f>
        <v>39.840000000000003</v>
      </c>
      <c r="F22" s="105"/>
      <c r="H22" s="91"/>
      <c r="I22" s="97"/>
      <c r="J22" s="97"/>
      <c r="K22" s="15" t="s">
        <v>269</v>
      </c>
      <c r="L22" s="16">
        <f>贝壳数据!L66</f>
        <v>41.49</v>
      </c>
      <c r="M22" s="105"/>
      <c r="O22" s="91"/>
      <c r="P22" s="97"/>
      <c r="Q22" s="97"/>
      <c r="R22" s="15" t="s">
        <v>269</v>
      </c>
      <c r="S22" s="16">
        <f>中指整理!E32</f>
        <v>50.83</v>
      </c>
      <c r="T22" s="105"/>
    </row>
    <row r="23" spans="1:20">
      <c r="A23" s="91"/>
      <c r="B23" s="97"/>
      <c r="C23" s="96"/>
      <c r="D23" s="15" t="s">
        <v>270</v>
      </c>
      <c r="E23" s="14">
        <f>城研整理!I26</f>
        <v>42.66</v>
      </c>
      <c r="F23" s="105"/>
      <c r="H23" s="91"/>
      <c r="I23" s="97"/>
      <c r="J23" s="96"/>
      <c r="K23" s="15" t="s">
        <v>270</v>
      </c>
      <c r="L23" s="16">
        <f>贝壳数据!L67</f>
        <v>37.799999999999997</v>
      </c>
      <c r="M23" s="105"/>
      <c r="O23" s="91"/>
      <c r="P23" s="97"/>
      <c r="Q23" s="96"/>
      <c r="R23" s="15" t="s">
        <v>270</v>
      </c>
      <c r="S23" s="16">
        <f>中指整理!E33</f>
        <v>53.23</v>
      </c>
      <c r="T23" s="105"/>
    </row>
    <row r="24" spans="1:20">
      <c r="A24" s="91"/>
      <c r="B24" s="97"/>
      <c r="C24" s="94" t="s">
        <v>256</v>
      </c>
      <c r="D24" s="15" t="s">
        <v>352</v>
      </c>
      <c r="E24" s="14">
        <f>城研整理!I27</f>
        <v>40.81</v>
      </c>
      <c r="F24" s="90">
        <f>ROUND(AVERAGE(E24:E26),2)</f>
        <v>39.04</v>
      </c>
      <c r="H24" s="91"/>
      <c r="I24" s="97"/>
      <c r="J24" s="94" t="s">
        <v>256</v>
      </c>
      <c r="K24" s="15" t="s">
        <v>352</v>
      </c>
      <c r="L24" s="16" t="str">
        <f>贝壳数据!L68</f>
        <v>—</v>
      </c>
      <c r="M24" s="90">
        <f>ROUND(AVERAGE(L24:L26),2)</f>
        <v>37.119999999999997</v>
      </c>
      <c r="O24" s="91"/>
      <c r="P24" s="97"/>
      <c r="Q24" s="94" t="s">
        <v>256</v>
      </c>
      <c r="R24" s="15" t="s">
        <v>352</v>
      </c>
      <c r="S24" s="16">
        <f>中指整理!E34</f>
        <v>54.07</v>
      </c>
      <c r="T24" s="90">
        <f>ROUND(AVERAGE(S24:S26),2)</f>
        <v>52.72</v>
      </c>
    </row>
    <row r="25" spans="1:20">
      <c r="A25" s="91"/>
      <c r="B25" s="97"/>
      <c r="C25" s="94"/>
      <c r="D25" s="15" t="s">
        <v>353</v>
      </c>
      <c r="E25" s="14">
        <f>城研整理!I28</f>
        <v>40.72</v>
      </c>
      <c r="F25" s="91"/>
      <c r="H25" s="91"/>
      <c r="I25" s="97"/>
      <c r="J25" s="94"/>
      <c r="K25" s="15" t="s">
        <v>353</v>
      </c>
      <c r="L25" s="16">
        <f>贝壳数据!L69</f>
        <v>39.79</v>
      </c>
      <c r="M25" s="91"/>
      <c r="O25" s="91"/>
      <c r="P25" s="97"/>
      <c r="Q25" s="94"/>
      <c r="R25" s="15" t="s">
        <v>353</v>
      </c>
      <c r="S25" s="16">
        <f>中指整理!E35</f>
        <v>53.27</v>
      </c>
      <c r="T25" s="91"/>
    </row>
    <row r="26" spans="1:20">
      <c r="A26" s="91"/>
      <c r="B26" s="97"/>
      <c r="C26" s="94"/>
      <c r="D26" s="15" t="s">
        <v>354</v>
      </c>
      <c r="E26" s="14">
        <f>城研整理!I29</f>
        <v>35.58</v>
      </c>
      <c r="F26" s="104"/>
      <c r="H26" s="91"/>
      <c r="I26" s="97"/>
      <c r="J26" s="94"/>
      <c r="K26" s="15" t="s">
        <v>354</v>
      </c>
      <c r="L26" s="16">
        <f>贝壳数据!L70</f>
        <v>34.44</v>
      </c>
      <c r="M26" s="104"/>
      <c r="O26" s="91"/>
      <c r="P26" s="97"/>
      <c r="Q26" s="94"/>
      <c r="R26" s="15" t="s">
        <v>354</v>
      </c>
      <c r="S26" s="16">
        <f>中指整理!E36</f>
        <v>50.81</v>
      </c>
      <c r="T26" s="104"/>
    </row>
    <row r="27" spans="1:20">
      <c r="A27" s="91"/>
      <c r="B27" s="97"/>
      <c r="C27" s="46" t="s">
        <v>569</v>
      </c>
      <c r="D27" s="15" t="s">
        <v>355</v>
      </c>
      <c r="E27" s="14">
        <f>城研整理!I30</f>
        <v>36.04</v>
      </c>
      <c r="F27" s="47">
        <f>ROUND(AVERAGE(E27:E27),2)</f>
        <v>36.04</v>
      </c>
      <c r="H27" s="91"/>
      <c r="I27" s="97"/>
      <c r="J27" s="46" t="s">
        <v>569</v>
      </c>
      <c r="K27" s="15" t="s">
        <v>355</v>
      </c>
      <c r="L27" s="16">
        <f>贝壳数据!L71</f>
        <v>35.840000000000003</v>
      </c>
      <c r="M27" s="47">
        <f>ROUND(AVERAGE(L27:L27),2)</f>
        <v>35.840000000000003</v>
      </c>
      <c r="O27" s="91"/>
      <c r="P27" s="97"/>
      <c r="Q27" s="46" t="s">
        <v>569</v>
      </c>
      <c r="R27" s="15" t="s">
        <v>355</v>
      </c>
      <c r="S27" s="16">
        <f>中指整理!E37</f>
        <v>46.95</v>
      </c>
      <c r="T27" s="47">
        <f>ROUND(AVERAGE(S27:S27),2)</f>
        <v>46.95</v>
      </c>
    </row>
    <row r="28" spans="1:20">
      <c r="A28" s="98" t="s">
        <v>44</v>
      </c>
      <c r="B28" s="99"/>
      <c r="C28" s="99"/>
      <c r="D28" s="99"/>
      <c r="E28" s="99"/>
      <c r="F28" s="31">
        <f>ROUND(AVERAGE(E16:E27),2)</f>
        <v>41.46</v>
      </c>
      <c r="H28" s="98" t="s">
        <v>44</v>
      </c>
      <c r="I28" s="99"/>
      <c r="J28" s="99"/>
      <c r="K28" s="99"/>
      <c r="L28" s="99"/>
      <c r="M28" s="31">
        <f>ROUND(AVERAGE(L16:L27),2)</f>
        <v>41.16</v>
      </c>
      <c r="O28" s="98" t="s">
        <v>44</v>
      </c>
      <c r="P28" s="99"/>
      <c r="Q28" s="99"/>
      <c r="R28" s="99"/>
      <c r="S28" s="99"/>
      <c r="T28" s="31">
        <f>ROUND(AVERAGE(S16:S27),2)</f>
        <v>57.29</v>
      </c>
    </row>
    <row r="29" spans="1:20" ht="14.25" customHeight="1">
      <c r="A29" s="90">
        <v>3</v>
      </c>
      <c r="B29" s="92" t="str">
        <f>城研整理!B54</f>
        <v>望都新地</v>
      </c>
      <c r="C29" s="95" t="s">
        <v>232</v>
      </c>
      <c r="D29" s="15" t="s">
        <v>263</v>
      </c>
      <c r="E29" s="14">
        <f>城研整理!I53</f>
        <v>47.31</v>
      </c>
      <c r="F29" s="95">
        <f>ROUND(AVERAGE(E29:E30),2)</f>
        <v>47.58</v>
      </c>
      <c r="H29" s="90">
        <v>3</v>
      </c>
      <c r="I29" s="92" t="str">
        <f>B29</f>
        <v>望都新地</v>
      </c>
      <c r="J29" s="95" t="s">
        <v>232</v>
      </c>
      <c r="K29" s="15" t="s">
        <v>263</v>
      </c>
      <c r="L29" s="14">
        <f>贝壳数据!L95</f>
        <v>48.31</v>
      </c>
      <c r="M29" s="95">
        <f>ROUND(AVERAGE(L29:L30),2)</f>
        <v>47.05</v>
      </c>
      <c r="O29" s="90">
        <v>3</v>
      </c>
      <c r="P29" s="92" t="str">
        <f>B29</f>
        <v>望都新地</v>
      </c>
      <c r="Q29" s="95" t="s">
        <v>232</v>
      </c>
      <c r="R29" s="15" t="s">
        <v>263</v>
      </c>
      <c r="S29" s="14">
        <f>中指整理!E43</f>
        <v>49.54</v>
      </c>
      <c r="T29" s="95">
        <f>ROUND(AVERAGE(S29:S30),2)</f>
        <v>48.98</v>
      </c>
    </row>
    <row r="30" spans="1:20">
      <c r="A30" s="91"/>
      <c r="B30" s="93"/>
      <c r="C30" s="96"/>
      <c r="D30" s="15" t="s">
        <v>308</v>
      </c>
      <c r="E30" s="14">
        <f>城研整理!I54</f>
        <v>47.85</v>
      </c>
      <c r="F30" s="96"/>
      <c r="H30" s="91"/>
      <c r="I30" s="93"/>
      <c r="J30" s="96"/>
      <c r="K30" s="15" t="s">
        <v>308</v>
      </c>
      <c r="L30" s="14">
        <f>贝壳数据!L96</f>
        <v>45.78</v>
      </c>
      <c r="M30" s="96"/>
      <c r="O30" s="91"/>
      <c r="P30" s="93"/>
      <c r="Q30" s="96"/>
      <c r="R30" s="15" t="s">
        <v>308</v>
      </c>
      <c r="S30" s="14">
        <f>中指整理!E44</f>
        <v>48.42</v>
      </c>
      <c r="T30" s="96"/>
    </row>
    <row r="31" spans="1:20">
      <c r="A31" s="91"/>
      <c r="B31" s="93"/>
      <c r="C31" s="95" t="s">
        <v>233</v>
      </c>
      <c r="D31" s="15" t="s">
        <v>309</v>
      </c>
      <c r="E31" s="14">
        <f>城研整理!I55</f>
        <v>47.23</v>
      </c>
      <c r="F31" s="105">
        <f>ROUND(AVERAGE(E31:E33),2)</f>
        <v>45.87</v>
      </c>
      <c r="H31" s="91"/>
      <c r="I31" s="93"/>
      <c r="J31" s="95" t="s">
        <v>233</v>
      </c>
      <c r="K31" s="15" t="s">
        <v>309</v>
      </c>
      <c r="L31" s="14">
        <f>贝壳数据!L97</f>
        <v>46.19</v>
      </c>
      <c r="M31" s="105">
        <f>ROUND(AVERAGE(L31:L33),2)</f>
        <v>45.7</v>
      </c>
      <c r="O31" s="91"/>
      <c r="P31" s="93"/>
      <c r="Q31" s="95" t="s">
        <v>233</v>
      </c>
      <c r="R31" s="15" t="s">
        <v>309</v>
      </c>
      <c r="S31" s="14">
        <f>中指整理!E45</f>
        <v>48.44</v>
      </c>
      <c r="T31" s="105">
        <f>ROUND(AVERAGE(S31:S33),2)</f>
        <v>48.48</v>
      </c>
    </row>
    <row r="32" spans="1:20">
      <c r="A32" s="91"/>
      <c r="B32" s="93"/>
      <c r="C32" s="97"/>
      <c r="D32" s="15" t="s">
        <v>310</v>
      </c>
      <c r="E32" s="14">
        <f>城研整理!I56</f>
        <v>44.1</v>
      </c>
      <c r="F32" s="105"/>
      <c r="H32" s="91"/>
      <c r="I32" s="93"/>
      <c r="J32" s="97"/>
      <c r="K32" s="15" t="s">
        <v>310</v>
      </c>
      <c r="L32" s="14">
        <f>贝壳数据!L98</f>
        <v>45.71</v>
      </c>
      <c r="M32" s="105"/>
      <c r="O32" s="91"/>
      <c r="P32" s="93"/>
      <c r="Q32" s="97"/>
      <c r="R32" s="15" t="s">
        <v>310</v>
      </c>
      <c r="S32" s="14">
        <f>中指整理!E46</f>
        <v>48.03</v>
      </c>
      <c r="T32" s="105"/>
    </row>
    <row r="33" spans="1:20">
      <c r="A33" s="91"/>
      <c r="B33" s="93"/>
      <c r="C33" s="96"/>
      <c r="D33" s="15" t="s">
        <v>267</v>
      </c>
      <c r="E33" s="14">
        <f>城研整理!I57</f>
        <v>46.27</v>
      </c>
      <c r="F33" s="105"/>
      <c r="H33" s="91"/>
      <c r="I33" s="93"/>
      <c r="J33" s="96"/>
      <c r="K33" s="15" t="s">
        <v>267</v>
      </c>
      <c r="L33" s="14">
        <f>贝壳数据!L99</f>
        <v>45.19</v>
      </c>
      <c r="M33" s="105"/>
      <c r="O33" s="91"/>
      <c r="P33" s="93"/>
      <c r="Q33" s="96"/>
      <c r="R33" s="15" t="s">
        <v>267</v>
      </c>
      <c r="S33" s="14">
        <f>中指整理!E47</f>
        <v>48.97</v>
      </c>
      <c r="T33" s="105"/>
    </row>
    <row r="34" spans="1:20">
      <c r="A34" s="91"/>
      <c r="B34" s="93"/>
      <c r="C34" s="95" t="s">
        <v>257</v>
      </c>
      <c r="D34" s="15" t="s">
        <v>268</v>
      </c>
      <c r="E34" s="14">
        <f>城研整理!I58</f>
        <v>45.93</v>
      </c>
      <c r="F34" s="105">
        <f>ROUND(AVERAGE(E34:E36),2)</f>
        <v>44.64</v>
      </c>
      <c r="H34" s="91"/>
      <c r="I34" s="93"/>
      <c r="J34" s="95" t="s">
        <v>257</v>
      </c>
      <c r="K34" s="15" t="s">
        <v>268</v>
      </c>
      <c r="L34" s="14">
        <f>贝壳数据!L100</f>
        <v>42.7</v>
      </c>
      <c r="M34" s="105">
        <f>ROUND(AVERAGE(L34:L36),2)</f>
        <v>44.86</v>
      </c>
      <c r="N34" s="1">
        <v>2</v>
      </c>
      <c r="O34" s="91"/>
      <c r="P34" s="93"/>
      <c r="Q34" s="95" t="s">
        <v>257</v>
      </c>
      <c r="R34" s="15" t="s">
        <v>268</v>
      </c>
      <c r="S34" s="14">
        <f>中指整理!E48</f>
        <v>49.14</v>
      </c>
      <c r="T34" s="105">
        <f>ROUND(AVERAGE(S34:S36),2)</f>
        <v>49.4</v>
      </c>
    </row>
    <row r="35" spans="1:20">
      <c r="A35" s="91"/>
      <c r="B35" s="93"/>
      <c r="C35" s="97"/>
      <c r="D35" s="15" t="s">
        <v>269</v>
      </c>
      <c r="E35" s="14">
        <f>城研整理!I59</f>
        <v>44.18</v>
      </c>
      <c r="F35" s="105"/>
      <c r="H35" s="91"/>
      <c r="I35" s="93"/>
      <c r="J35" s="97"/>
      <c r="K35" s="15" t="s">
        <v>269</v>
      </c>
      <c r="L35" s="14">
        <f>贝壳数据!L101</f>
        <v>42.61</v>
      </c>
      <c r="M35" s="105"/>
      <c r="O35" s="91"/>
      <c r="P35" s="93"/>
      <c r="Q35" s="97"/>
      <c r="R35" s="15" t="s">
        <v>269</v>
      </c>
      <c r="S35" s="14">
        <f>中指整理!E49</f>
        <v>49.75</v>
      </c>
      <c r="T35" s="105"/>
    </row>
    <row r="36" spans="1:20">
      <c r="A36" s="91"/>
      <c r="B36" s="93"/>
      <c r="C36" s="96"/>
      <c r="D36" s="15" t="s">
        <v>270</v>
      </c>
      <c r="E36" s="14">
        <f>城研整理!I60</f>
        <v>43.82</v>
      </c>
      <c r="F36" s="105"/>
      <c r="H36" s="91"/>
      <c r="I36" s="93"/>
      <c r="J36" s="96"/>
      <c r="K36" s="15" t="s">
        <v>270</v>
      </c>
      <c r="L36" s="14">
        <f>贝壳数据!L102</f>
        <v>49.27</v>
      </c>
      <c r="M36" s="105"/>
      <c r="N36" s="1">
        <v>3</v>
      </c>
      <c r="O36" s="91"/>
      <c r="P36" s="93"/>
      <c r="Q36" s="96"/>
      <c r="R36" s="15" t="s">
        <v>270</v>
      </c>
      <c r="S36" s="14">
        <f>中指整理!E50</f>
        <v>49.32</v>
      </c>
      <c r="T36" s="105"/>
    </row>
    <row r="37" spans="1:20">
      <c r="A37" s="91"/>
      <c r="B37" s="93"/>
      <c r="C37" s="94" t="s">
        <v>256</v>
      </c>
      <c r="D37" s="15" t="s">
        <v>352</v>
      </c>
      <c r="E37" s="14">
        <f>城研整理!I61</f>
        <v>45.6</v>
      </c>
      <c r="F37" s="90">
        <f>ROUND(AVERAGE(E37:E39),2)</f>
        <v>45.11</v>
      </c>
      <c r="H37" s="91"/>
      <c r="I37" s="93"/>
      <c r="J37" s="94" t="s">
        <v>256</v>
      </c>
      <c r="K37" s="15" t="s">
        <v>352</v>
      </c>
      <c r="L37" s="14">
        <f>贝壳数据!L103</f>
        <v>43.67</v>
      </c>
      <c r="M37" s="90">
        <f>ROUND(AVERAGE(L37:L39),2)</f>
        <v>44.94</v>
      </c>
      <c r="O37" s="91"/>
      <c r="P37" s="93"/>
      <c r="Q37" s="94" t="s">
        <v>256</v>
      </c>
      <c r="R37" s="15" t="s">
        <v>352</v>
      </c>
      <c r="S37" s="14">
        <f>中指整理!E51</f>
        <v>47.67</v>
      </c>
      <c r="T37" s="90">
        <f>ROUND(AVERAGE(S37:S39),2)</f>
        <v>47.21</v>
      </c>
    </row>
    <row r="38" spans="1:20" ht="14.25" customHeight="1">
      <c r="A38" s="91"/>
      <c r="B38" s="93"/>
      <c r="C38" s="94"/>
      <c r="D38" s="15" t="s">
        <v>353</v>
      </c>
      <c r="E38" s="14">
        <f>城研整理!I62</f>
        <v>44.18</v>
      </c>
      <c r="F38" s="91"/>
      <c r="H38" s="91"/>
      <c r="I38" s="93"/>
      <c r="J38" s="94"/>
      <c r="K38" s="15" t="s">
        <v>353</v>
      </c>
      <c r="L38" s="14">
        <f>贝壳数据!L104</f>
        <v>48.44</v>
      </c>
      <c r="M38" s="91"/>
      <c r="O38" s="91"/>
      <c r="P38" s="93"/>
      <c r="Q38" s="94"/>
      <c r="R38" s="15" t="s">
        <v>353</v>
      </c>
      <c r="S38" s="14">
        <f>中指整理!E52</f>
        <v>47.74</v>
      </c>
      <c r="T38" s="91"/>
    </row>
    <row r="39" spans="1:20" ht="14.25" customHeight="1">
      <c r="A39" s="91"/>
      <c r="B39" s="93"/>
      <c r="C39" s="94"/>
      <c r="D39" s="15" t="s">
        <v>354</v>
      </c>
      <c r="E39" s="14">
        <f>城研整理!I63</f>
        <v>45.54</v>
      </c>
      <c r="F39" s="104"/>
      <c r="H39" s="91"/>
      <c r="I39" s="93"/>
      <c r="J39" s="94"/>
      <c r="K39" s="15" t="s">
        <v>354</v>
      </c>
      <c r="L39" s="14">
        <f>贝壳数据!L105</f>
        <v>42.7</v>
      </c>
      <c r="M39" s="104"/>
      <c r="O39" s="91"/>
      <c r="P39" s="93"/>
      <c r="Q39" s="94"/>
      <c r="R39" s="15" t="s">
        <v>354</v>
      </c>
      <c r="S39" s="14">
        <f>中指整理!E53</f>
        <v>46.23</v>
      </c>
      <c r="T39" s="104"/>
    </row>
    <row r="40" spans="1:20">
      <c r="A40" s="91"/>
      <c r="B40" s="93"/>
      <c r="C40" s="46" t="s">
        <v>569</v>
      </c>
      <c r="D40" s="15" t="s">
        <v>355</v>
      </c>
      <c r="E40" s="14">
        <f>城研整理!I64</f>
        <v>39.020000000000003</v>
      </c>
      <c r="F40" s="47">
        <f>ROUND(AVERAGE(E40:E40),2)</f>
        <v>39.020000000000003</v>
      </c>
      <c r="H40" s="91"/>
      <c r="I40" s="93"/>
      <c r="J40" s="46" t="s">
        <v>569</v>
      </c>
      <c r="K40" s="15" t="s">
        <v>355</v>
      </c>
      <c r="L40" s="14">
        <f>贝壳数据!L106</f>
        <v>42.25</v>
      </c>
      <c r="M40" s="47">
        <f>ROUND(AVERAGE(L40:L40),2)</f>
        <v>42.25</v>
      </c>
      <c r="O40" s="91"/>
      <c r="P40" s="93"/>
      <c r="Q40" s="46" t="s">
        <v>569</v>
      </c>
      <c r="R40" s="15" t="s">
        <v>355</v>
      </c>
      <c r="S40" s="14">
        <f>中指整理!E54</f>
        <v>45.38</v>
      </c>
      <c r="T40" s="47">
        <f>ROUND(AVERAGE(S40:S40),2)</f>
        <v>45.38</v>
      </c>
    </row>
    <row r="41" spans="1:20">
      <c r="A41" s="98" t="s">
        <v>44</v>
      </c>
      <c r="B41" s="99"/>
      <c r="C41" s="99"/>
      <c r="D41" s="99"/>
      <c r="E41" s="99"/>
      <c r="F41" s="31">
        <f>ROUND(AVERAGE(E29:E40),2)</f>
        <v>45.09</v>
      </c>
      <c r="H41" s="98" t="s">
        <v>44</v>
      </c>
      <c r="I41" s="99"/>
      <c r="J41" s="99"/>
      <c r="K41" s="99"/>
      <c r="L41" s="99"/>
      <c r="M41" s="31">
        <f>ROUND(AVERAGE(L29:L40),2)</f>
        <v>45.24</v>
      </c>
      <c r="O41" s="98" t="s">
        <v>44</v>
      </c>
      <c r="P41" s="99"/>
      <c r="Q41" s="99"/>
      <c r="R41" s="99"/>
      <c r="S41" s="99"/>
      <c r="T41" s="31">
        <f>ROUND(AVERAGE(S29:S40),2)</f>
        <v>48.22</v>
      </c>
    </row>
    <row r="42" spans="1:20" ht="14.25" customHeight="1">
      <c r="A42" s="90">
        <v>4</v>
      </c>
      <c r="B42" s="92"/>
      <c r="C42" s="95" t="s">
        <v>232</v>
      </c>
      <c r="D42" s="15" t="s">
        <v>263</v>
      </c>
      <c r="E42" s="14" t="e">
        <f>#REF!</f>
        <v>#REF!</v>
      </c>
      <c r="F42" s="14" t="e">
        <f>ROUND(E42,2)</f>
        <v>#REF!</v>
      </c>
      <c r="H42" s="90">
        <v>3</v>
      </c>
      <c r="I42" s="92">
        <f>B42</f>
        <v>0</v>
      </c>
      <c r="J42" s="95" t="s">
        <v>232</v>
      </c>
      <c r="K42" s="15" t="s">
        <v>263</v>
      </c>
      <c r="L42" s="14" t="e">
        <f>#REF!</f>
        <v>#REF!</v>
      </c>
      <c r="M42" s="14" t="e">
        <f>L42</f>
        <v>#REF!</v>
      </c>
      <c r="O42" s="90">
        <v>3</v>
      </c>
      <c r="P42" s="92">
        <f>I42</f>
        <v>0</v>
      </c>
      <c r="Q42" s="95" t="s">
        <v>232</v>
      </c>
      <c r="R42" s="15" t="s">
        <v>263</v>
      </c>
      <c r="S42" s="14" t="e">
        <f>#REF!</f>
        <v>#REF!</v>
      </c>
      <c r="T42" s="14" t="e">
        <f>S42</f>
        <v>#REF!</v>
      </c>
    </row>
    <row r="43" spans="1:20">
      <c r="A43" s="91"/>
      <c r="B43" s="93"/>
      <c r="C43" s="96"/>
      <c r="D43" s="15" t="s">
        <v>308</v>
      </c>
      <c r="E43" s="14" t="e">
        <f>#REF!</f>
        <v>#REF!</v>
      </c>
      <c r="F43" s="105" t="e">
        <f>ROUND(AVERAGE(E43:E45),2)</f>
        <v>#REF!</v>
      </c>
      <c r="H43" s="91"/>
      <c r="I43" s="93"/>
      <c r="J43" s="96"/>
      <c r="K43" s="15" t="s">
        <v>308</v>
      </c>
      <c r="L43" s="16" t="e">
        <f>#REF!</f>
        <v>#REF!</v>
      </c>
      <c r="M43" s="105" t="e">
        <f>ROUND(AVERAGE(L43:L45),2)</f>
        <v>#REF!</v>
      </c>
      <c r="O43" s="91"/>
      <c r="P43" s="93"/>
      <c r="Q43" s="96"/>
      <c r="R43" s="15" t="s">
        <v>308</v>
      </c>
      <c r="S43" s="16" t="e">
        <f>#REF!</f>
        <v>#REF!</v>
      </c>
      <c r="T43" s="105" t="e">
        <f>ROUND(AVERAGE(S43:S45),2)</f>
        <v>#REF!</v>
      </c>
    </row>
    <row r="44" spans="1:20">
      <c r="A44" s="91"/>
      <c r="B44" s="93"/>
      <c r="C44" s="95" t="s">
        <v>233</v>
      </c>
      <c r="D44" s="15" t="s">
        <v>309</v>
      </c>
      <c r="E44" s="14" t="e">
        <f>#REF!</f>
        <v>#REF!</v>
      </c>
      <c r="F44" s="105"/>
      <c r="H44" s="91"/>
      <c r="I44" s="93"/>
      <c r="J44" s="95" t="s">
        <v>233</v>
      </c>
      <c r="K44" s="15" t="s">
        <v>309</v>
      </c>
      <c r="L44" s="16" t="e">
        <f>#REF!</f>
        <v>#REF!</v>
      </c>
      <c r="M44" s="105"/>
      <c r="O44" s="91"/>
      <c r="P44" s="93"/>
      <c r="Q44" s="95" t="s">
        <v>233</v>
      </c>
      <c r="R44" s="15" t="s">
        <v>309</v>
      </c>
      <c r="S44" s="16" t="e">
        <f>#REF!</f>
        <v>#REF!</v>
      </c>
      <c r="T44" s="105"/>
    </row>
    <row r="45" spans="1:20">
      <c r="A45" s="91"/>
      <c r="B45" s="93"/>
      <c r="C45" s="97"/>
      <c r="D45" s="15" t="s">
        <v>310</v>
      </c>
      <c r="E45" s="14" t="e">
        <f>#REF!</f>
        <v>#REF!</v>
      </c>
      <c r="F45" s="105"/>
      <c r="H45" s="91"/>
      <c r="I45" s="93"/>
      <c r="J45" s="97"/>
      <c r="K45" s="15" t="s">
        <v>310</v>
      </c>
      <c r="L45" s="16" t="e">
        <f>#REF!</f>
        <v>#REF!</v>
      </c>
      <c r="M45" s="105"/>
      <c r="O45" s="91"/>
      <c r="P45" s="93"/>
      <c r="Q45" s="97"/>
      <c r="R45" s="15" t="s">
        <v>310</v>
      </c>
      <c r="S45" s="16" t="e">
        <f>#REF!</f>
        <v>#REF!</v>
      </c>
      <c r="T45" s="105"/>
    </row>
    <row r="46" spans="1:20">
      <c r="A46" s="91"/>
      <c r="B46" s="93"/>
      <c r="C46" s="96"/>
      <c r="D46" s="15" t="s">
        <v>267</v>
      </c>
      <c r="E46" s="14" t="e">
        <f>#REF!</f>
        <v>#REF!</v>
      </c>
      <c r="F46" s="105" t="e">
        <f>ROUND(AVERAGE(E46:E48),2)</f>
        <v>#REF!</v>
      </c>
      <c r="H46" s="91"/>
      <c r="I46" s="93"/>
      <c r="J46" s="96"/>
      <c r="K46" s="15" t="s">
        <v>267</v>
      </c>
      <c r="L46" s="16" t="e">
        <f>#REF!</f>
        <v>#REF!</v>
      </c>
      <c r="M46" s="105" t="e">
        <f>ROUND(AVERAGE(L46:L48),2)</f>
        <v>#REF!</v>
      </c>
      <c r="O46" s="91"/>
      <c r="P46" s="93"/>
      <c r="Q46" s="96"/>
      <c r="R46" s="15" t="s">
        <v>267</v>
      </c>
      <c r="S46" s="16" t="e">
        <f>#REF!</f>
        <v>#REF!</v>
      </c>
      <c r="T46" s="105" t="e">
        <f>ROUND(AVERAGE(S46:S48),2)</f>
        <v>#REF!</v>
      </c>
    </row>
    <row r="47" spans="1:20">
      <c r="A47" s="91"/>
      <c r="B47" s="93"/>
      <c r="C47" s="95" t="s">
        <v>257</v>
      </c>
      <c r="D47" s="15" t="s">
        <v>268</v>
      </c>
      <c r="E47" s="14" t="e">
        <f>#REF!</f>
        <v>#REF!</v>
      </c>
      <c r="F47" s="105"/>
      <c r="H47" s="91"/>
      <c r="I47" s="93"/>
      <c r="J47" s="95" t="s">
        <v>257</v>
      </c>
      <c r="K47" s="15" t="s">
        <v>268</v>
      </c>
      <c r="L47" s="14" t="s">
        <v>45</v>
      </c>
      <c r="M47" s="105"/>
      <c r="O47" s="91"/>
      <c r="P47" s="93"/>
      <c r="Q47" s="95" t="s">
        <v>257</v>
      </c>
      <c r="R47" s="15" t="s">
        <v>268</v>
      </c>
      <c r="S47" s="16" t="e">
        <f>#REF!</f>
        <v>#REF!</v>
      </c>
      <c r="T47" s="105"/>
    </row>
    <row r="48" spans="1:20">
      <c r="A48" s="91"/>
      <c r="B48" s="93"/>
      <c r="C48" s="97"/>
      <c r="D48" s="15" t="s">
        <v>269</v>
      </c>
      <c r="E48" s="14" t="e">
        <f>#REF!</f>
        <v>#REF!</v>
      </c>
      <c r="F48" s="105"/>
      <c r="H48" s="91"/>
      <c r="I48" s="93"/>
      <c r="J48" s="97"/>
      <c r="K48" s="15" t="s">
        <v>269</v>
      </c>
      <c r="L48" s="16" t="e">
        <f>#REF!</f>
        <v>#REF!</v>
      </c>
      <c r="M48" s="105"/>
      <c r="O48" s="91"/>
      <c r="P48" s="93"/>
      <c r="Q48" s="97"/>
      <c r="R48" s="15" t="s">
        <v>269</v>
      </c>
      <c r="S48" s="16" t="e">
        <f>#REF!</f>
        <v>#REF!</v>
      </c>
      <c r="T48" s="105"/>
    </row>
    <row r="49" spans="1:24">
      <c r="A49" s="91"/>
      <c r="B49" s="93"/>
      <c r="C49" s="96"/>
      <c r="D49" s="15" t="s">
        <v>270</v>
      </c>
      <c r="E49" s="14" t="e">
        <f>#REF!</f>
        <v>#REF!</v>
      </c>
      <c r="F49" s="90" t="e">
        <f>ROUND(AVERAGE(E49:E51),2)</f>
        <v>#REF!</v>
      </c>
      <c r="H49" s="91"/>
      <c r="I49" s="93"/>
      <c r="J49" s="96"/>
      <c r="K49" s="15" t="s">
        <v>270</v>
      </c>
      <c r="L49" s="14" t="s">
        <v>45</v>
      </c>
      <c r="M49" s="90" t="e">
        <f>ROUND(AVERAGE(L49:L51),2)</f>
        <v>#REF!</v>
      </c>
      <c r="O49" s="91"/>
      <c r="P49" s="93"/>
      <c r="Q49" s="96"/>
      <c r="R49" s="15" t="s">
        <v>270</v>
      </c>
      <c r="S49" s="16" t="e">
        <f>#REF!</f>
        <v>#REF!</v>
      </c>
      <c r="T49" s="90" t="e">
        <f>ROUND(AVERAGE(S49:S51),2)</f>
        <v>#REF!</v>
      </c>
    </row>
    <row r="50" spans="1:24">
      <c r="A50" s="91"/>
      <c r="B50" s="93"/>
      <c r="C50" s="94" t="s">
        <v>256</v>
      </c>
      <c r="D50" s="15" t="s">
        <v>352</v>
      </c>
      <c r="E50" s="14" t="e">
        <f>#REF!</f>
        <v>#REF!</v>
      </c>
      <c r="F50" s="91"/>
      <c r="H50" s="91"/>
      <c r="I50" s="93"/>
      <c r="J50" s="94" t="s">
        <v>256</v>
      </c>
      <c r="K50" s="15" t="s">
        <v>352</v>
      </c>
      <c r="L50" s="16" t="e">
        <f>#REF!</f>
        <v>#REF!</v>
      </c>
      <c r="M50" s="91"/>
      <c r="O50" s="91"/>
      <c r="P50" s="93"/>
      <c r="Q50" s="94" t="s">
        <v>256</v>
      </c>
      <c r="R50" s="15" t="s">
        <v>352</v>
      </c>
      <c r="S50" s="16" t="e">
        <f>#REF!</f>
        <v>#REF!</v>
      </c>
      <c r="T50" s="91"/>
    </row>
    <row r="51" spans="1:24" ht="14.25" customHeight="1">
      <c r="A51" s="91"/>
      <c r="B51" s="93"/>
      <c r="C51" s="94"/>
      <c r="D51" s="15" t="s">
        <v>353</v>
      </c>
      <c r="E51" s="14" t="e">
        <f>#REF!</f>
        <v>#REF!</v>
      </c>
      <c r="F51" s="104"/>
      <c r="H51" s="91"/>
      <c r="I51" s="93"/>
      <c r="J51" s="94"/>
      <c r="K51" s="15" t="s">
        <v>353</v>
      </c>
      <c r="L51" s="16" t="e">
        <f>#REF!</f>
        <v>#REF!</v>
      </c>
      <c r="M51" s="104"/>
      <c r="O51" s="91"/>
      <c r="P51" s="93"/>
      <c r="Q51" s="94"/>
      <c r="R51" s="15" t="s">
        <v>353</v>
      </c>
      <c r="S51" s="16" t="e">
        <f>#REF!</f>
        <v>#REF!</v>
      </c>
      <c r="T51" s="104"/>
    </row>
    <row r="52" spans="1:24" ht="14.25" customHeight="1">
      <c r="A52" s="91"/>
      <c r="B52" s="93"/>
      <c r="C52" s="94"/>
      <c r="D52" s="15" t="s">
        <v>354</v>
      </c>
      <c r="E52" s="14" t="e">
        <f>#REF!</f>
        <v>#REF!</v>
      </c>
      <c r="F52" s="90" t="e">
        <f>ROUND(AVERAGE(E52:E53),2)</f>
        <v>#REF!</v>
      </c>
      <c r="H52" s="91"/>
      <c r="I52" s="93"/>
      <c r="J52" s="94"/>
      <c r="K52" s="15" t="s">
        <v>354</v>
      </c>
      <c r="L52" s="16" t="e">
        <f>#REF!</f>
        <v>#REF!</v>
      </c>
      <c r="M52" s="90" t="e">
        <f>ROUND(AVERAGE(L52:L53),2)</f>
        <v>#REF!</v>
      </c>
      <c r="O52" s="91"/>
      <c r="P52" s="93"/>
      <c r="Q52" s="94"/>
      <c r="R52" s="15" t="s">
        <v>354</v>
      </c>
      <c r="S52" s="16" t="e">
        <f>#REF!</f>
        <v>#REF!</v>
      </c>
      <c r="T52" s="90" t="e">
        <f>ROUND(AVERAGE(S52:S53),2)</f>
        <v>#REF!</v>
      </c>
    </row>
    <row r="53" spans="1:24">
      <c r="A53" s="91"/>
      <c r="B53" s="93"/>
      <c r="C53" s="46" t="s">
        <v>569</v>
      </c>
      <c r="D53" s="15" t="s">
        <v>355</v>
      </c>
      <c r="E53" s="14" t="e">
        <f>#REF!</f>
        <v>#REF!</v>
      </c>
      <c r="F53" s="104"/>
      <c r="H53" s="91"/>
      <c r="I53" s="93"/>
      <c r="J53" s="46" t="s">
        <v>569</v>
      </c>
      <c r="K53" s="15" t="s">
        <v>355</v>
      </c>
      <c r="L53" s="14" t="s">
        <v>45</v>
      </c>
      <c r="M53" s="104"/>
      <c r="O53" s="91"/>
      <c r="P53" s="93"/>
      <c r="Q53" s="46" t="s">
        <v>569</v>
      </c>
      <c r="R53" s="15" t="s">
        <v>355</v>
      </c>
      <c r="S53" s="16" t="e">
        <f>#REF!</f>
        <v>#REF!</v>
      </c>
      <c r="T53" s="104"/>
    </row>
    <row r="54" spans="1:24">
      <c r="A54" s="98" t="s">
        <v>44</v>
      </c>
      <c r="B54" s="99"/>
      <c r="C54" s="99"/>
      <c r="D54" s="99"/>
      <c r="E54" s="99"/>
      <c r="F54" s="31" t="e">
        <f>ROUND(AVERAGE(F42:F53),2)</f>
        <v>#REF!</v>
      </c>
      <c r="H54" s="98" t="s">
        <v>44</v>
      </c>
      <c r="I54" s="99"/>
      <c r="J54" s="99"/>
      <c r="K54" s="99"/>
      <c r="L54" s="99"/>
      <c r="M54" s="31" t="e">
        <f>ROUND(AVERAGE(M42:M53),2)</f>
        <v>#REF!</v>
      </c>
      <c r="O54" s="98" t="s">
        <v>44</v>
      </c>
      <c r="P54" s="99"/>
      <c r="Q54" s="99"/>
      <c r="R54" s="99"/>
      <c r="S54" s="99"/>
      <c r="T54" s="31" t="e">
        <f>ROUND(AVERAGE(T42:T53),2)</f>
        <v>#REF!</v>
      </c>
    </row>
    <row r="57" spans="1:24">
      <c r="A57" s="94" t="s">
        <v>48</v>
      </c>
      <c r="B57" s="94"/>
      <c r="C57" s="94"/>
      <c r="D57" s="94"/>
      <c r="E57" s="94"/>
      <c r="F57" s="94"/>
    </row>
    <row r="58" spans="1:24">
      <c r="A58" s="14" t="s">
        <v>3</v>
      </c>
      <c r="B58" s="14" t="s">
        <v>2</v>
      </c>
      <c r="C58" s="14" t="s">
        <v>49</v>
      </c>
      <c r="D58" s="15" t="s">
        <v>51</v>
      </c>
      <c r="E58" s="14" t="s">
        <v>50</v>
      </c>
      <c r="F58" s="14" t="s">
        <v>44</v>
      </c>
      <c r="G58" s="17" t="s">
        <v>54</v>
      </c>
      <c r="H58" s="17" t="s">
        <v>55</v>
      </c>
      <c r="I58" s="17" t="s">
        <v>56</v>
      </c>
      <c r="J58" s="17" t="s">
        <v>245</v>
      </c>
      <c r="K58" s="17" t="s">
        <v>246</v>
      </c>
    </row>
    <row r="59" spans="1:24" s="53" customFormat="1">
      <c r="A59" s="50">
        <v>1</v>
      </c>
      <c r="B59" s="51" t="str">
        <f>B3</f>
        <v>名佳花园三区</v>
      </c>
      <c r="C59" s="50">
        <f>F15</f>
        <v>46.84</v>
      </c>
      <c r="D59" s="50">
        <f>M15</f>
        <v>45.66</v>
      </c>
      <c r="E59" s="50">
        <f>T15</f>
        <v>51.56</v>
      </c>
      <c r="F59" s="50">
        <f>ROUND(AVERAGE(C59:E59),2)</f>
        <v>48.02</v>
      </c>
      <c r="G59" s="52">
        <v>0.85</v>
      </c>
      <c r="H59" s="52">
        <v>0</v>
      </c>
      <c r="I59" s="52">
        <f>ROUND(F59-G59-H59,2)</f>
        <v>47.17</v>
      </c>
      <c r="J59" s="52">
        <f>ROUND(I59/(1+5%)*2.5%,2)</f>
        <v>1.1200000000000001</v>
      </c>
      <c r="K59" s="52">
        <f>I59-J59</f>
        <v>46.050000000000004</v>
      </c>
      <c r="L59" s="52"/>
    </row>
    <row r="60" spans="1:24" s="53" customFormat="1">
      <c r="A60" s="50">
        <v>2</v>
      </c>
      <c r="B60" s="51" t="str">
        <f>B16</f>
        <v>名流花园</v>
      </c>
      <c r="C60" s="50">
        <f>F28</f>
        <v>41.46</v>
      </c>
      <c r="D60" s="50">
        <f>M28</f>
        <v>41.16</v>
      </c>
      <c r="E60" s="50">
        <f>T28</f>
        <v>57.29</v>
      </c>
      <c r="F60" s="50">
        <f>ROUND(AVERAGE(C60:E60),2)</f>
        <v>46.64</v>
      </c>
      <c r="G60" s="52">
        <v>0.8</v>
      </c>
      <c r="H60" s="52">
        <f>30/12</f>
        <v>2.5</v>
      </c>
      <c r="I60" s="52">
        <f>ROUND(F60-G60-H60,2)</f>
        <v>43.34</v>
      </c>
      <c r="J60" s="52">
        <f t="shared" ref="J60:J62" si="0">ROUND(I60/(1+5%)*2.5%,2)</f>
        <v>1.03</v>
      </c>
      <c r="K60" s="52">
        <f t="shared" ref="K60" si="1">I60-J60</f>
        <v>42.31</v>
      </c>
      <c r="L60" s="52"/>
    </row>
    <row r="61" spans="1:24">
      <c r="A61" s="50">
        <v>3</v>
      </c>
      <c r="B61" s="51" t="str">
        <f>B29</f>
        <v>望都新地</v>
      </c>
      <c r="C61" s="50">
        <f>F41</f>
        <v>45.09</v>
      </c>
      <c r="D61" s="50">
        <f>M41</f>
        <v>45.24</v>
      </c>
      <c r="E61" s="50">
        <f>T41</f>
        <v>48.22</v>
      </c>
      <c r="F61" s="50">
        <f>ROUND(AVERAGE(C61:E61),2)</f>
        <v>46.18</v>
      </c>
      <c r="G61" s="52">
        <v>1.2</v>
      </c>
      <c r="H61" s="52">
        <v>0</v>
      </c>
      <c r="I61" s="52">
        <f>ROUND(F61-G61-H61,2)</f>
        <v>44.98</v>
      </c>
      <c r="J61" s="52">
        <f t="shared" si="0"/>
        <v>1.07</v>
      </c>
      <c r="K61" s="52">
        <f>I61-J61</f>
        <v>43.91</v>
      </c>
      <c r="L61" s="52"/>
    </row>
    <row r="62" spans="1:24">
      <c r="A62" s="50">
        <v>4</v>
      </c>
      <c r="B62" s="50">
        <f>B42</f>
        <v>0</v>
      </c>
      <c r="C62" s="50" t="e">
        <f>F54</f>
        <v>#REF!</v>
      </c>
      <c r="D62" s="50" t="e">
        <f>M54</f>
        <v>#REF!</v>
      </c>
      <c r="E62" s="50" t="e">
        <f>T54</f>
        <v>#REF!</v>
      </c>
      <c r="F62" s="50" t="e">
        <f>ROUND(AVERAGE(C62:E62),2)</f>
        <v>#REF!</v>
      </c>
      <c r="G62" s="52">
        <v>1.98</v>
      </c>
      <c r="H62" s="52">
        <v>0</v>
      </c>
      <c r="I62" s="52" t="e">
        <f>ROUND(F62-G62-H62,2)</f>
        <v>#REF!</v>
      </c>
      <c r="J62" s="52" t="e">
        <f t="shared" si="0"/>
        <v>#REF!</v>
      </c>
      <c r="K62" s="52" t="e">
        <f t="shared" ref="K62" si="2">I62-J62</f>
        <v>#REF!</v>
      </c>
      <c r="L62" s="52"/>
    </row>
    <row r="63" spans="1:24">
      <c r="D63" s="1"/>
    </row>
    <row r="64" spans="1:24">
      <c r="D64" s="1"/>
      <c r="X64" s="44"/>
    </row>
    <row r="65" spans="4:4">
      <c r="D65" s="1"/>
    </row>
    <row r="66" spans="4:4">
      <c r="D66" s="1"/>
    </row>
    <row r="94" spans="4:7" ht="76.5">
      <c r="D94" s="16" t="str">
        <f>B59</f>
        <v>名佳花园三区</v>
      </c>
      <c r="E94" s="71" t="s">
        <v>239</v>
      </c>
      <c r="F94" s="71" t="s">
        <v>240</v>
      </c>
      <c r="G94" s="71" t="s">
        <v>241</v>
      </c>
    </row>
    <row r="95" spans="4:7">
      <c r="D95" s="16" t="s">
        <v>260</v>
      </c>
      <c r="E95" s="71">
        <f>S3</f>
        <v>50.28</v>
      </c>
      <c r="F95" s="71">
        <f>L3</f>
        <v>60.77</v>
      </c>
      <c r="G95" s="71">
        <f>G96</f>
        <v>49.11</v>
      </c>
    </row>
    <row r="96" spans="4:7">
      <c r="D96" s="16" t="s">
        <v>261</v>
      </c>
      <c r="E96" s="71">
        <f>S4</f>
        <v>51.05</v>
      </c>
      <c r="F96" s="71">
        <f>F95</f>
        <v>60.77</v>
      </c>
      <c r="G96" s="71">
        <f>E4</f>
        <v>49.11</v>
      </c>
    </row>
    <row r="97" spans="4:25">
      <c r="D97" s="16" t="s">
        <v>262</v>
      </c>
      <c r="E97" s="71">
        <f t="shared" ref="E97:E106" si="3">S5</f>
        <v>52.86</v>
      </c>
      <c r="F97" s="71">
        <f t="shared" ref="F97:F106" si="4">L5</f>
        <v>44.1</v>
      </c>
      <c r="G97" s="71">
        <f t="shared" ref="G97:G106" si="5">E5</f>
        <v>45.54</v>
      </c>
    </row>
    <row r="98" spans="4:25">
      <c r="D98" s="16" t="s">
        <v>263</v>
      </c>
      <c r="E98" s="71">
        <f t="shared" si="3"/>
        <v>54.47</v>
      </c>
      <c r="F98" s="71">
        <f t="shared" si="4"/>
        <v>49.26</v>
      </c>
      <c r="G98" s="71">
        <f t="shared" si="5"/>
        <v>47.61</v>
      </c>
    </row>
    <row r="99" spans="4:25">
      <c r="D99" s="16" t="s">
        <v>308</v>
      </c>
      <c r="E99" s="71">
        <f t="shared" si="3"/>
        <v>56.42</v>
      </c>
      <c r="F99" s="71">
        <f t="shared" si="4"/>
        <v>43.4</v>
      </c>
      <c r="G99" s="71">
        <f t="shared" si="5"/>
        <v>46.07</v>
      </c>
    </row>
    <row r="100" spans="4:25">
      <c r="D100" s="16" t="s">
        <v>309</v>
      </c>
      <c r="E100" s="71">
        <f t="shared" si="3"/>
        <v>52.28</v>
      </c>
      <c r="F100" s="71">
        <f>F99</f>
        <v>43.4</v>
      </c>
      <c r="G100" s="71">
        <f t="shared" si="5"/>
        <v>48.35</v>
      </c>
    </row>
    <row r="101" spans="4:25">
      <c r="D101" s="16" t="s">
        <v>310</v>
      </c>
      <c r="E101" s="71">
        <f t="shared" si="3"/>
        <v>50.58</v>
      </c>
      <c r="F101" s="71">
        <f t="shared" si="4"/>
        <v>47.2</v>
      </c>
      <c r="G101" s="71">
        <f t="shared" si="5"/>
        <v>46.12</v>
      </c>
    </row>
    <row r="102" spans="4:25" ht="27.6" customHeight="1" thickBot="1">
      <c r="D102" s="16" t="s">
        <v>311</v>
      </c>
      <c r="E102" s="71">
        <f t="shared" si="3"/>
        <v>51.29</v>
      </c>
      <c r="F102" s="71">
        <f t="shared" si="4"/>
        <v>46.18</v>
      </c>
      <c r="G102" s="71">
        <f t="shared" si="5"/>
        <v>50.7</v>
      </c>
      <c r="V102" s="43">
        <f>AK3</f>
        <v>0</v>
      </c>
      <c r="W102" s="43">
        <f>AD3</f>
        <v>0</v>
      </c>
      <c r="X102" s="43">
        <f>W3</f>
        <v>0</v>
      </c>
    </row>
    <row r="103" spans="4:25" ht="15" thickBot="1">
      <c r="D103" s="16" t="s">
        <v>312</v>
      </c>
      <c r="E103" s="71">
        <f t="shared" si="3"/>
        <v>53.33</v>
      </c>
      <c r="F103" s="71">
        <f>F102</f>
        <v>46.18</v>
      </c>
      <c r="G103" s="71">
        <f t="shared" si="5"/>
        <v>44.41</v>
      </c>
      <c r="V103" s="43">
        <f>AK5</f>
        <v>0</v>
      </c>
      <c r="W103" s="43">
        <f>AD5</f>
        <v>0</v>
      </c>
      <c r="X103" s="43">
        <f>W5</f>
        <v>0</v>
      </c>
    </row>
    <row r="104" spans="4:25" ht="15" thickBot="1">
      <c r="D104" s="16" t="s">
        <v>313</v>
      </c>
      <c r="E104" s="71">
        <f t="shared" si="3"/>
        <v>50</v>
      </c>
      <c r="F104" s="71">
        <f>F103</f>
        <v>46.18</v>
      </c>
      <c r="G104" s="71">
        <f t="shared" si="5"/>
        <v>45.12</v>
      </c>
      <c r="V104" s="43">
        <f>AK8</f>
        <v>0</v>
      </c>
      <c r="W104" s="43">
        <f>AD8</f>
        <v>0</v>
      </c>
      <c r="X104" s="43">
        <f>W8</f>
        <v>0</v>
      </c>
    </row>
    <row r="105" spans="4:25" ht="15" thickBot="1">
      <c r="D105" s="16" t="s">
        <v>270</v>
      </c>
      <c r="E105" s="71">
        <f t="shared" si="3"/>
        <v>49.06</v>
      </c>
      <c r="F105" s="71">
        <f t="shared" si="4"/>
        <v>43.26</v>
      </c>
      <c r="G105" s="71">
        <f t="shared" si="5"/>
        <v>40.58</v>
      </c>
      <c r="V105" s="43">
        <f>AK11</f>
        <v>0</v>
      </c>
      <c r="W105" s="43">
        <f>AD11</f>
        <v>0</v>
      </c>
      <c r="X105" s="43">
        <f>W11</f>
        <v>0</v>
      </c>
    </row>
    <row r="106" spans="4:25" ht="27.6" customHeight="1" thickBot="1">
      <c r="D106" s="16" t="s">
        <v>307</v>
      </c>
      <c r="E106" s="71">
        <f t="shared" si="3"/>
        <v>47.04</v>
      </c>
      <c r="F106" s="71">
        <f t="shared" si="4"/>
        <v>42.86</v>
      </c>
      <c r="G106" s="71">
        <f t="shared" si="5"/>
        <v>47.9</v>
      </c>
      <c r="V106" s="43">
        <f>AK14</f>
        <v>0</v>
      </c>
      <c r="W106" s="43">
        <f>AD14</f>
        <v>0</v>
      </c>
      <c r="X106" s="43">
        <f>W14</f>
        <v>0</v>
      </c>
    </row>
    <row r="107" spans="4:25" ht="15" thickBot="1">
      <c r="D107" s="1"/>
      <c r="E107" s="72">
        <f>ROUND(AVERAGE(E95:E106),2)</f>
        <v>51.56</v>
      </c>
      <c r="F107" s="72">
        <f>ROUND(AVERAGE(F95:F106),2)</f>
        <v>47.8</v>
      </c>
      <c r="G107" s="72">
        <f>ROUND(AVERAGE(G95:G106),2)</f>
        <v>46.72</v>
      </c>
    </row>
    <row r="108" spans="4:25" ht="77.25" thickBot="1">
      <c r="U108" s="102" t="s">
        <v>1</v>
      </c>
      <c r="V108" s="103"/>
      <c r="W108" s="42" t="s">
        <v>239</v>
      </c>
      <c r="X108" s="42" t="s">
        <v>240</v>
      </c>
      <c r="Y108" s="42" t="s">
        <v>241</v>
      </c>
    </row>
    <row r="109" spans="4:25" ht="15" thickBot="1">
      <c r="U109" s="100" t="s">
        <v>242</v>
      </c>
      <c r="V109" s="101"/>
      <c r="W109" s="43" t="e">
        <f>T42</f>
        <v>#REF!</v>
      </c>
      <c r="X109" s="43" t="e">
        <f>M42</f>
        <v>#REF!</v>
      </c>
      <c r="Y109" s="43" t="e">
        <f>F42</f>
        <v>#REF!</v>
      </c>
    </row>
    <row r="110" spans="4:25" ht="15" thickBot="1">
      <c r="U110" s="64"/>
      <c r="V110" s="65"/>
      <c r="W110" s="43"/>
      <c r="X110" s="43"/>
      <c r="Y110" s="43"/>
    </row>
    <row r="111" spans="4:25" ht="15" thickBot="1">
      <c r="U111" s="64"/>
      <c r="V111" s="65"/>
      <c r="W111" s="43"/>
      <c r="X111" s="43"/>
      <c r="Y111" s="43"/>
    </row>
    <row r="112" spans="4:25" ht="15" thickBot="1">
      <c r="U112" s="64"/>
      <c r="V112" s="65"/>
      <c r="W112" s="43"/>
      <c r="X112" s="43"/>
      <c r="Y112" s="43"/>
    </row>
    <row r="113" spans="4:25" ht="15" thickBot="1">
      <c r="U113" s="100" t="s">
        <v>235</v>
      </c>
      <c r="V113" s="101"/>
      <c r="W113" s="43" t="e">
        <f>T43</f>
        <v>#REF!</v>
      </c>
      <c r="X113" s="43" t="e">
        <f>M43</f>
        <v>#REF!</v>
      </c>
      <c r="Y113" s="43" t="e">
        <f>F43</f>
        <v>#REF!</v>
      </c>
    </row>
    <row r="114" spans="4:25" ht="15" thickBot="1">
      <c r="U114" s="100" t="s">
        <v>236</v>
      </c>
      <c r="V114" s="101"/>
      <c r="W114" s="43" t="e">
        <f>T46</f>
        <v>#REF!</v>
      </c>
      <c r="X114" s="43" t="e">
        <f>M46</f>
        <v>#REF!</v>
      </c>
      <c r="Y114" s="43" t="e">
        <f>F46</f>
        <v>#REF!</v>
      </c>
    </row>
    <row r="115" spans="4:25" ht="77.25" thickBot="1">
      <c r="D115" s="1" t="str">
        <f>B60</f>
        <v>名流花园</v>
      </c>
      <c r="E115" s="42" t="s">
        <v>239</v>
      </c>
      <c r="F115" s="42" t="s">
        <v>240</v>
      </c>
      <c r="G115" s="42" t="s">
        <v>241</v>
      </c>
      <c r="U115" s="100" t="s">
        <v>237</v>
      </c>
      <c r="V115" s="101"/>
      <c r="W115" s="43" t="e">
        <f>T49</f>
        <v>#REF!</v>
      </c>
      <c r="X115" s="43" t="e">
        <f>M49</f>
        <v>#REF!</v>
      </c>
      <c r="Y115" s="43" t="e">
        <f>F49</f>
        <v>#REF!</v>
      </c>
    </row>
    <row r="116" spans="4:25" ht="15" thickBot="1">
      <c r="D116" s="16" t="s">
        <v>260</v>
      </c>
      <c r="E116" s="70">
        <f>S16</f>
        <v>63.77</v>
      </c>
      <c r="F116" s="70">
        <f>L16</f>
        <v>37.61</v>
      </c>
      <c r="G116" s="70">
        <f>G117</f>
        <v>43.55</v>
      </c>
      <c r="U116" s="100" t="s">
        <v>243</v>
      </c>
      <c r="V116" s="101"/>
      <c r="W116" s="43" t="e">
        <f>T52</f>
        <v>#REF!</v>
      </c>
      <c r="X116" s="43" t="e">
        <f>M52</f>
        <v>#REF!</v>
      </c>
      <c r="Y116" s="43" t="e">
        <f>F52</f>
        <v>#REF!</v>
      </c>
    </row>
    <row r="117" spans="4:25" ht="15" thickBot="1">
      <c r="D117" s="16" t="s">
        <v>261</v>
      </c>
      <c r="E117" s="70">
        <f>S17</f>
        <v>62.62</v>
      </c>
      <c r="F117" s="70">
        <f>L17</f>
        <v>44.48</v>
      </c>
      <c r="G117" s="70">
        <f>E17</f>
        <v>43.55</v>
      </c>
      <c r="U117" s="64"/>
      <c r="V117" s="65"/>
      <c r="W117" s="43"/>
      <c r="X117" s="43"/>
      <c r="Y117" s="43"/>
    </row>
    <row r="118" spans="4:25" ht="15" thickBot="1">
      <c r="D118" s="16" t="s">
        <v>262</v>
      </c>
      <c r="E118" s="70">
        <f t="shared" ref="E118:E127" si="6">S18</f>
        <v>61.87</v>
      </c>
      <c r="F118" s="70">
        <f>F117</f>
        <v>44.48</v>
      </c>
      <c r="G118" s="70">
        <f>G119</f>
        <v>41.71</v>
      </c>
      <c r="U118" s="64"/>
      <c r="V118" s="65"/>
      <c r="W118" s="43"/>
      <c r="X118" s="43"/>
      <c r="Y118" s="43"/>
    </row>
    <row r="119" spans="4:25" ht="15" thickBot="1">
      <c r="D119" s="16" t="s">
        <v>263</v>
      </c>
      <c r="E119" s="70">
        <f t="shared" si="6"/>
        <v>64.45</v>
      </c>
      <c r="F119" s="70">
        <f t="shared" ref="F119:F127" si="7">L19</f>
        <v>40.46</v>
      </c>
      <c r="G119" s="70">
        <f t="shared" ref="G119:G127" si="8">E19</f>
        <v>41.71</v>
      </c>
      <c r="U119" s="64"/>
      <c r="V119" s="65"/>
      <c r="W119" s="43"/>
      <c r="X119" s="43"/>
      <c r="Y119" s="43"/>
    </row>
    <row r="120" spans="4:25" ht="15" thickBot="1">
      <c r="D120" s="16" t="s">
        <v>308</v>
      </c>
      <c r="E120" s="70">
        <f t="shared" si="6"/>
        <v>66.290000000000006</v>
      </c>
      <c r="F120" s="70" t="str">
        <f t="shared" si="7"/>
        <v>—</v>
      </c>
      <c r="G120" s="70">
        <f t="shared" si="8"/>
        <v>40.340000000000003</v>
      </c>
      <c r="U120" s="64"/>
      <c r="V120" s="65"/>
      <c r="W120" s="43"/>
      <c r="X120" s="43"/>
      <c r="Y120" s="43"/>
    </row>
    <row r="121" spans="4:25" ht="15" thickBot="1">
      <c r="D121" s="16" t="s">
        <v>309</v>
      </c>
      <c r="E121" s="70">
        <f t="shared" si="6"/>
        <v>59.33</v>
      </c>
      <c r="F121" s="70">
        <f t="shared" si="7"/>
        <v>47.77</v>
      </c>
      <c r="G121" s="70">
        <f t="shared" si="8"/>
        <v>56.68</v>
      </c>
      <c r="U121" s="64"/>
      <c r="V121" s="65"/>
      <c r="W121" s="43"/>
      <c r="X121" s="43"/>
      <c r="Y121" s="43"/>
    </row>
    <row r="122" spans="4:25" ht="15" thickBot="1">
      <c r="D122" s="16" t="s">
        <v>310</v>
      </c>
      <c r="E122" s="70">
        <f t="shared" si="6"/>
        <v>50.83</v>
      </c>
      <c r="F122" s="70">
        <f t="shared" si="7"/>
        <v>41.49</v>
      </c>
      <c r="G122" s="70">
        <f t="shared" si="8"/>
        <v>39.840000000000003</v>
      </c>
      <c r="U122" s="64"/>
      <c r="V122" s="65"/>
      <c r="W122" s="43"/>
      <c r="X122" s="43"/>
      <c r="Y122" s="43"/>
    </row>
    <row r="123" spans="4:25" ht="27.6" customHeight="1" thickBot="1">
      <c r="D123" s="16" t="s">
        <v>311</v>
      </c>
      <c r="E123" s="70">
        <f t="shared" si="6"/>
        <v>53.23</v>
      </c>
      <c r="F123" s="70">
        <f t="shared" si="7"/>
        <v>37.799999999999997</v>
      </c>
      <c r="G123" s="70">
        <f t="shared" si="8"/>
        <v>42.66</v>
      </c>
      <c r="U123" s="64"/>
      <c r="V123" s="65"/>
      <c r="W123" s="43"/>
      <c r="X123" s="43"/>
      <c r="Y123" s="43"/>
    </row>
    <row r="124" spans="4:25" ht="15" thickBot="1">
      <c r="D124" s="16" t="s">
        <v>312</v>
      </c>
      <c r="E124" s="70">
        <f t="shared" si="6"/>
        <v>54.07</v>
      </c>
      <c r="F124" s="70" t="str">
        <f t="shared" si="7"/>
        <v>—</v>
      </c>
      <c r="G124" s="70">
        <f t="shared" si="8"/>
        <v>40.81</v>
      </c>
      <c r="U124" s="102" t="s">
        <v>238</v>
      </c>
      <c r="V124" s="103"/>
      <c r="W124" s="43" t="e">
        <f>T54</f>
        <v>#REF!</v>
      </c>
      <c r="X124" s="43" t="e">
        <f>M54</f>
        <v>#REF!</v>
      </c>
      <c r="Y124" s="43" t="e">
        <f>F54</f>
        <v>#REF!</v>
      </c>
    </row>
    <row r="125" spans="4:25" ht="15" thickBot="1">
      <c r="D125" s="16" t="s">
        <v>313</v>
      </c>
      <c r="E125" s="70">
        <f t="shared" si="6"/>
        <v>53.27</v>
      </c>
      <c r="F125" s="70" t="str">
        <f>F124</f>
        <v>—</v>
      </c>
      <c r="G125" s="70">
        <f t="shared" si="8"/>
        <v>40.72</v>
      </c>
    </row>
    <row r="126" spans="4:25" ht="15" thickBot="1">
      <c r="D126" s="16" t="s">
        <v>270</v>
      </c>
      <c r="E126" s="70">
        <f t="shared" si="6"/>
        <v>50.81</v>
      </c>
      <c r="F126" s="70" t="str">
        <f>F124</f>
        <v>—</v>
      </c>
      <c r="G126" s="70">
        <f t="shared" si="8"/>
        <v>35.58</v>
      </c>
    </row>
    <row r="127" spans="4:25" ht="27.6" customHeight="1" thickBot="1">
      <c r="D127" s="16" t="s">
        <v>307</v>
      </c>
      <c r="E127" s="70">
        <f t="shared" si="6"/>
        <v>46.95</v>
      </c>
      <c r="F127" s="70">
        <f t="shared" si="7"/>
        <v>35.840000000000003</v>
      </c>
      <c r="G127" s="70">
        <f t="shared" si="8"/>
        <v>36.04</v>
      </c>
    </row>
    <row r="128" spans="4:25" ht="15" thickBot="1">
      <c r="D128" s="16" t="s">
        <v>238</v>
      </c>
      <c r="E128" s="43">
        <f>ROUND(AVERAGE(E116:E127),2)</f>
        <v>57.29</v>
      </c>
      <c r="F128" s="43">
        <f>ROUND(AVERAGE(F116:F127),2)</f>
        <v>41.24</v>
      </c>
      <c r="G128" s="43">
        <f>ROUND(AVERAGE(G116:G127),2)</f>
        <v>41.93</v>
      </c>
    </row>
    <row r="129" spans="3:7">
      <c r="D129" s="66"/>
      <c r="E129" s="67"/>
      <c r="F129" s="67"/>
      <c r="G129" s="67"/>
    </row>
    <row r="130" spans="3:7">
      <c r="D130" s="66"/>
      <c r="E130" s="67"/>
      <c r="F130" s="67"/>
      <c r="G130" s="67"/>
    </row>
    <row r="131" spans="3:7">
      <c r="D131" s="66"/>
      <c r="E131" s="67"/>
      <c r="F131" s="67"/>
      <c r="G131" s="67"/>
    </row>
    <row r="132" spans="3:7">
      <c r="C132" s="66"/>
      <c r="D132" s="66"/>
      <c r="E132" s="67"/>
      <c r="F132" s="67"/>
      <c r="G132" s="67"/>
    </row>
    <row r="135" spans="3:7" ht="15" thickBot="1"/>
    <row r="136" spans="3:7" ht="77.25" thickBot="1">
      <c r="D136" s="1" t="str">
        <f>B61</f>
        <v>望都新地</v>
      </c>
      <c r="E136" s="42" t="s">
        <v>239</v>
      </c>
      <c r="F136" s="42" t="s">
        <v>240</v>
      </c>
      <c r="G136" s="42" t="s">
        <v>241</v>
      </c>
    </row>
    <row r="137" spans="3:7" ht="15" thickBot="1">
      <c r="D137" s="16" t="s">
        <v>260</v>
      </c>
      <c r="E137" s="70">
        <f>S29</f>
        <v>49.54</v>
      </c>
      <c r="F137" s="70">
        <f>L29</f>
        <v>48.31</v>
      </c>
      <c r="G137" s="70">
        <f>G138</f>
        <v>47.85</v>
      </c>
    </row>
    <row r="138" spans="3:7" ht="15" thickBot="1">
      <c r="D138" s="16" t="s">
        <v>261</v>
      </c>
      <c r="E138" s="70">
        <f>S30</f>
        <v>48.42</v>
      </c>
      <c r="F138" s="70">
        <f>F137</f>
        <v>48.31</v>
      </c>
      <c r="G138" s="70">
        <f>E30</f>
        <v>47.85</v>
      </c>
    </row>
    <row r="139" spans="3:7" ht="15" thickBot="1">
      <c r="D139" s="16" t="s">
        <v>262</v>
      </c>
      <c r="E139" s="70">
        <f t="shared" ref="E139:E148" si="9">S31</f>
        <v>48.44</v>
      </c>
      <c r="F139" s="70">
        <f>F138</f>
        <v>48.31</v>
      </c>
      <c r="G139" s="70">
        <f t="shared" ref="G139:G148" si="10">E31</f>
        <v>47.23</v>
      </c>
    </row>
    <row r="140" spans="3:7" ht="15" thickBot="1">
      <c r="D140" s="16" t="s">
        <v>263</v>
      </c>
      <c r="E140" s="70">
        <f t="shared" si="9"/>
        <v>48.03</v>
      </c>
      <c r="F140" s="70">
        <f t="shared" ref="F140:F148" si="11">L32</f>
        <v>45.71</v>
      </c>
      <c r="G140" s="70">
        <f t="shared" si="10"/>
        <v>44.1</v>
      </c>
    </row>
    <row r="141" spans="3:7" ht="15" thickBot="1">
      <c r="D141" s="16" t="s">
        <v>308</v>
      </c>
      <c r="E141" s="70">
        <f t="shared" si="9"/>
        <v>48.97</v>
      </c>
      <c r="F141" s="70">
        <f t="shared" si="11"/>
        <v>45.19</v>
      </c>
      <c r="G141" s="70">
        <f t="shared" si="10"/>
        <v>46.27</v>
      </c>
    </row>
    <row r="142" spans="3:7" ht="15" thickBot="1">
      <c r="D142" s="16" t="s">
        <v>309</v>
      </c>
      <c r="E142" s="70">
        <f t="shared" si="9"/>
        <v>49.14</v>
      </c>
      <c r="F142" s="70">
        <f t="shared" si="11"/>
        <v>42.7</v>
      </c>
      <c r="G142" s="70">
        <f t="shared" si="10"/>
        <v>45.93</v>
      </c>
    </row>
    <row r="143" spans="3:7" ht="15" thickBot="1">
      <c r="D143" s="16" t="s">
        <v>310</v>
      </c>
      <c r="E143" s="70">
        <f t="shared" si="9"/>
        <v>49.75</v>
      </c>
      <c r="F143" s="70">
        <f>F142</f>
        <v>42.7</v>
      </c>
      <c r="G143" s="70">
        <f t="shared" si="10"/>
        <v>44.18</v>
      </c>
    </row>
    <row r="144" spans="3:7" ht="27.6" customHeight="1" thickBot="1">
      <c r="D144" s="16" t="s">
        <v>311</v>
      </c>
      <c r="E144" s="70">
        <f t="shared" si="9"/>
        <v>49.32</v>
      </c>
      <c r="F144" s="70">
        <f t="shared" si="11"/>
        <v>49.27</v>
      </c>
      <c r="G144" s="70">
        <f t="shared" si="10"/>
        <v>43.82</v>
      </c>
    </row>
    <row r="145" spans="4:7" ht="15" thickBot="1">
      <c r="D145" s="16" t="s">
        <v>312</v>
      </c>
      <c r="E145" s="70">
        <f t="shared" si="9"/>
        <v>47.67</v>
      </c>
      <c r="F145" s="70">
        <f t="shared" si="11"/>
        <v>43.67</v>
      </c>
      <c r="G145" s="70">
        <f t="shared" si="10"/>
        <v>45.6</v>
      </c>
    </row>
    <row r="146" spans="4:7" ht="15" thickBot="1">
      <c r="D146" s="16" t="s">
        <v>313</v>
      </c>
      <c r="E146" s="70">
        <f t="shared" si="9"/>
        <v>47.74</v>
      </c>
      <c r="F146" s="70">
        <f>F145</f>
        <v>43.67</v>
      </c>
      <c r="G146" s="70">
        <f t="shared" si="10"/>
        <v>44.18</v>
      </c>
    </row>
    <row r="147" spans="4:7" ht="15" thickBot="1">
      <c r="D147" s="16" t="s">
        <v>270</v>
      </c>
      <c r="E147" s="70">
        <f t="shared" si="9"/>
        <v>46.23</v>
      </c>
      <c r="F147" s="70">
        <f>F146</f>
        <v>43.67</v>
      </c>
      <c r="G147" s="70">
        <f t="shared" si="10"/>
        <v>45.54</v>
      </c>
    </row>
    <row r="148" spans="4:7" ht="27.6" customHeight="1" thickBot="1">
      <c r="D148" s="16" t="s">
        <v>307</v>
      </c>
      <c r="E148" s="70">
        <f t="shared" si="9"/>
        <v>45.38</v>
      </c>
      <c r="F148" s="70">
        <f t="shared" si="11"/>
        <v>42.25</v>
      </c>
      <c r="G148" s="70">
        <f t="shared" si="10"/>
        <v>39.020000000000003</v>
      </c>
    </row>
    <row r="149" spans="4:7" ht="15" thickBot="1">
      <c r="D149" s="1" t="s">
        <v>238</v>
      </c>
      <c r="E149" s="43">
        <f>ROUND(AVERAGE(E137:E148),2)</f>
        <v>48.22</v>
      </c>
      <c r="F149" s="43">
        <f t="shared" ref="F149:G149" si="12">ROUND(AVERAGE(F137:F148),2)</f>
        <v>45.31</v>
      </c>
      <c r="G149" s="43">
        <f t="shared" si="12"/>
        <v>45.13</v>
      </c>
    </row>
  </sheetData>
  <mergeCells count="143">
    <mergeCell ref="U124:V124"/>
    <mergeCell ref="U108:V108"/>
    <mergeCell ref="U109:V109"/>
    <mergeCell ref="U113:V113"/>
    <mergeCell ref="U114:V114"/>
    <mergeCell ref="A57:F57"/>
    <mergeCell ref="F52:F53"/>
    <mergeCell ref="M52:M53"/>
    <mergeCell ref="T52:T53"/>
    <mergeCell ref="A54:E54"/>
    <mergeCell ref="H54:L54"/>
    <mergeCell ref="O54:S54"/>
    <mergeCell ref="U115:V115"/>
    <mergeCell ref="U116:V116"/>
    <mergeCell ref="T46:T48"/>
    <mergeCell ref="C47:C49"/>
    <mergeCell ref="J47:J49"/>
    <mergeCell ref="Q47:Q49"/>
    <mergeCell ref="F49:F51"/>
    <mergeCell ref="M49:M51"/>
    <mergeCell ref="T49:T51"/>
    <mergeCell ref="C50:C52"/>
    <mergeCell ref="J50:J52"/>
    <mergeCell ref="Q50:Q52"/>
    <mergeCell ref="P42:P53"/>
    <mergeCell ref="Q42:Q43"/>
    <mergeCell ref="F43:F45"/>
    <mergeCell ref="M43:M45"/>
    <mergeCell ref="T43:T45"/>
    <mergeCell ref="C44:C46"/>
    <mergeCell ref="J44:J46"/>
    <mergeCell ref="Q44:Q46"/>
    <mergeCell ref="F46:F48"/>
    <mergeCell ref="M46:M48"/>
    <mergeCell ref="A41:E41"/>
    <mergeCell ref="H41:L41"/>
    <mergeCell ref="O41:S41"/>
    <mergeCell ref="A42:A53"/>
    <mergeCell ref="B42:B53"/>
    <mergeCell ref="C42:C43"/>
    <mergeCell ref="H42:H53"/>
    <mergeCell ref="I42:I53"/>
    <mergeCell ref="J42:J43"/>
    <mergeCell ref="O42:O53"/>
    <mergeCell ref="T29:T30"/>
    <mergeCell ref="C31:C33"/>
    <mergeCell ref="F31:F33"/>
    <mergeCell ref="J31:J33"/>
    <mergeCell ref="M31:M33"/>
    <mergeCell ref="Q31:Q33"/>
    <mergeCell ref="C37:C39"/>
    <mergeCell ref="F37:F39"/>
    <mergeCell ref="J37:J39"/>
    <mergeCell ref="M37:M39"/>
    <mergeCell ref="Q37:Q39"/>
    <mergeCell ref="T37:T39"/>
    <mergeCell ref="T31:T33"/>
    <mergeCell ref="C34:C36"/>
    <mergeCell ref="F34:F36"/>
    <mergeCell ref="J34:J36"/>
    <mergeCell ref="M34:M36"/>
    <mergeCell ref="Q34:Q36"/>
    <mergeCell ref="T34:T36"/>
    <mergeCell ref="A28:E28"/>
    <mergeCell ref="H28:L28"/>
    <mergeCell ref="O28:S28"/>
    <mergeCell ref="A29:A40"/>
    <mergeCell ref="B29:B40"/>
    <mergeCell ref="C29:C30"/>
    <mergeCell ref="F29:F30"/>
    <mergeCell ref="H29:H40"/>
    <mergeCell ref="I29:I40"/>
    <mergeCell ref="J29:J30"/>
    <mergeCell ref="M29:M30"/>
    <mergeCell ref="O29:O40"/>
    <mergeCell ref="P29:P40"/>
    <mergeCell ref="Q29:Q30"/>
    <mergeCell ref="T16:T17"/>
    <mergeCell ref="C18:C20"/>
    <mergeCell ref="F18:F20"/>
    <mergeCell ref="J18:J20"/>
    <mergeCell ref="M18:M20"/>
    <mergeCell ref="Q18:Q20"/>
    <mergeCell ref="C24:C26"/>
    <mergeCell ref="F24:F26"/>
    <mergeCell ref="J24:J26"/>
    <mergeCell ref="M24:M26"/>
    <mergeCell ref="Q24:Q26"/>
    <mergeCell ref="T24:T26"/>
    <mergeCell ref="T18:T20"/>
    <mergeCell ref="C21:C23"/>
    <mergeCell ref="F21:F23"/>
    <mergeCell ref="J21:J23"/>
    <mergeCell ref="M21:M23"/>
    <mergeCell ref="Q21:Q23"/>
    <mergeCell ref="T21:T23"/>
    <mergeCell ref="A15:E15"/>
    <mergeCell ref="H15:L15"/>
    <mergeCell ref="O15:S15"/>
    <mergeCell ref="A16:A27"/>
    <mergeCell ref="B16:B27"/>
    <mergeCell ref="C16:C17"/>
    <mergeCell ref="F16:F17"/>
    <mergeCell ref="H16:H27"/>
    <mergeCell ref="I16:I27"/>
    <mergeCell ref="J16:J17"/>
    <mergeCell ref="M16:M17"/>
    <mergeCell ref="O16:O27"/>
    <mergeCell ref="P16:P27"/>
    <mergeCell ref="Q16:Q17"/>
    <mergeCell ref="F8:F10"/>
    <mergeCell ref="J8:J10"/>
    <mergeCell ref="M8:M10"/>
    <mergeCell ref="Q8:Q10"/>
    <mergeCell ref="T8:T10"/>
    <mergeCell ref="O3:O14"/>
    <mergeCell ref="P3:P14"/>
    <mergeCell ref="Q3:Q4"/>
    <mergeCell ref="T3:T4"/>
    <mergeCell ref="A4:A14"/>
    <mergeCell ref="C5:C7"/>
    <mergeCell ref="F5:F7"/>
    <mergeCell ref="J5:J7"/>
    <mergeCell ref="M5:M7"/>
    <mergeCell ref="Q5:Q7"/>
    <mergeCell ref="A1:F1"/>
    <mergeCell ref="H1:M1"/>
    <mergeCell ref="O1:T1"/>
    <mergeCell ref="B3:B14"/>
    <mergeCell ref="C3:C4"/>
    <mergeCell ref="F3:F4"/>
    <mergeCell ref="H3:H14"/>
    <mergeCell ref="I3:I14"/>
    <mergeCell ref="J3:J4"/>
    <mergeCell ref="M3:M4"/>
    <mergeCell ref="C11:C13"/>
    <mergeCell ref="F11:F13"/>
    <mergeCell ref="J11:J13"/>
    <mergeCell ref="M11:M13"/>
    <mergeCell ref="Q11:Q13"/>
    <mergeCell ref="T11:T13"/>
    <mergeCell ref="T5:T7"/>
    <mergeCell ref="C8:C10"/>
  </mergeCells>
  <phoneticPr fontId="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6453-320C-4C94-A99C-1A61E147156F}">
  <dimension ref="A1:D135"/>
  <sheetViews>
    <sheetView topLeftCell="A88" workbookViewId="0">
      <selection activeCell="X130" sqref="X130"/>
    </sheetView>
  </sheetViews>
  <sheetFormatPr defaultColWidth="9" defaultRowHeight="14.25"/>
  <cols>
    <col min="1" max="1" width="8.25" style="2" customWidth="1"/>
    <col min="2" max="2" width="20.75" style="2" customWidth="1"/>
    <col min="3" max="3" width="15.875" style="2" customWidth="1"/>
    <col min="4" max="4" width="15.125" style="2" customWidth="1"/>
    <col min="5" max="16384" width="9" style="2"/>
  </cols>
  <sheetData>
    <row r="1" spans="1:4">
      <c r="A1" s="2" t="s">
        <v>254</v>
      </c>
      <c r="B1" s="2" t="s">
        <v>108</v>
      </c>
      <c r="C1" s="2" t="s">
        <v>322</v>
      </c>
      <c r="D1" s="2" t="s">
        <v>323</v>
      </c>
    </row>
    <row r="2" spans="1:4">
      <c r="A2" s="2" t="s">
        <v>324</v>
      </c>
      <c r="B2" s="2" t="s">
        <v>325</v>
      </c>
      <c r="C2" s="108">
        <v>45323</v>
      </c>
      <c r="D2" s="2">
        <v>49.219778153999997</v>
      </c>
    </row>
    <row r="3" spans="1:4">
      <c r="A3" s="2" t="s">
        <v>324</v>
      </c>
      <c r="B3" s="2" t="s">
        <v>326</v>
      </c>
      <c r="C3" s="108">
        <v>45323</v>
      </c>
      <c r="D3" s="2">
        <v>51.599478009000002</v>
      </c>
    </row>
    <row r="4" spans="1:4">
      <c r="A4" s="2" t="s">
        <v>324</v>
      </c>
      <c r="B4" s="2" t="s">
        <v>327</v>
      </c>
      <c r="C4" s="108">
        <v>45323</v>
      </c>
      <c r="D4" s="2">
        <v>50.529023084999999</v>
      </c>
    </row>
    <row r="5" spans="1:4">
      <c r="A5" s="2" t="s">
        <v>324</v>
      </c>
      <c r="B5" s="2" t="s">
        <v>328</v>
      </c>
      <c r="C5" s="108">
        <v>45323</v>
      </c>
      <c r="D5" s="2">
        <v>44.515466271000001</v>
      </c>
    </row>
    <row r="6" spans="1:4">
      <c r="A6" s="2" t="s">
        <v>324</v>
      </c>
      <c r="B6" s="2" t="s">
        <v>325</v>
      </c>
      <c r="C6" s="108">
        <v>45352</v>
      </c>
      <c r="D6" s="2">
        <v>46.447022472</v>
      </c>
    </row>
    <row r="7" spans="1:4">
      <c r="A7" s="2" t="s">
        <v>324</v>
      </c>
      <c r="B7" s="2" t="s">
        <v>326</v>
      </c>
      <c r="C7" s="108">
        <v>45352</v>
      </c>
      <c r="D7" s="2">
        <v>48.988186104999997</v>
      </c>
    </row>
    <row r="8" spans="1:4">
      <c r="A8" s="2" t="s">
        <v>324</v>
      </c>
      <c r="B8" s="2" t="s">
        <v>329</v>
      </c>
      <c r="C8" s="108">
        <v>45352</v>
      </c>
      <c r="D8" s="2">
        <v>49.113640605000001</v>
      </c>
    </row>
    <row r="9" spans="1:4">
      <c r="A9" s="2" t="s">
        <v>324</v>
      </c>
      <c r="B9" s="2" t="s">
        <v>330</v>
      </c>
      <c r="C9" s="108">
        <v>45352</v>
      </c>
      <c r="D9" s="2">
        <v>41.163556530999998</v>
      </c>
    </row>
    <row r="10" spans="1:4">
      <c r="A10" s="2" t="s">
        <v>324</v>
      </c>
      <c r="B10" s="2" t="s">
        <v>325</v>
      </c>
      <c r="C10" s="108">
        <v>45383</v>
      </c>
      <c r="D10" s="2">
        <v>57.725930808999998</v>
      </c>
    </row>
    <row r="11" spans="1:4">
      <c r="A11" s="2" t="s">
        <v>324</v>
      </c>
      <c r="B11" s="2" t="s">
        <v>326</v>
      </c>
      <c r="C11" s="108">
        <v>45383</v>
      </c>
      <c r="D11" s="2">
        <v>54.696945802000002</v>
      </c>
    </row>
    <row r="12" spans="1:4">
      <c r="A12" s="2" t="s">
        <v>324</v>
      </c>
      <c r="B12" s="2" t="s">
        <v>327</v>
      </c>
      <c r="C12" s="108">
        <v>45383</v>
      </c>
      <c r="D12" s="2">
        <v>45.537074849</v>
      </c>
    </row>
    <row r="13" spans="1:4">
      <c r="A13" s="2" t="s">
        <v>324</v>
      </c>
      <c r="B13" s="2" t="s">
        <v>330</v>
      </c>
      <c r="C13" s="108">
        <v>45383</v>
      </c>
      <c r="D13" s="2">
        <v>41.627640753000001</v>
      </c>
    </row>
    <row r="14" spans="1:4">
      <c r="A14" s="2" t="s">
        <v>324</v>
      </c>
      <c r="B14" s="2" t="s">
        <v>328</v>
      </c>
      <c r="C14" s="108">
        <v>45383</v>
      </c>
      <c r="D14" s="2">
        <v>80.239520958</v>
      </c>
    </row>
    <row r="15" spans="1:4">
      <c r="A15" s="2" t="s">
        <v>324</v>
      </c>
      <c r="B15" s="2" t="s">
        <v>325</v>
      </c>
      <c r="C15" s="108">
        <v>45413</v>
      </c>
      <c r="D15" s="2">
        <v>48.414119822000004</v>
      </c>
    </row>
    <row r="16" spans="1:4">
      <c r="A16" s="2" t="s">
        <v>324</v>
      </c>
      <c r="B16" s="2" t="s">
        <v>326</v>
      </c>
      <c r="C16" s="108">
        <v>45413</v>
      </c>
      <c r="D16" s="2">
        <v>46.508052427000003</v>
      </c>
    </row>
    <row r="17" spans="1:4">
      <c r="A17" s="2" t="s">
        <v>324</v>
      </c>
      <c r="B17" s="2" t="s">
        <v>327</v>
      </c>
      <c r="C17" s="108">
        <v>45413</v>
      </c>
      <c r="D17" s="2">
        <v>47.612642905000001</v>
      </c>
    </row>
    <row r="18" spans="1:4">
      <c r="A18" s="2" t="s">
        <v>324</v>
      </c>
      <c r="B18" s="2" t="s">
        <v>330</v>
      </c>
      <c r="C18" s="108">
        <v>45413</v>
      </c>
      <c r="D18" s="2">
        <v>53.358296279000001</v>
      </c>
    </row>
    <row r="19" spans="1:4">
      <c r="A19" s="2" t="s">
        <v>324</v>
      </c>
      <c r="B19" s="2" t="s">
        <v>325</v>
      </c>
      <c r="C19" s="108">
        <v>45444</v>
      </c>
      <c r="D19" s="2">
        <v>44.729402262000001</v>
      </c>
    </row>
    <row r="20" spans="1:4">
      <c r="A20" s="2" t="s">
        <v>324</v>
      </c>
      <c r="B20" s="2" t="s">
        <v>326</v>
      </c>
      <c r="C20" s="108">
        <v>45444</v>
      </c>
      <c r="D20" s="2">
        <v>49.224480157999999</v>
      </c>
    </row>
    <row r="21" spans="1:4">
      <c r="A21" s="2" t="s">
        <v>324</v>
      </c>
      <c r="B21" s="2" t="s">
        <v>327</v>
      </c>
      <c r="C21" s="108">
        <v>45444</v>
      </c>
      <c r="D21" s="2">
        <v>46.070734631000001</v>
      </c>
    </row>
    <row r="22" spans="1:4">
      <c r="A22" s="2" t="s">
        <v>324</v>
      </c>
      <c r="B22" s="2" t="s">
        <v>330</v>
      </c>
      <c r="C22" s="108">
        <v>45444</v>
      </c>
      <c r="D22" s="2">
        <v>51.799230411000003</v>
      </c>
    </row>
    <row r="23" spans="1:4">
      <c r="A23" s="2" t="s">
        <v>324</v>
      </c>
      <c r="B23" s="2" t="s">
        <v>325</v>
      </c>
      <c r="C23" s="108">
        <v>45474</v>
      </c>
      <c r="D23" s="2">
        <v>47.532271207999997</v>
      </c>
    </row>
    <row r="24" spans="1:4">
      <c r="A24" s="2" t="s">
        <v>324</v>
      </c>
      <c r="B24" s="2" t="s">
        <v>326</v>
      </c>
      <c r="C24" s="108">
        <v>45474</v>
      </c>
      <c r="D24" s="2">
        <v>51.056875744999999</v>
      </c>
    </row>
    <row r="25" spans="1:4">
      <c r="A25" s="2" t="s">
        <v>324</v>
      </c>
      <c r="B25" s="2" t="s">
        <v>327</v>
      </c>
      <c r="C25" s="108">
        <v>45474</v>
      </c>
      <c r="D25" s="2">
        <v>48.353107412999996</v>
      </c>
    </row>
    <row r="26" spans="1:4">
      <c r="A26" s="2" t="s">
        <v>324</v>
      </c>
      <c r="B26" s="2" t="s">
        <v>330</v>
      </c>
      <c r="C26" s="108">
        <v>45474</v>
      </c>
      <c r="D26" s="2">
        <v>51.085568326999997</v>
      </c>
    </row>
    <row r="27" spans="1:4">
      <c r="A27" s="2" t="s">
        <v>324</v>
      </c>
      <c r="B27" s="2" t="s">
        <v>325</v>
      </c>
      <c r="C27" s="108">
        <v>45505</v>
      </c>
      <c r="D27" s="2">
        <v>43.137587689999997</v>
      </c>
    </row>
    <row r="28" spans="1:4">
      <c r="A28" s="2" t="s">
        <v>324</v>
      </c>
      <c r="B28" s="2" t="s">
        <v>326</v>
      </c>
      <c r="C28" s="108">
        <v>45505</v>
      </c>
      <c r="D28" s="2">
        <v>48.879462899000004</v>
      </c>
    </row>
    <row r="29" spans="1:4">
      <c r="A29" s="2" t="s">
        <v>324</v>
      </c>
      <c r="B29" s="2" t="s">
        <v>327</v>
      </c>
      <c r="C29" s="108">
        <v>45505</v>
      </c>
      <c r="D29" s="2">
        <v>46.116528915000004</v>
      </c>
    </row>
    <row r="30" spans="1:4">
      <c r="A30" s="2" t="s">
        <v>324</v>
      </c>
      <c r="B30" s="2" t="s">
        <v>331</v>
      </c>
      <c r="C30" s="108">
        <v>45505</v>
      </c>
      <c r="D30" s="2">
        <v>51.3599155</v>
      </c>
    </row>
    <row r="31" spans="1:4">
      <c r="A31" s="2" t="s">
        <v>324</v>
      </c>
      <c r="B31" s="2" t="s">
        <v>325</v>
      </c>
      <c r="C31" s="108">
        <v>45536</v>
      </c>
      <c r="D31" s="2">
        <v>46.943832598999997</v>
      </c>
    </row>
    <row r="32" spans="1:4">
      <c r="A32" s="2" t="s">
        <v>324</v>
      </c>
      <c r="B32" s="2" t="s">
        <v>326</v>
      </c>
      <c r="C32" s="108">
        <v>45536</v>
      </c>
      <c r="D32" s="2">
        <v>47.973505991000003</v>
      </c>
    </row>
    <row r="33" spans="1:4">
      <c r="A33" s="2" t="s">
        <v>324</v>
      </c>
      <c r="B33" s="2" t="s">
        <v>327</v>
      </c>
      <c r="C33" s="108">
        <v>45536</v>
      </c>
      <c r="D33" s="2">
        <v>50.702468555999999</v>
      </c>
    </row>
    <row r="34" spans="1:4">
      <c r="A34" s="2" t="s">
        <v>324</v>
      </c>
      <c r="B34" s="2" t="s">
        <v>330</v>
      </c>
      <c r="C34" s="108">
        <v>45536</v>
      </c>
      <c r="D34" s="2">
        <v>42.668331772000002</v>
      </c>
    </row>
    <row r="35" spans="1:4">
      <c r="A35" s="2" t="s">
        <v>324</v>
      </c>
      <c r="B35" s="2" t="s">
        <v>331</v>
      </c>
      <c r="C35" s="108">
        <v>45536</v>
      </c>
      <c r="D35" s="2">
        <v>46.673049306000003</v>
      </c>
    </row>
    <row r="36" spans="1:4">
      <c r="A36" s="2" t="s">
        <v>324</v>
      </c>
      <c r="B36" s="2" t="s">
        <v>325</v>
      </c>
      <c r="C36" s="108">
        <v>45566</v>
      </c>
      <c r="D36" s="2">
        <v>43.716522847999997</v>
      </c>
    </row>
    <row r="37" spans="1:4">
      <c r="A37" s="2" t="s">
        <v>324</v>
      </c>
      <c r="B37" s="2" t="s">
        <v>326</v>
      </c>
      <c r="C37" s="108">
        <v>45566</v>
      </c>
      <c r="D37" s="2">
        <v>49.629150359999997</v>
      </c>
    </row>
    <row r="38" spans="1:4">
      <c r="A38" s="2" t="s">
        <v>324</v>
      </c>
      <c r="B38" s="2" t="s">
        <v>327</v>
      </c>
      <c r="C38" s="108">
        <v>45566</v>
      </c>
      <c r="D38" s="2">
        <v>44.405105341000002</v>
      </c>
    </row>
    <row r="39" spans="1:4">
      <c r="A39" s="2" t="s">
        <v>324</v>
      </c>
      <c r="B39" s="2" t="s">
        <v>330</v>
      </c>
      <c r="C39" s="108">
        <v>45566</v>
      </c>
      <c r="D39" s="2">
        <v>41.001629717999997</v>
      </c>
    </row>
    <row r="40" spans="1:4">
      <c r="A40" s="2" t="s">
        <v>324</v>
      </c>
      <c r="B40" s="2" t="s">
        <v>332</v>
      </c>
      <c r="C40" s="108">
        <v>45566</v>
      </c>
      <c r="D40" s="2">
        <v>83.358307491999994</v>
      </c>
    </row>
    <row r="41" spans="1:4">
      <c r="A41" s="2" t="s">
        <v>324</v>
      </c>
      <c r="B41" s="2" t="s">
        <v>325</v>
      </c>
      <c r="C41" s="108">
        <v>45597</v>
      </c>
      <c r="D41" s="2">
        <v>46.390277797000003</v>
      </c>
    </row>
    <row r="42" spans="1:4">
      <c r="A42" s="2" t="s">
        <v>324</v>
      </c>
      <c r="B42" s="2" t="s">
        <v>326</v>
      </c>
      <c r="C42" s="108">
        <v>45597</v>
      </c>
      <c r="D42" s="2">
        <v>51.137723186000002</v>
      </c>
    </row>
    <row r="43" spans="1:4">
      <c r="A43" s="2" t="s">
        <v>324</v>
      </c>
      <c r="B43" s="2" t="s">
        <v>327</v>
      </c>
      <c r="C43" s="108">
        <v>45597</v>
      </c>
      <c r="D43" s="2">
        <v>45.124921593000003</v>
      </c>
    </row>
    <row r="44" spans="1:4">
      <c r="A44" s="2" t="s">
        <v>324</v>
      </c>
      <c r="B44" s="2" t="s">
        <v>330</v>
      </c>
      <c r="C44" s="108">
        <v>45597</v>
      </c>
      <c r="D44" s="2">
        <v>49.989728137999997</v>
      </c>
    </row>
    <row r="45" spans="1:4">
      <c r="A45" s="2" t="s">
        <v>324</v>
      </c>
      <c r="B45" s="2" t="s">
        <v>328</v>
      </c>
      <c r="C45" s="108">
        <v>45597</v>
      </c>
      <c r="D45" s="2">
        <v>42.208934223999997</v>
      </c>
    </row>
    <row r="46" spans="1:4">
      <c r="A46" s="2" t="s">
        <v>324</v>
      </c>
      <c r="B46" s="2" t="s">
        <v>325</v>
      </c>
      <c r="C46" s="108">
        <v>45627</v>
      </c>
      <c r="D46" s="2">
        <v>41.209438139</v>
      </c>
    </row>
    <row r="47" spans="1:4">
      <c r="A47" s="2" t="s">
        <v>324</v>
      </c>
      <c r="B47" s="2" t="s">
        <v>326</v>
      </c>
      <c r="C47" s="108">
        <v>45627</v>
      </c>
      <c r="D47" s="2">
        <v>47.030533675999997</v>
      </c>
    </row>
    <row r="48" spans="1:4">
      <c r="A48" s="2" t="s">
        <v>324</v>
      </c>
      <c r="B48" s="2" t="s">
        <v>327</v>
      </c>
      <c r="C48" s="108">
        <v>45627</v>
      </c>
      <c r="D48" s="2">
        <v>40.575103130000002</v>
      </c>
    </row>
    <row r="49" spans="1:4">
      <c r="A49" s="2" t="s">
        <v>324</v>
      </c>
      <c r="B49" s="2" t="s">
        <v>330</v>
      </c>
      <c r="C49" s="108">
        <v>45627</v>
      </c>
      <c r="D49" s="2">
        <v>47.239718414000002</v>
      </c>
    </row>
    <row r="50" spans="1:4">
      <c r="A50" s="2" t="s">
        <v>324</v>
      </c>
      <c r="B50" s="2" t="s">
        <v>328</v>
      </c>
      <c r="C50" s="108">
        <v>45627</v>
      </c>
      <c r="D50" s="2">
        <v>40.978808102000002</v>
      </c>
    </row>
    <row r="51" spans="1:4">
      <c r="A51" s="2" t="s">
        <v>324</v>
      </c>
      <c r="B51" s="2" t="s">
        <v>325</v>
      </c>
      <c r="C51" s="108">
        <v>45658</v>
      </c>
      <c r="D51" s="2">
        <v>42.883436746999998</v>
      </c>
    </row>
    <row r="52" spans="1:4">
      <c r="A52" s="2" t="s">
        <v>324</v>
      </c>
      <c r="B52" s="2" t="s">
        <v>326</v>
      </c>
      <c r="C52" s="108">
        <v>45658</v>
      </c>
      <c r="D52" s="2">
        <v>45.589304937000001</v>
      </c>
    </row>
    <row r="53" spans="1:4">
      <c r="A53" s="2" t="s">
        <v>324</v>
      </c>
      <c r="B53" s="2" t="s">
        <v>327</v>
      </c>
      <c r="C53" s="108">
        <v>45658</v>
      </c>
      <c r="D53" s="2">
        <v>47.900866141999998</v>
      </c>
    </row>
    <row r="54" spans="1:4">
      <c r="A54" s="2" t="s">
        <v>324</v>
      </c>
      <c r="B54" s="2" t="s">
        <v>333</v>
      </c>
      <c r="C54" s="108">
        <v>45658</v>
      </c>
      <c r="D54" s="2">
        <v>36.163251248000002</v>
      </c>
    </row>
    <row r="55" spans="1:4">
      <c r="A55" s="2" t="s">
        <v>324</v>
      </c>
      <c r="B55" s="2" t="s">
        <v>328</v>
      </c>
      <c r="C55" s="108">
        <v>45658</v>
      </c>
      <c r="D55" s="2">
        <v>45.244931698000002</v>
      </c>
    </row>
    <row r="56" spans="1:4">
      <c r="A56" s="2" t="s">
        <v>324</v>
      </c>
      <c r="B56" s="2" t="s">
        <v>334</v>
      </c>
      <c r="C56" s="108">
        <v>45658</v>
      </c>
      <c r="D56" s="2">
        <v>101.140773845</v>
      </c>
    </row>
    <row r="57" spans="1:4">
      <c r="A57" s="2" t="s">
        <v>324</v>
      </c>
      <c r="B57" s="2" t="s">
        <v>335</v>
      </c>
      <c r="C57" s="108">
        <v>45474</v>
      </c>
      <c r="D57" s="2">
        <v>74.470116478999998</v>
      </c>
    </row>
    <row r="58" spans="1:4">
      <c r="A58" s="2" t="s">
        <v>324</v>
      </c>
      <c r="B58" s="2" t="s">
        <v>335</v>
      </c>
      <c r="C58" s="108">
        <v>45505</v>
      </c>
      <c r="D58" s="2">
        <v>62.962962963000003</v>
      </c>
    </row>
    <row r="59" spans="1:4">
      <c r="A59" s="2" t="s">
        <v>324</v>
      </c>
      <c r="B59" s="2" t="s">
        <v>335</v>
      </c>
      <c r="C59" s="108">
        <v>45536</v>
      </c>
      <c r="D59" s="2">
        <v>62.058430399000002</v>
      </c>
    </row>
    <row r="60" spans="1:4">
      <c r="A60" s="2" t="s">
        <v>324</v>
      </c>
      <c r="B60" s="2" t="s">
        <v>335</v>
      </c>
      <c r="C60" s="108">
        <v>45597</v>
      </c>
      <c r="D60" s="2">
        <v>62.505073463999999</v>
      </c>
    </row>
    <row r="61" spans="1:4">
      <c r="A61" s="2" t="s">
        <v>324</v>
      </c>
      <c r="B61" s="2" t="s">
        <v>335</v>
      </c>
      <c r="C61" s="108">
        <v>45627</v>
      </c>
      <c r="D61" s="2">
        <v>65.877410730999998</v>
      </c>
    </row>
    <row r="62" spans="1:4">
      <c r="A62" s="2" t="s">
        <v>324</v>
      </c>
      <c r="B62" s="2" t="s">
        <v>335</v>
      </c>
      <c r="C62" s="108">
        <v>45658</v>
      </c>
      <c r="D62" s="2">
        <v>56.175134241999999</v>
      </c>
    </row>
    <row r="63" spans="1:4">
      <c r="A63" s="2" t="s">
        <v>324</v>
      </c>
      <c r="B63" s="2" t="s">
        <v>336</v>
      </c>
      <c r="C63" s="108">
        <v>45323</v>
      </c>
      <c r="D63" s="2">
        <v>51.320754717</v>
      </c>
    </row>
    <row r="64" spans="1:4">
      <c r="A64" s="2" t="s">
        <v>324</v>
      </c>
      <c r="B64" s="2" t="s">
        <v>336</v>
      </c>
      <c r="C64" s="108">
        <v>45352</v>
      </c>
      <c r="D64" s="2">
        <v>49.111318990000001</v>
      </c>
    </row>
    <row r="65" spans="1:4">
      <c r="A65" s="2" t="s">
        <v>324</v>
      </c>
      <c r="B65" s="2" t="s">
        <v>336</v>
      </c>
      <c r="C65" s="108">
        <v>45383</v>
      </c>
      <c r="D65" s="2">
        <v>46.737512729000002</v>
      </c>
    </row>
    <row r="66" spans="1:4">
      <c r="A66" s="2" t="s">
        <v>324</v>
      </c>
      <c r="B66" s="2" t="s">
        <v>336</v>
      </c>
      <c r="C66" s="108">
        <v>45413</v>
      </c>
      <c r="D66" s="2">
        <v>42.347798525999998</v>
      </c>
    </row>
    <row r="67" spans="1:4">
      <c r="A67" s="2" t="s">
        <v>324</v>
      </c>
      <c r="B67" s="2" t="s">
        <v>336</v>
      </c>
      <c r="C67" s="108">
        <v>45444</v>
      </c>
      <c r="D67" s="2">
        <v>43.200680996000003</v>
      </c>
    </row>
    <row r="68" spans="1:4">
      <c r="A68" s="2" t="s">
        <v>324</v>
      </c>
      <c r="B68" s="2" t="s">
        <v>336</v>
      </c>
      <c r="C68" s="108">
        <v>45474</v>
      </c>
      <c r="D68" s="2">
        <v>37.249042467999999</v>
      </c>
    </row>
    <row r="69" spans="1:4">
      <c r="A69" s="2" t="s">
        <v>324</v>
      </c>
      <c r="B69" s="2" t="s">
        <v>336</v>
      </c>
      <c r="C69" s="108">
        <v>45505</v>
      </c>
      <c r="D69" s="2">
        <v>47.842007725000002</v>
      </c>
    </row>
    <row r="70" spans="1:4">
      <c r="A70" s="2" t="s">
        <v>324</v>
      </c>
      <c r="B70" s="2" t="s">
        <v>336</v>
      </c>
      <c r="C70" s="108">
        <v>45536</v>
      </c>
      <c r="D70" s="2">
        <v>51.716922095999998</v>
      </c>
    </row>
    <row r="71" spans="1:4">
      <c r="A71" s="2" t="s">
        <v>324</v>
      </c>
      <c r="B71" s="2" t="s">
        <v>336</v>
      </c>
      <c r="C71" s="108">
        <v>45566</v>
      </c>
      <c r="D71" s="2">
        <v>48.251419787000003</v>
      </c>
    </row>
    <row r="72" spans="1:4">
      <c r="A72" s="2" t="s">
        <v>324</v>
      </c>
      <c r="B72" s="2" t="s">
        <v>336</v>
      </c>
      <c r="C72" s="108">
        <v>45597</v>
      </c>
      <c r="D72" s="2">
        <v>46.767255788999996</v>
      </c>
    </row>
    <row r="73" spans="1:4">
      <c r="A73" s="2" t="s">
        <v>324</v>
      </c>
      <c r="B73" s="2" t="s">
        <v>337</v>
      </c>
      <c r="C73" s="108">
        <v>45597</v>
      </c>
      <c r="D73" s="2">
        <v>57.987822557000001</v>
      </c>
    </row>
    <row r="74" spans="1:4">
      <c r="A74" s="2" t="s">
        <v>324</v>
      </c>
      <c r="B74" s="2" t="s">
        <v>336</v>
      </c>
      <c r="C74" s="108">
        <v>45627</v>
      </c>
      <c r="D74" s="2">
        <v>43.810272754000003</v>
      </c>
    </row>
    <row r="75" spans="1:4">
      <c r="A75" s="2" t="s">
        <v>324</v>
      </c>
      <c r="B75" s="2" t="s">
        <v>336</v>
      </c>
      <c r="C75" s="108">
        <v>45658</v>
      </c>
      <c r="D75" s="2">
        <v>43.598251109000003</v>
      </c>
    </row>
    <row r="76" spans="1:4">
      <c r="A76" s="2" t="s">
        <v>324</v>
      </c>
      <c r="B76" s="2" t="s">
        <v>338</v>
      </c>
      <c r="C76" s="108">
        <v>45323</v>
      </c>
      <c r="D76" s="2">
        <v>53.879664638999998</v>
      </c>
    </row>
    <row r="77" spans="1:4">
      <c r="A77" s="2" t="s">
        <v>324</v>
      </c>
      <c r="B77" s="2" t="s">
        <v>338</v>
      </c>
      <c r="C77" s="108">
        <v>45352</v>
      </c>
      <c r="D77" s="2">
        <v>55.460411024000003</v>
      </c>
    </row>
    <row r="78" spans="1:4">
      <c r="A78" s="2" t="s">
        <v>324</v>
      </c>
      <c r="B78" s="2" t="s">
        <v>338</v>
      </c>
      <c r="C78" s="108">
        <v>45383</v>
      </c>
      <c r="D78" s="2">
        <v>51.030457124999998</v>
      </c>
    </row>
    <row r="79" spans="1:4">
      <c r="A79" s="2" t="s">
        <v>324</v>
      </c>
      <c r="B79" s="2" t="s">
        <v>338</v>
      </c>
      <c r="C79" s="108">
        <v>45413</v>
      </c>
      <c r="D79" s="2">
        <v>53.845397325</v>
      </c>
    </row>
    <row r="80" spans="1:4">
      <c r="A80" s="2" t="s">
        <v>324</v>
      </c>
      <c r="B80" s="2" t="s">
        <v>338</v>
      </c>
      <c r="C80" s="108">
        <v>45444</v>
      </c>
      <c r="D80" s="2">
        <v>52.729369554000002</v>
      </c>
    </row>
    <row r="81" spans="1:4">
      <c r="A81" s="2" t="s">
        <v>324</v>
      </c>
      <c r="B81" s="2" t="s">
        <v>338</v>
      </c>
      <c r="C81" s="108">
        <v>45474</v>
      </c>
      <c r="D81" s="2">
        <v>53.364921731999999</v>
      </c>
    </row>
    <row r="82" spans="1:4">
      <c r="A82" s="2" t="s">
        <v>324</v>
      </c>
      <c r="B82" s="2" t="s">
        <v>338</v>
      </c>
      <c r="C82" s="108">
        <v>45505</v>
      </c>
      <c r="D82" s="2">
        <v>55.935114218000002</v>
      </c>
    </row>
    <row r="83" spans="1:4">
      <c r="A83" s="2" t="s">
        <v>324</v>
      </c>
      <c r="B83" s="2" t="s">
        <v>338</v>
      </c>
      <c r="C83" s="108">
        <v>45536</v>
      </c>
      <c r="D83" s="2">
        <v>54.253311177999997</v>
      </c>
    </row>
    <row r="84" spans="1:4">
      <c r="A84" s="2" t="s">
        <v>324</v>
      </c>
      <c r="B84" s="2" t="s">
        <v>338</v>
      </c>
      <c r="C84" s="108">
        <v>45566</v>
      </c>
      <c r="D84" s="2">
        <v>54.743548773999997</v>
      </c>
    </row>
    <row r="85" spans="1:4">
      <c r="A85" s="2" t="s">
        <v>324</v>
      </c>
      <c r="B85" s="2" t="s">
        <v>338</v>
      </c>
      <c r="C85" s="108">
        <v>45597</v>
      </c>
      <c r="D85" s="2">
        <v>53.310975417000002</v>
      </c>
    </row>
    <row r="86" spans="1:4">
      <c r="A86" s="2" t="s">
        <v>324</v>
      </c>
      <c r="B86" s="2" t="s">
        <v>338</v>
      </c>
      <c r="C86" s="108">
        <v>45627</v>
      </c>
      <c r="D86" s="2">
        <v>51.889619222</v>
      </c>
    </row>
    <row r="87" spans="1:4">
      <c r="A87" s="2" t="s">
        <v>324</v>
      </c>
      <c r="B87" s="2" t="s">
        <v>338</v>
      </c>
      <c r="C87" s="108">
        <v>45658</v>
      </c>
      <c r="D87" s="2">
        <v>51.902686326999998</v>
      </c>
    </row>
    <row r="88" spans="1:4">
      <c r="A88" s="2" t="s">
        <v>324</v>
      </c>
      <c r="B88" s="2" t="s">
        <v>339</v>
      </c>
      <c r="C88" s="108">
        <v>45323</v>
      </c>
      <c r="D88" s="2">
        <v>23.544184586</v>
      </c>
    </row>
    <row r="89" spans="1:4">
      <c r="A89" s="2" t="s">
        <v>324</v>
      </c>
      <c r="B89" s="2" t="s">
        <v>340</v>
      </c>
      <c r="C89" s="108">
        <v>45323</v>
      </c>
      <c r="D89" s="2">
        <v>38.780585361</v>
      </c>
    </row>
    <row r="90" spans="1:4">
      <c r="A90" s="2" t="s">
        <v>324</v>
      </c>
      <c r="B90" s="2" t="s">
        <v>340</v>
      </c>
      <c r="C90" s="108">
        <v>45352</v>
      </c>
      <c r="D90" s="2">
        <v>43.545704368000003</v>
      </c>
    </row>
    <row r="91" spans="1:4">
      <c r="A91" s="2" t="s">
        <v>324</v>
      </c>
      <c r="B91" s="2" t="s">
        <v>340</v>
      </c>
      <c r="C91" s="108">
        <v>45383</v>
      </c>
      <c r="D91" s="2">
        <v>40.745817451000001</v>
      </c>
    </row>
    <row r="92" spans="1:4">
      <c r="A92" s="2" t="s">
        <v>324</v>
      </c>
      <c r="B92" s="2" t="s">
        <v>340</v>
      </c>
      <c r="C92" s="108">
        <v>45413</v>
      </c>
      <c r="D92" s="2">
        <v>41.711665179999997</v>
      </c>
    </row>
    <row r="93" spans="1:4">
      <c r="A93" s="2" t="s">
        <v>324</v>
      </c>
      <c r="B93" s="2" t="s">
        <v>340</v>
      </c>
      <c r="C93" s="108">
        <v>45444</v>
      </c>
      <c r="D93" s="2">
        <v>40.342182207</v>
      </c>
    </row>
    <row r="94" spans="1:4">
      <c r="A94" s="2" t="s">
        <v>324</v>
      </c>
      <c r="B94" s="2" t="s">
        <v>341</v>
      </c>
      <c r="C94" s="108">
        <v>45474</v>
      </c>
      <c r="D94" s="2">
        <v>69.505736980999998</v>
      </c>
    </row>
    <row r="95" spans="1:4">
      <c r="A95" s="2" t="s">
        <v>324</v>
      </c>
      <c r="B95" s="2" t="s">
        <v>340</v>
      </c>
      <c r="C95" s="108">
        <v>45474</v>
      </c>
      <c r="D95" s="2">
        <v>43.851635301000002</v>
      </c>
    </row>
    <row r="96" spans="1:4">
      <c r="A96" s="2" t="s">
        <v>324</v>
      </c>
      <c r="B96" s="2" t="s">
        <v>340</v>
      </c>
      <c r="C96" s="108">
        <v>45505</v>
      </c>
      <c r="D96" s="2">
        <v>39.835550675</v>
      </c>
    </row>
    <row r="97" spans="1:4">
      <c r="A97" s="2" t="s">
        <v>324</v>
      </c>
      <c r="B97" s="2" t="s">
        <v>340</v>
      </c>
      <c r="C97" s="108">
        <v>45536</v>
      </c>
      <c r="D97" s="2">
        <v>42.662971640000002</v>
      </c>
    </row>
    <row r="98" spans="1:4">
      <c r="A98" s="2" t="s">
        <v>324</v>
      </c>
      <c r="B98" s="2" t="s">
        <v>340</v>
      </c>
      <c r="C98" s="108">
        <v>45566</v>
      </c>
      <c r="D98" s="2">
        <v>40.805695432999997</v>
      </c>
    </row>
    <row r="99" spans="1:4">
      <c r="A99" s="2" t="s">
        <v>324</v>
      </c>
      <c r="B99" s="2" t="s">
        <v>340</v>
      </c>
      <c r="C99" s="108">
        <v>45597</v>
      </c>
      <c r="D99" s="2">
        <v>40.716612378000001</v>
      </c>
    </row>
    <row r="100" spans="1:4">
      <c r="A100" s="2" t="s">
        <v>324</v>
      </c>
      <c r="B100" s="2" t="s">
        <v>340</v>
      </c>
      <c r="C100" s="108">
        <v>45627</v>
      </c>
      <c r="D100" s="2">
        <v>35.575527782000002</v>
      </c>
    </row>
    <row r="101" spans="1:4">
      <c r="A101" s="2" t="s">
        <v>324</v>
      </c>
      <c r="B101" s="2" t="s">
        <v>340</v>
      </c>
      <c r="C101" s="108">
        <v>45658</v>
      </c>
      <c r="D101" s="2">
        <v>36.041602306999998</v>
      </c>
    </row>
    <row r="102" spans="1:4">
      <c r="A102" s="2" t="s">
        <v>324</v>
      </c>
      <c r="B102" s="2" t="s">
        <v>342</v>
      </c>
      <c r="C102" s="108">
        <v>45323</v>
      </c>
      <c r="D102" s="2">
        <v>47.980361526000003</v>
      </c>
    </row>
    <row r="103" spans="1:4">
      <c r="A103" s="2" t="s">
        <v>324</v>
      </c>
      <c r="B103" s="2" t="s">
        <v>343</v>
      </c>
      <c r="C103" s="108">
        <v>45323</v>
      </c>
      <c r="D103" s="2">
        <v>46.636908714</v>
      </c>
    </row>
    <row r="104" spans="1:4">
      <c r="A104" s="2" t="s">
        <v>324</v>
      </c>
      <c r="B104" s="2" t="s">
        <v>342</v>
      </c>
      <c r="C104" s="108">
        <v>45352</v>
      </c>
      <c r="D104" s="2">
        <v>53.435966086999997</v>
      </c>
    </row>
    <row r="105" spans="1:4">
      <c r="A105" s="2" t="s">
        <v>324</v>
      </c>
      <c r="B105" s="2" t="s">
        <v>343</v>
      </c>
      <c r="C105" s="108">
        <v>45352</v>
      </c>
      <c r="D105" s="2">
        <v>42.270531401</v>
      </c>
    </row>
    <row r="106" spans="1:4">
      <c r="A106" s="2" t="s">
        <v>324</v>
      </c>
      <c r="B106" s="2" t="s">
        <v>342</v>
      </c>
      <c r="C106" s="108">
        <v>45383</v>
      </c>
      <c r="D106" s="2">
        <v>47.250459276999997</v>
      </c>
    </row>
    <row r="107" spans="1:4">
      <c r="A107" s="2" t="s">
        <v>324</v>
      </c>
      <c r="B107" s="2" t="s">
        <v>343</v>
      </c>
      <c r="C107" s="108">
        <v>45383</v>
      </c>
      <c r="D107" s="2">
        <v>47.212999930000002</v>
      </c>
    </row>
    <row r="108" spans="1:4">
      <c r="A108" s="2" t="s">
        <v>324</v>
      </c>
      <c r="B108" s="2" t="s">
        <v>342</v>
      </c>
      <c r="C108" s="108">
        <v>45413</v>
      </c>
      <c r="D108" s="2">
        <v>46.737673170999997</v>
      </c>
    </row>
    <row r="109" spans="1:4">
      <c r="A109" s="2" t="s">
        <v>324</v>
      </c>
      <c r="B109" s="2" t="s">
        <v>343</v>
      </c>
      <c r="C109" s="108">
        <v>45413</v>
      </c>
      <c r="D109" s="2">
        <v>41.469393865999997</v>
      </c>
    </row>
    <row r="110" spans="1:4">
      <c r="A110" s="2" t="s">
        <v>324</v>
      </c>
      <c r="B110" s="2" t="s">
        <v>342</v>
      </c>
      <c r="C110" s="108">
        <v>45444</v>
      </c>
      <c r="D110" s="2">
        <v>43.780509979999998</v>
      </c>
    </row>
    <row r="111" spans="1:4">
      <c r="A111" s="2" t="s">
        <v>324</v>
      </c>
      <c r="B111" s="2" t="s">
        <v>343</v>
      </c>
      <c r="C111" s="108">
        <v>45444</v>
      </c>
      <c r="D111" s="2">
        <v>48.753047064999997</v>
      </c>
    </row>
    <row r="112" spans="1:4">
      <c r="A112" s="2" t="s">
        <v>324</v>
      </c>
      <c r="B112" s="2" t="s">
        <v>342</v>
      </c>
      <c r="C112" s="108">
        <v>45474</v>
      </c>
      <c r="D112" s="2">
        <v>45.774254773000003</v>
      </c>
    </row>
    <row r="113" spans="1:4">
      <c r="A113" s="2" t="s">
        <v>324</v>
      </c>
      <c r="B113" s="2" t="s">
        <v>343</v>
      </c>
      <c r="C113" s="108">
        <v>45474</v>
      </c>
      <c r="D113" s="2">
        <v>46.086593905999997</v>
      </c>
    </row>
    <row r="114" spans="1:4">
      <c r="A114" s="2" t="s">
        <v>324</v>
      </c>
      <c r="B114" s="2" t="s">
        <v>343</v>
      </c>
      <c r="C114" s="108">
        <v>45505</v>
      </c>
      <c r="D114" s="2">
        <v>44.175956079999999</v>
      </c>
    </row>
    <row r="115" spans="1:4">
      <c r="A115" s="2" t="s">
        <v>324</v>
      </c>
      <c r="B115" s="2" t="s">
        <v>342</v>
      </c>
      <c r="C115" s="108">
        <v>45536</v>
      </c>
      <c r="D115" s="2">
        <v>45.627164079000003</v>
      </c>
    </row>
    <row r="116" spans="1:4">
      <c r="A116" s="2" t="s">
        <v>324</v>
      </c>
      <c r="B116" s="2" t="s">
        <v>343</v>
      </c>
      <c r="C116" s="108">
        <v>45536</v>
      </c>
      <c r="D116" s="2">
        <v>42.009479874999997</v>
      </c>
    </row>
    <row r="117" spans="1:4">
      <c r="A117" s="2" t="s">
        <v>324</v>
      </c>
      <c r="B117" s="2" t="s">
        <v>342</v>
      </c>
      <c r="C117" s="108">
        <v>45566</v>
      </c>
      <c r="D117" s="2">
        <v>42.961557775000003</v>
      </c>
    </row>
    <row r="118" spans="1:4">
      <c r="A118" s="2" t="s">
        <v>324</v>
      </c>
      <c r="B118" s="2" t="s">
        <v>343</v>
      </c>
      <c r="C118" s="108">
        <v>45566</v>
      </c>
      <c r="D118" s="2">
        <v>48.235469670999997</v>
      </c>
    </row>
    <row r="119" spans="1:4">
      <c r="A119" s="2" t="s">
        <v>324</v>
      </c>
      <c r="B119" s="2" t="s">
        <v>342</v>
      </c>
      <c r="C119" s="108">
        <v>45597</v>
      </c>
      <c r="D119" s="2">
        <v>44.368791160000001</v>
      </c>
    </row>
    <row r="120" spans="1:4">
      <c r="A120" s="2" t="s">
        <v>324</v>
      </c>
      <c r="B120" s="2" t="s">
        <v>343</v>
      </c>
      <c r="C120" s="108">
        <v>45597</v>
      </c>
      <c r="D120" s="2">
        <v>43.987984613000002</v>
      </c>
    </row>
    <row r="121" spans="1:4">
      <c r="A121" s="2" t="s">
        <v>324</v>
      </c>
      <c r="B121" s="2" t="s">
        <v>342</v>
      </c>
      <c r="C121" s="108">
        <v>45627</v>
      </c>
      <c r="D121" s="2">
        <v>49.085229808000001</v>
      </c>
    </row>
    <row r="122" spans="1:4">
      <c r="A122" s="2" t="s">
        <v>324</v>
      </c>
      <c r="B122" s="2" t="s">
        <v>343</v>
      </c>
      <c r="C122" s="108">
        <v>45627</v>
      </c>
      <c r="D122" s="2">
        <v>41.989591941999997</v>
      </c>
    </row>
    <row r="123" spans="1:4">
      <c r="A123" s="2" t="s">
        <v>324</v>
      </c>
      <c r="B123" s="2" t="s">
        <v>342</v>
      </c>
      <c r="C123" s="108">
        <v>45658</v>
      </c>
      <c r="D123" s="2">
        <v>39.629381557999999</v>
      </c>
    </row>
    <row r="124" spans="1:4">
      <c r="A124" s="2" t="s">
        <v>324</v>
      </c>
      <c r="B124" s="2" t="s">
        <v>343</v>
      </c>
      <c r="C124" s="108">
        <v>45658</v>
      </c>
      <c r="D124" s="2">
        <v>38.411947996000002</v>
      </c>
    </row>
    <row r="125" spans="1:4">
      <c r="A125" s="2" t="s">
        <v>324</v>
      </c>
      <c r="B125" s="2" t="s">
        <v>344</v>
      </c>
      <c r="C125" s="108">
        <v>45323</v>
      </c>
      <c r="D125" s="2">
        <v>44.270654944999997</v>
      </c>
    </row>
    <row r="126" spans="1:4">
      <c r="A126" s="2" t="s">
        <v>324</v>
      </c>
      <c r="B126" s="2" t="s">
        <v>344</v>
      </c>
      <c r="C126" s="108">
        <v>45352</v>
      </c>
      <c r="D126" s="2">
        <v>63.771053182999999</v>
      </c>
    </row>
    <row r="127" spans="1:4">
      <c r="A127" s="2" t="s">
        <v>324</v>
      </c>
      <c r="B127" s="2" t="s">
        <v>344</v>
      </c>
      <c r="C127" s="108">
        <v>45383</v>
      </c>
      <c r="D127" s="2">
        <v>54.649152440999998</v>
      </c>
    </row>
    <row r="128" spans="1:4">
      <c r="A128" s="2" t="s">
        <v>324</v>
      </c>
      <c r="B128" s="2" t="s">
        <v>344</v>
      </c>
      <c r="C128" s="108">
        <v>45413</v>
      </c>
      <c r="D128" s="2">
        <v>82.244799225999998</v>
      </c>
    </row>
    <row r="129" spans="1:4">
      <c r="A129" s="2" t="s">
        <v>324</v>
      </c>
      <c r="B129" s="2" t="s">
        <v>344</v>
      </c>
      <c r="C129" s="108">
        <v>45474</v>
      </c>
      <c r="D129" s="2">
        <v>58.801911062000002</v>
      </c>
    </row>
    <row r="130" spans="1:4">
      <c r="A130" s="2" t="s">
        <v>324</v>
      </c>
      <c r="B130" s="2" t="s">
        <v>344</v>
      </c>
      <c r="C130" s="108">
        <v>45505</v>
      </c>
      <c r="D130" s="2">
        <v>57.593379556999999</v>
      </c>
    </row>
    <row r="131" spans="1:4">
      <c r="A131" s="2" t="s">
        <v>324</v>
      </c>
      <c r="B131" s="2" t="s">
        <v>344</v>
      </c>
      <c r="C131" s="108">
        <v>45536</v>
      </c>
      <c r="D131" s="2">
        <v>68.930303804000005</v>
      </c>
    </row>
    <row r="132" spans="1:4">
      <c r="A132" s="2" t="s">
        <v>324</v>
      </c>
      <c r="B132" s="2" t="s">
        <v>344</v>
      </c>
      <c r="C132" s="108">
        <v>45597</v>
      </c>
      <c r="D132" s="2">
        <v>50.430338892000002</v>
      </c>
    </row>
    <row r="133" spans="1:4">
      <c r="A133" s="2" t="s">
        <v>324</v>
      </c>
      <c r="B133" s="2" t="s">
        <v>344</v>
      </c>
      <c r="C133" s="108">
        <v>45627</v>
      </c>
      <c r="D133" s="2">
        <v>55.050943842999999</v>
      </c>
    </row>
    <row r="134" spans="1:4">
      <c r="A134" s="2" t="s">
        <v>324</v>
      </c>
      <c r="B134" s="2" t="s">
        <v>344</v>
      </c>
      <c r="C134" s="108">
        <v>45658</v>
      </c>
      <c r="D134" s="2">
        <v>47.501955963</v>
      </c>
    </row>
    <row r="135" spans="1:4">
      <c r="A135" s="2" t="s">
        <v>324</v>
      </c>
      <c r="B135" s="2" t="s">
        <v>345</v>
      </c>
      <c r="C135" s="108">
        <v>45566</v>
      </c>
      <c r="D135" s="2">
        <v>36.150022593999999</v>
      </c>
    </row>
  </sheetData>
  <autoFilter ref="A1:D135" xr:uid="{00000000-0001-0000-0000-000000000000}"/>
  <phoneticPr fontId="5"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C7E74-752B-4B03-B684-7B48252B6C35}">
  <dimension ref="A1:I75"/>
  <sheetViews>
    <sheetView workbookViewId="0">
      <selection activeCell="B3" sqref="B3"/>
    </sheetView>
  </sheetViews>
  <sheetFormatPr defaultColWidth="9" defaultRowHeight="14.25"/>
  <cols>
    <col min="1" max="1" width="9" style="2"/>
    <col min="2" max="2" width="17.5" style="2" customWidth="1"/>
    <col min="3" max="3" width="11.125" style="2" customWidth="1"/>
    <col min="4" max="4" width="14.75" style="2" customWidth="1"/>
    <col min="5" max="7" width="9" style="2"/>
    <col min="8" max="8" width="12.5" style="2" customWidth="1"/>
    <col min="9" max="9" width="28.125" style="2" customWidth="1"/>
    <col min="10" max="16384" width="9" style="2"/>
  </cols>
  <sheetData>
    <row r="1" spans="1:9">
      <c r="A1" s="2" t="s">
        <v>346</v>
      </c>
    </row>
    <row r="2" spans="1:9">
      <c r="A2" s="2" t="s">
        <v>254</v>
      </c>
      <c r="B2" s="2" t="s">
        <v>108</v>
      </c>
      <c r="C2" s="2" t="s">
        <v>322</v>
      </c>
      <c r="D2" s="2" t="s">
        <v>323</v>
      </c>
      <c r="G2" s="2" t="s">
        <v>347</v>
      </c>
      <c r="H2" s="2" t="s">
        <v>348</v>
      </c>
      <c r="I2" s="2" t="s">
        <v>349</v>
      </c>
    </row>
    <row r="3" spans="1:9">
      <c r="A3" s="2" t="s">
        <v>324</v>
      </c>
      <c r="B3" s="2" t="s">
        <v>350</v>
      </c>
      <c r="C3" s="108">
        <v>45323</v>
      </c>
      <c r="D3" s="2">
        <v>50.529023084999999</v>
      </c>
      <c r="G3" s="2" t="s">
        <v>263</v>
      </c>
      <c r="H3" s="2" t="s">
        <v>351</v>
      </c>
      <c r="I3" s="7">
        <f>ROUND(D3,2)</f>
        <v>50.53</v>
      </c>
    </row>
    <row r="4" spans="1:9">
      <c r="A4" s="2" t="s">
        <v>324</v>
      </c>
      <c r="B4" s="2" t="s">
        <v>329</v>
      </c>
      <c r="C4" s="108">
        <v>45352</v>
      </c>
      <c r="D4" s="2">
        <v>49.113640605000001</v>
      </c>
      <c r="G4" s="2" t="s">
        <v>264</v>
      </c>
      <c r="H4" s="2" t="s">
        <v>351</v>
      </c>
      <c r="I4" s="7">
        <f t="shared" ref="I4:I14" si="0">ROUND(D4,2)</f>
        <v>49.11</v>
      </c>
    </row>
    <row r="5" spans="1:9">
      <c r="A5" s="2" t="s">
        <v>324</v>
      </c>
      <c r="B5" s="2" t="s">
        <v>327</v>
      </c>
      <c r="C5" s="108">
        <v>45383</v>
      </c>
      <c r="D5" s="2">
        <v>45.537074849</v>
      </c>
      <c r="G5" s="2" t="s">
        <v>265</v>
      </c>
      <c r="H5" s="2" t="s">
        <v>351</v>
      </c>
      <c r="I5" s="7">
        <f t="shared" si="0"/>
        <v>45.54</v>
      </c>
    </row>
    <row r="6" spans="1:9">
      <c r="A6" s="2" t="s">
        <v>324</v>
      </c>
      <c r="B6" s="2" t="s">
        <v>327</v>
      </c>
      <c r="C6" s="108">
        <v>45413</v>
      </c>
      <c r="D6" s="2">
        <v>47.612642905000001</v>
      </c>
      <c r="G6" s="2" t="s">
        <v>266</v>
      </c>
      <c r="H6" s="2" t="s">
        <v>351</v>
      </c>
      <c r="I6" s="7">
        <f t="shared" si="0"/>
        <v>47.61</v>
      </c>
    </row>
    <row r="7" spans="1:9">
      <c r="A7" s="2" t="s">
        <v>324</v>
      </c>
      <c r="B7" s="2" t="s">
        <v>327</v>
      </c>
      <c r="C7" s="108">
        <v>45444</v>
      </c>
      <c r="D7" s="2">
        <v>46.070734631000001</v>
      </c>
      <c r="G7" s="2" t="s">
        <v>267</v>
      </c>
      <c r="H7" s="2" t="s">
        <v>351</v>
      </c>
      <c r="I7" s="7">
        <f t="shared" si="0"/>
        <v>46.07</v>
      </c>
    </row>
    <row r="8" spans="1:9">
      <c r="A8" s="2" t="s">
        <v>324</v>
      </c>
      <c r="B8" s="2" t="s">
        <v>327</v>
      </c>
      <c r="C8" s="108">
        <v>45474</v>
      </c>
      <c r="D8" s="2">
        <v>48.353107412999996</v>
      </c>
      <c r="G8" s="2" t="s">
        <v>268</v>
      </c>
      <c r="H8" s="2" t="s">
        <v>351</v>
      </c>
      <c r="I8" s="7">
        <f t="shared" si="0"/>
        <v>48.35</v>
      </c>
    </row>
    <row r="9" spans="1:9">
      <c r="A9" s="2" t="s">
        <v>324</v>
      </c>
      <c r="B9" s="2" t="s">
        <v>327</v>
      </c>
      <c r="C9" s="108">
        <v>45505</v>
      </c>
      <c r="D9" s="2">
        <v>46.116528915000004</v>
      </c>
      <c r="G9" s="2" t="s">
        <v>269</v>
      </c>
      <c r="H9" s="2" t="s">
        <v>351</v>
      </c>
      <c r="I9" s="7">
        <f t="shared" si="0"/>
        <v>46.12</v>
      </c>
    </row>
    <row r="10" spans="1:9">
      <c r="A10" s="2" t="s">
        <v>324</v>
      </c>
      <c r="B10" s="2" t="s">
        <v>327</v>
      </c>
      <c r="C10" s="108">
        <v>45536</v>
      </c>
      <c r="D10" s="2">
        <v>50.702468555999999</v>
      </c>
      <c r="G10" s="2" t="s">
        <v>270</v>
      </c>
      <c r="H10" s="2" t="s">
        <v>351</v>
      </c>
      <c r="I10" s="7">
        <f t="shared" si="0"/>
        <v>50.7</v>
      </c>
    </row>
    <row r="11" spans="1:9">
      <c r="A11" s="2" t="s">
        <v>324</v>
      </c>
      <c r="B11" s="2" t="s">
        <v>327</v>
      </c>
      <c r="C11" s="108">
        <v>45566</v>
      </c>
      <c r="D11" s="2">
        <v>44.405105341000002</v>
      </c>
      <c r="G11" s="109" t="s">
        <v>352</v>
      </c>
      <c r="H11" s="2" t="s">
        <v>351</v>
      </c>
      <c r="I11" s="7">
        <f t="shared" si="0"/>
        <v>44.41</v>
      </c>
    </row>
    <row r="12" spans="1:9">
      <c r="A12" s="2" t="s">
        <v>324</v>
      </c>
      <c r="B12" s="2" t="s">
        <v>327</v>
      </c>
      <c r="C12" s="108">
        <v>45597</v>
      </c>
      <c r="D12" s="2">
        <v>45.124921593000003</v>
      </c>
      <c r="G12" s="109" t="s">
        <v>353</v>
      </c>
      <c r="H12" s="2" t="s">
        <v>351</v>
      </c>
      <c r="I12" s="7">
        <f t="shared" si="0"/>
        <v>45.12</v>
      </c>
    </row>
    <row r="13" spans="1:9">
      <c r="A13" s="2" t="s">
        <v>324</v>
      </c>
      <c r="B13" s="2" t="s">
        <v>327</v>
      </c>
      <c r="C13" s="108">
        <v>45627</v>
      </c>
      <c r="D13" s="2">
        <v>40.575103130000002</v>
      </c>
      <c r="G13" s="109" t="s">
        <v>354</v>
      </c>
      <c r="H13" s="2" t="s">
        <v>351</v>
      </c>
      <c r="I13" s="7">
        <f t="shared" si="0"/>
        <v>40.58</v>
      </c>
    </row>
    <row r="14" spans="1:9">
      <c r="A14" s="2" t="s">
        <v>324</v>
      </c>
      <c r="B14" s="2" t="s">
        <v>327</v>
      </c>
      <c r="C14" s="108">
        <v>45658</v>
      </c>
      <c r="D14" s="2">
        <v>47.900866141999998</v>
      </c>
      <c r="G14" s="109" t="s">
        <v>355</v>
      </c>
      <c r="H14" s="2" t="s">
        <v>351</v>
      </c>
      <c r="I14" s="7">
        <f t="shared" si="0"/>
        <v>47.9</v>
      </c>
    </row>
    <row r="15" spans="1:9">
      <c r="G15" s="109"/>
      <c r="I15" s="123">
        <f>ROUND(AVERAGE(I3:I14),2)</f>
        <v>46.84</v>
      </c>
    </row>
    <row r="16" spans="1:9">
      <c r="G16" s="109"/>
    </row>
    <row r="17" spans="1:9">
      <c r="G17" s="109"/>
    </row>
    <row r="18" spans="1:9">
      <c r="G18" s="2" t="s">
        <v>347</v>
      </c>
      <c r="H18" s="2" t="s">
        <v>348</v>
      </c>
      <c r="I18" s="2" t="s">
        <v>349</v>
      </c>
    </row>
    <row r="19" spans="1:9">
      <c r="A19" s="2" t="s">
        <v>324</v>
      </c>
      <c r="B19" s="2" t="s">
        <v>356</v>
      </c>
      <c r="C19" s="108">
        <v>45323</v>
      </c>
      <c r="D19" s="2">
        <v>38.780585361</v>
      </c>
      <c r="G19" s="2" t="s">
        <v>263</v>
      </c>
      <c r="H19" s="2" t="s">
        <v>351</v>
      </c>
      <c r="I19" s="7">
        <f>ROUND(D19,2)</f>
        <v>38.78</v>
      </c>
    </row>
    <row r="20" spans="1:9">
      <c r="A20" s="2" t="s">
        <v>324</v>
      </c>
      <c r="B20" s="2" t="s">
        <v>340</v>
      </c>
      <c r="C20" s="108">
        <v>45352</v>
      </c>
      <c r="D20" s="2">
        <v>43.545704368000003</v>
      </c>
      <c r="G20" s="2" t="s">
        <v>264</v>
      </c>
      <c r="H20" s="2" t="s">
        <v>351</v>
      </c>
      <c r="I20" s="7">
        <f t="shared" ref="I20:I23" si="1">ROUND(D20,2)</f>
        <v>43.55</v>
      </c>
    </row>
    <row r="21" spans="1:9">
      <c r="A21" s="2" t="s">
        <v>324</v>
      </c>
      <c r="B21" s="2" t="s">
        <v>340</v>
      </c>
      <c r="C21" s="108">
        <v>45383</v>
      </c>
      <c r="D21" s="2">
        <v>40.745817451000001</v>
      </c>
      <c r="G21" s="2" t="s">
        <v>265</v>
      </c>
      <c r="H21" s="2" t="s">
        <v>351</v>
      </c>
      <c r="I21" s="7">
        <f t="shared" si="1"/>
        <v>40.75</v>
      </c>
    </row>
    <row r="22" spans="1:9">
      <c r="A22" s="2" t="s">
        <v>324</v>
      </c>
      <c r="B22" s="2" t="s">
        <v>340</v>
      </c>
      <c r="C22" s="108">
        <v>45413</v>
      </c>
      <c r="D22" s="2">
        <v>41.711665179999997</v>
      </c>
      <c r="G22" s="2" t="s">
        <v>266</v>
      </c>
      <c r="H22" s="2" t="s">
        <v>351</v>
      </c>
      <c r="I22" s="7">
        <f t="shared" si="1"/>
        <v>41.71</v>
      </c>
    </row>
    <row r="23" spans="1:9">
      <c r="A23" s="2" t="s">
        <v>324</v>
      </c>
      <c r="B23" s="2" t="s">
        <v>340</v>
      </c>
      <c r="C23" s="108">
        <v>45444</v>
      </c>
      <c r="D23" s="2">
        <v>40.342182207</v>
      </c>
      <c r="G23" s="2" t="s">
        <v>267</v>
      </c>
      <c r="H23" s="2" t="s">
        <v>351</v>
      </c>
      <c r="I23" s="7">
        <f t="shared" si="1"/>
        <v>40.340000000000003</v>
      </c>
    </row>
    <row r="24" spans="1:9">
      <c r="A24" s="2" t="s">
        <v>324</v>
      </c>
      <c r="B24" s="2" t="s">
        <v>341</v>
      </c>
      <c r="C24" s="108">
        <v>45474</v>
      </c>
      <c r="D24" s="2">
        <v>69.505736980999998</v>
      </c>
      <c r="G24" s="2" t="s">
        <v>268</v>
      </c>
      <c r="H24" s="2" t="s">
        <v>351</v>
      </c>
      <c r="I24" s="7">
        <f>ROUND(AVERAGE(D24:D25),2)</f>
        <v>56.68</v>
      </c>
    </row>
    <row r="25" spans="1:9">
      <c r="A25" s="2" t="s">
        <v>324</v>
      </c>
      <c r="B25" s="2" t="s">
        <v>340</v>
      </c>
      <c r="C25" s="108">
        <v>45474</v>
      </c>
      <c r="D25" s="2">
        <v>43.851635301000002</v>
      </c>
      <c r="G25" s="2" t="s">
        <v>269</v>
      </c>
      <c r="H25" s="2" t="s">
        <v>351</v>
      </c>
      <c r="I25" s="7">
        <f>ROUND(D26,2)</f>
        <v>39.840000000000003</v>
      </c>
    </row>
    <row r="26" spans="1:9">
      <c r="A26" s="2" t="s">
        <v>324</v>
      </c>
      <c r="B26" s="2" t="s">
        <v>340</v>
      </c>
      <c r="C26" s="108">
        <v>45505</v>
      </c>
      <c r="D26" s="2">
        <v>39.835550675</v>
      </c>
      <c r="G26" s="2" t="s">
        <v>270</v>
      </c>
      <c r="H26" s="2" t="s">
        <v>351</v>
      </c>
      <c r="I26" s="7">
        <f t="shared" ref="I26:I30" si="2">ROUND(D27,2)</f>
        <v>42.66</v>
      </c>
    </row>
    <row r="27" spans="1:9">
      <c r="A27" s="2" t="s">
        <v>324</v>
      </c>
      <c r="B27" s="2" t="s">
        <v>340</v>
      </c>
      <c r="C27" s="108">
        <v>45536</v>
      </c>
      <c r="D27" s="2">
        <v>42.662971640000002</v>
      </c>
      <c r="G27" s="109" t="s">
        <v>352</v>
      </c>
      <c r="H27" s="2" t="s">
        <v>351</v>
      </c>
      <c r="I27" s="7">
        <f t="shared" si="2"/>
        <v>40.81</v>
      </c>
    </row>
    <row r="28" spans="1:9">
      <c r="A28" s="2" t="s">
        <v>324</v>
      </c>
      <c r="B28" s="2" t="s">
        <v>340</v>
      </c>
      <c r="C28" s="108">
        <v>45566</v>
      </c>
      <c r="D28" s="2">
        <v>40.805695432999997</v>
      </c>
      <c r="G28" s="109" t="s">
        <v>353</v>
      </c>
      <c r="H28" s="2" t="s">
        <v>351</v>
      </c>
      <c r="I28" s="7">
        <f t="shared" si="2"/>
        <v>40.72</v>
      </c>
    </row>
    <row r="29" spans="1:9">
      <c r="A29" s="2" t="s">
        <v>324</v>
      </c>
      <c r="B29" s="2" t="s">
        <v>340</v>
      </c>
      <c r="C29" s="108">
        <v>45597</v>
      </c>
      <c r="D29" s="2">
        <v>40.716612378000001</v>
      </c>
      <c r="G29" s="109" t="s">
        <v>354</v>
      </c>
      <c r="H29" s="2" t="s">
        <v>351</v>
      </c>
      <c r="I29" s="7">
        <f t="shared" si="2"/>
        <v>35.58</v>
      </c>
    </row>
    <row r="30" spans="1:9">
      <c r="A30" s="2" t="s">
        <v>324</v>
      </c>
      <c r="B30" s="2" t="s">
        <v>340</v>
      </c>
      <c r="C30" s="108">
        <v>45627</v>
      </c>
      <c r="D30" s="2">
        <v>35.575527782000002</v>
      </c>
      <c r="G30" s="109" t="s">
        <v>355</v>
      </c>
      <c r="H30" s="2" t="s">
        <v>351</v>
      </c>
      <c r="I30" s="7">
        <f t="shared" si="2"/>
        <v>36.04</v>
      </c>
    </row>
    <row r="31" spans="1:9">
      <c r="A31" s="2" t="s">
        <v>324</v>
      </c>
      <c r="B31" s="2" t="s">
        <v>340</v>
      </c>
      <c r="C31" s="108">
        <v>45658</v>
      </c>
      <c r="D31" s="2">
        <v>36.041602306999998</v>
      </c>
      <c r="G31" s="109"/>
      <c r="I31" s="123">
        <f>ROUND(AVERAGE(I19:I30),2)</f>
        <v>41.46</v>
      </c>
    </row>
    <row r="32" spans="1:9">
      <c r="G32" s="109"/>
    </row>
    <row r="33" spans="1:9">
      <c r="G33" s="109"/>
    </row>
    <row r="34" spans="1:9">
      <c r="G34" s="109"/>
    </row>
    <row r="35" spans="1:9">
      <c r="G35" s="2" t="s">
        <v>347</v>
      </c>
      <c r="H35" s="2" t="s">
        <v>348</v>
      </c>
      <c r="I35" s="2" t="s">
        <v>349</v>
      </c>
    </row>
    <row r="36" spans="1:9">
      <c r="A36" s="2" t="s">
        <v>324</v>
      </c>
      <c r="B36" s="2" t="s">
        <v>357</v>
      </c>
      <c r="C36" s="108">
        <v>45323</v>
      </c>
      <c r="D36" s="2">
        <v>51.320754717</v>
      </c>
      <c r="G36" s="2" t="s">
        <v>263</v>
      </c>
      <c r="H36" s="2" t="s">
        <v>351</v>
      </c>
      <c r="I36" s="7">
        <f>ROUND(D36,2)</f>
        <v>51.32</v>
      </c>
    </row>
    <row r="37" spans="1:9">
      <c r="A37" s="2" t="s">
        <v>324</v>
      </c>
      <c r="B37" s="2" t="s">
        <v>336</v>
      </c>
      <c r="C37" s="108">
        <v>45352</v>
      </c>
      <c r="D37" s="2">
        <v>49.111318990000001</v>
      </c>
      <c r="G37" s="2" t="s">
        <v>264</v>
      </c>
      <c r="H37" s="2" t="s">
        <v>351</v>
      </c>
      <c r="I37" s="7">
        <f t="shared" ref="I37:I44" si="3">ROUND(D37,2)</f>
        <v>49.11</v>
      </c>
    </row>
    <row r="38" spans="1:9">
      <c r="A38" s="2" t="s">
        <v>324</v>
      </c>
      <c r="B38" s="2" t="s">
        <v>336</v>
      </c>
      <c r="C38" s="108">
        <v>45383</v>
      </c>
      <c r="D38" s="2">
        <v>46.737512729000002</v>
      </c>
      <c r="G38" s="2" t="s">
        <v>265</v>
      </c>
      <c r="H38" s="2" t="s">
        <v>351</v>
      </c>
      <c r="I38" s="7">
        <f t="shared" si="3"/>
        <v>46.74</v>
      </c>
    </row>
    <row r="39" spans="1:9">
      <c r="A39" s="2" t="s">
        <v>324</v>
      </c>
      <c r="B39" s="2" t="s">
        <v>336</v>
      </c>
      <c r="C39" s="108">
        <v>45413</v>
      </c>
      <c r="D39" s="2">
        <v>42.347798525999998</v>
      </c>
      <c r="G39" s="2" t="s">
        <v>266</v>
      </c>
      <c r="H39" s="2" t="s">
        <v>351</v>
      </c>
      <c r="I39" s="7">
        <f t="shared" si="3"/>
        <v>42.35</v>
      </c>
    </row>
    <row r="40" spans="1:9">
      <c r="A40" s="2" t="s">
        <v>324</v>
      </c>
      <c r="B40" s="2" t="s">
        <v>336</v>
      </c>
      <c r="C40" s="108">
        <v>45444</v>
      </c>
      <c r="D40" s="2">
        <v>43.200680996000003</v>
      </c>
      <c r="G40" s="2" t="s">
        <v>267</v>
      </c>
      <c r="H40" s="2" t="s">
        <v>351</v>
      </c>
      <c r="I40" s="7">
        <f t="shared" si="3"/>
        <v>43.2</v>
      </c>
    </row>
    <row r="41" spans="1:9">
      <c r="A41" s="2" t="s">
        <v>324</v>
      </c>
      <c r="B41" s="2" t="s">
        <v>336</v>
      </c>
      <c r="C41" s="108">
        <v>45474</v>
      </c>
      <c r="D41" s="2">
        <v>37.249042467999999</v>
      </c>
      <c r="G41" s="2" t="s">
        <v>268</v>
      </c>
      <c r="H41" s="2" t="s">
        <v>351</v>
      </c>
      <c r="I41" s="7">
        <f t="shared" si="3"/>
        <v>37.25</v>
      </c>
    </row>
    <row r="42" spans="1:9">
      <c r="A42" s="2" t="s">
        <v>324</v>
      </c>
      <c r="B42" s="2" t="s">
        <v>336</v>
      </c>
      <c r="C42" s="108">
        <v>45505</v>
      </c>
      <c r="D42" s="2">
        <v>47.842007725000002</v>
      </c>
      <c r="G42" s="2" t="s">
        <v>269</v>
      </c>
      <c r="H42" s="2" t="s">
        <v>351</v>
      </c>
      <c r="I42" s="7">
        <f t="shared" si="3"/>
        <v>47.84</v>
      </c>
    </row>
    <row r="43" spans="1:9">
      <c r="A43" s="2" t="s">
        <v>324</v>
      </c>
      <c r="B43" s="2" t="s">
        <v>336</v>
      </c>
      <c r="C43" s="108">
        <v>45536</v>
      </c>
      <c r="D43" s="2">
        <v>51.716922095999998</v>
      </c>
      <c r="G43" s="2" t="s">
        <v>270</v>
      </c>
      <c r="H43" s="2" t="s">
        <v>351</v>
      </c>
      <c r="I43" s="7">
        <f t="shared" si="3"/>
        <v>51.72</v>
      </c>
    </row>
    <row r="44" spans="1:9">
      <c r="A44" s="2" t="s">
        <v>324</v>
      </c>
      <c r="B44" s="2" t="s">
        <v>336</v>
      </c>
      <c r="C44" s="108">
        <v>45566</v>
      </c>
      <c r="D44" s="2">
        <v>48.251419787000003</v>
      </c>
      <c r="G44" s="109" t="s">
        <v>352</v>
      </c>
      <c r="H44" s="2" t="s">
        <v>351</v>
      </c>
      <c r="I44" s="7">
        <f t="shared" si="3"/>
        <v>48.25</v>
      </c>
    </row>
    <row r="45" spans="1:9">
      <c r="A45" s="2" t="s">
        <v>324</v>
      </c>
      <c r="B45" s="2" t="s">
        <v>336</v>
      </c>
      <c r="C45" s="108">
        <v>45597</v>
      </c>
      <c r="D45" s="2">
        <v>46.767255788999996</v>
      </c>
      <c r="G45" s="109" t="s">
        <v>353</v>
      </c>
      <c r="H45" s="2" t="s">
        <v>351</v>
      </c>
      <c r="I45" s="7">
        <f>ROUND(AVERAGE(D45:D46),2)</f>
        <v>52.38</v>
      </c>
    </row>
    <row r="46" spans="1:9">
      <c r="A46" s="2" t="s">
        <v>324</v>
      </c>
      <c r="B46" s="2" t="s">
        <v>337</v>
      </c>
      <c r="C46" s="108">
        <v>45597</v>
      </c>
      <c r="D46" s="2">
        <v>57.987822557000001</v>
      </c>
      <c r="G46" s="109" t="s">
        <v>354</v>
      </c>
      <c r="H46" s="2" t="s">
        <v>351</v>
      </c>
      <c r="I46" s="7">
        <f>ROUND(D47,2)</f>
        <v>43.81</v>
      </c>
    </row>
    <row r="47" spans="1:9">
      <c r="A47" s="2" t="s">
        <v>324</v>
      </c>
      <c r="B47" s="2" t="s">
        <v>336</v>
      </c>
      <c r="C47" s="108">
        <v>45627</v>
      </c>
      <c r="D47" s="2">
        <v>43.810272754000003</v>
      </c>
      <c r="G47" s="109" t="s">
        <v>355</v>
      </c>
      <c r="H47" s="2" t="s">
        <v>351</v>
      </c>
      <c r="I47" s="7">
        <f>ROUND(D48,2)</f>
        <v>43.6</v>
      </c>
    </row>
    <row r="48" spans="1:9">
      <c r="A48" s="2" t="s">
        <v>324</v>
      </c>
      <c r="B48" s="2" t="s">
        <v>336</v>
      </c>
      <c r="C48" s="108">
        <v>45658</v>
      </c>
      <c r="D48" s="2">
        <v>43.598251109000003</v>
      </c>
      <c r="G48" s="109"/>
      <c r="I48" s="7">
        <f>ROUND(AVERAGE(I36:I47),2)</f>
        <v>46.46</v>
      </c>
    </row>
    <row r="52" spans="1:9">
      <c r="G52" s="2" t="s">
        <v>347</v>
      </c>
      <c r="H52" s="2" t="s">
        <v>348</v>
      </c>
      <c r="I52" s="2" t="s">
        <v>349</v>
      </c>
    </row>
    <row r="53" spans="1:9">
      <c r="A53" s="2" t="s">
        <v>324</v>
      </c>
      <c r="B53" s="2" t="s">
        <v>342</v>
      </c>
      <c r="C53" s="108">
        <v>45323</v>
      </c>
      <c r="D53" s="2">
        <v>47.980361526000003</v>
      </c>
      <c r="G53" s="2" t="s">
        <v>263</v>
      </c>
      <c r="H53" s="2" t="s">
        <v>351</v>
      </c>
      <c r="I53" s="7">
        <f>ROUND(AVERAGE(D53:D54),2)</f>
        <v>47.31</v>
      </c>
    </row>
    <row r="54" spans="1:9">
      <c r="A54" s="2" t="s">
        <v>324</v>
      </c>
      <c r="B54" s="2" t="s">
        <v>343</v>
      </c>
      <c r="C54" s="108">
        <v>45323</v>
      </c>
      <c r="D54" s="2">
        <v>46.636908714</v>
      </c>
      <c r="G54" s="2" t="s">
        <v>264</v>
      </c>
      <c r="H54" s="2" t="s">
        <v>351</v>
      </c>
      <c r="I54" s="7">
        <f>ROUND(AVERAGE(D55:D56),2)</f>
        <v>47.85</v>
      </c>
    </row>
    <row r="55" spans="1:9">
      <c r="A55" s="2" t="s">
        <v>324</v>
      </c>
      <c r="B55" s="2" t="s">
        <v>342</v>
      </c>
      <c r="C55" s="108">
        <v>45352</v>
      </c>
      <c r="D55" s="2">
        <v>53.435966086999997</v>
      </c>
      <c r="G55" s="2" t="s">
        <v>265</v>
      </c>
      <c r="H55" s="2" t="s">
        <v>351</v>
      </c>
      <c r="I55" s="7">
        <f>ROUND(AVERAGE(D57:D58),2)</f>
        <v>47.23</v>
      </c>
    </row>
    <row r="56" spans="1:9">
      <c r="A56" s="2" t="s">
        <v>324</v>
      </c>
      <c r="B56" s="2" t="s">
        <v>343</v>
      </c>
      <c r="C56" s="108">
        <v>45352</v>
      </c>
      <c r="D56" s="2">
        <v>42.270531401</v>
      </c>
      <c r="G56" s="2" t="s">
        <v>266</v>
      </c>
      <c r="H56" s="2" t="s">
        <v>351</v>
      </c>
      <c r="I56" s="7">
        <f>ROUND(AVERAGE(D59:D60),2)</f>
        <v>44.1</v>
      </c>
    </row>
    <row r="57" spans="1:9">
      <c r="A57" s="2" t="s">
        <v>324</v>
      </c>
      <c r="B57" s="2" t="s">
        <v>342</v>
      </c>
      <c r="C57" s="108">
        <v>45383</v>
      </c>
      <c r="D57" s="2">
        <v>47.250459276999997</v>
      </c>
      <c r="G57" s="2" t="s">
        <v>267</v>
      </c>
      <c r="H57" s="2" t="s">
        <v>351</v>
      </c>
      <c r="I57" s="7">
        <f>ROUND(AVERAGE(D61:D62),2)</f>
        <v>46.27</v>
      </c>
    </row>
    <row r="58" spans="1:9">
      <c r="A58" s="2" t="s">
        <v>324</v>
      </c>
      <c r="B58" s="2" t="s">
        <v>343</v>
      </c>
      <c r="C58" s="108">
        <v>45383</v>
      </c>
      <c r="D58" s="2">
        <v>47.212999930000002</v>
      </c>
      <c r="G58" s="2" t="s">
        <v>268</v>
      </c>
      <c r="H58" s="2" t="s">
        <v>351</v>
      </c>
      <c r="I58" s="7">
        <f>ROUND(AVERAGE(D63:D64),2)</f>
        <v>45.93</v>
      </c>
    </row>
    <row r="59" spans="1:9">
      <c r="A59" s="2" t="s">
        <v>324</v>
      </c>
      <c r="B59" s="2" t="s">
        <v>342</v>
      </c>
      <c r="C59" s="108">
        <v>45413</v>
      </c>
      <c r="D59" s="2">
        <v>46.737673170999997</v>
      </c>
      <c r="G59" s="2" t="s">
        <v>269</v>
      </c>
      <c r="H59" s="2" t="s">
        <v>351</v>
      </c>
      <c r="I59" s="7">
        <f>ROUND(AVERAGE(D65),2)</f>
        <v>44.18</v>
      </c>
    </row>
    <row r="60" spans="1:9">
      <c r="A60" s="2" t="s">
        <v>324</v>
      </c>
      <c r="B60" s="2" t="s">
        <v>343</v>
      </c>
      <c r="C60" s="108">
        <v>45413</v>
      </c>
      <c r="D60" s="2">
        <v>41.469393865999997</v>
      </c>
      <c r="G60" s="2" t="s">
        <v>270</v>
      </c>
      <c r="H60" s="2" t="s">
        <v>351</v>
      </c>
      <c r="I60" s="7">
        <f>ROUND(AVERAGE(D66:D67),2)</f>
        <v>43.82</v>
      </c>
    </row>
    <row r="61" spans="1:9">
      <c r="A61" s="2" t="s">
        <v>324</v>
      </c>
      <c r="B61" s="2" t="s">
        <v>342</v>
      </c>
      <c r="C61" s="108">
        <v>45444</v>
      </c>
      <c r="D61" s="2">
        <v>43.780509979999998</v>
      </c>
      <c r="G61" s="109" t="s">
        <v>352</v>
      </c>
      <c r="H61" s="2" t="s">
        <v>351</v>
      </c>
      <c r="I61" s="7">
        <f>ROUND(AVERAGE(D68:D69),2)</f>
        <v>45.6</v>
      </c>
    </row>
    <row r="62" spans="1:9">
      <c r="A62" s="2" t="s">
        <v>324</v>
      </c>
      <c r="B62" s="2" t="s">
        <v>343</v>
      </c>
      <c r="C62" s="108">
        <v>45444</v>
      </c>
      <c r="D62" s="2">
        <v>48.753047064999997</v>
      </c>
      <c r="G62" s="109" t="s">
        <v>353</v>
      </c>
      <c r="H62" s="2" t="s">
        <v>351</v>
      </c>
      <c r="I62" s="7">
        <f>ROUND(AVERAGE(D70:D71),2)</f>
        <v>44.18</v>
      </c>
    </row>
    <row r="63" spans="1:9">
      <c r="A63" s="2" t="s">
        <v>324</v>
      </c>
      <c r="B63" s="2" t="s">
        <v>342</v>
      </c>
      <c r="C63" s="108">
        <v>45474</v>
      </c>
      <c r="D63" s="2">
        <v>45.774254773000003</v>
      </c>
      <c r="G63" s="109" t="s">
        <v>354</v>
      </c>
      <c r="H63" s="2" t="s">
        <v>351</v>
      </c>
      <c r="I63" s="7">
        <f>ROUND(AVERAGE(D72:D73),2)</f>
        <v>45.54</v>
      </c>
    </row>
    <row r="64" spans="1:9">
      <c r="A64" s="2" t="s">
        <v>324</v>
      </c>
      <c r="B64" s="2" t="s">
        <v>343</v>
      </c>
      <c r="C64" s="108">
        <v>45474</v>
      </c>
      <c r="D64" s="2">
        <v>46.086593905999997</v>
      </c>
      <c r="G64" s="109" t="s">
        <v>355</v>
      </c>
      <c r="H64" s="2" t="s">
        <v>351</v>
      </c>
      <c r="I64" s="7">
        <f>ROUND(AVERAGE(D74:D75),2)</f>
        <v>39.020000000000003</v>
      </c>
    </row>
    <row r="65" spans="1:9">
      <c r="A65" s="2" t="s">
        <v>324</v>
      </c>
      <c r="B65" s="2" t="s">
        <v>343</v>
      </c>
      <c r="C65" s="108">
        <v>45505</v>
      </c>
      <c r="D65" s="2">
        <v>44.175956079999999</v>
      </c>
      <c r="G65" s="109"/>
      <c r="I65" s="123">
        <f>ROUND(AVERAGE(I53:I64),2)</f>
        <v>45.09</v>
      </c>
    </row>
    <row r="66" spans="1:9">
      <c r="A66" s="2" t="s">
        <v>324</v>
      </c>
      <c r="B66" s="2" t="s">
        <v>342</v>
      </c>
      <c r="C66" s="108">
        <v>45536</v>
      </c>
      <c r="D66" s="2">
        <v>45.627164079000003</v>
      </c>
    </row>
    <row r="67" spans="1:9">
      <c r="A67" s="2" t="s">
        <v>324</v>
      </c>
      <c r="B67" s="2" t="s">
        <v>343</v>
      </c>
      <c r="C67" s="108">
        <v>45536</v>
      </c>
      <c r="D67" s="2">
        <v>42.009479874999997</v>
      </c>
    </row>
    <row r="68" spans="1:9">
      <c r="A68" s="2" t="s">
        <v>324</v>
      </c>
      <c r="B68" s="2" t="s">
        <v>342</v>
      </c>
      <c r="C68" s="108">
        <v>45566</v>
      </c>
      <c r="D68" s="2">
        <v>42.961557775000003</v>
      </c>
    </row>
    <row r="69" spans="1:9">
      <c r="A69" s="2" t="s">
        <v>324</v>
      </c>
      <c r="B69" s="2" t="s">
        <v>343</v>
      </c>
      <c r="C69" s="108">
        <v>45566</v>
      </c>
      <c r="D69" s="2">
        <v>48.235469670999997</v>
      </c>
    </row>
    <row r="70" spans="1:9">
      <c r="A70" s="2" t="s">
        <v>324</v>
      </c>
      <c r="B70" s="2" t="s">
        <v>342</v>
      </c>
      <c r="C70" s="108">
        <v>45597</v>
      </c>
      <c r="D70" s="2">
        <v>44.368791160000001</v>
      </c>
    </row>
    <row r="71" spans="1:9">
      <c r="A71" s="2" t="s">
        <v>324</v>
      </c>
      <c r="B71" s="2" t="s">
        <v>343</v>
      </c>
      <c r="C71" s="108">
        <v>45597</v>
      </c>
      <c r="D71" s="2">
        <v>43.987984613000002</v>
      </c>
    </row>
    <row r="72" spans="1:9">
      <c r="A72" s="2" t="s">
        <v>324</v>
      </c>
      <c r="B72" s="2" t="s">
        <v>342</v>
      </c>
      <c r="C72" s="108">
        <v>45627</v>
      </c>
      <c r="D72" s="2">
        <v>49.085229808000001</v>
      </c>
    </row>
    <row r="73" spans="1:9">
      <c r="A73" s="2" t="s">
        <v>324</v>
      </c>
      <c r="B73" s="2" t="s">
        <v>343</v>
      </c>
      <c r="C73" s="108">
        <v>45627</v>
      </c>
      <c r="D73" s="2">
        <v>41.989591941999997</v>
      </c>
    </row>
    <row r="74" spans="1:9">
      <c r="A74" s="2" t="s">
        <v>324</v>
      </c>
      <c r="B74" s="2" t="s">
        <v>342</v>
      </c>
      <c r="C74" s="108">
        <v>45658</v>
      </c>
      <c r="D74" s="2">
        <v>39.629381557999999</v>
      </c>
    </row>
    <row r="75" spans="1:9">
      <c r="A75" s="2" t="s">
        <v>324</v>
      </c>
      <c r="B75" s="2" t="s">
        <v>343</v>
      </c>
      <c r="C75" s="108">
        <v>45658</v>
      </c>
      <c r="D75" s="2">
        <v>38.411947996000002</v>
      </c>
    </row>
  </sheetData>
  <phoneticPr fontId="5"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C6411-6AE9-48FB-9253-4A11A857BA4D}">
  <dimension ref="A1:N133"/>
  <sheetViews>
    <sheetView workbookViewId="0">
      <selection activeCell="Q32" sqref="Q32"/>
    </sheetView>
  </sheetViews>
  <sheetFormatPr defaultRowHeight="14.25"/>
  <cols>
    <col min="1" max="1" width="18.375" style="2" customWidth="1"/>
    <col min="2" max="2" width="9" style="109"/>
    <col min="3" max="16" width="9" style="2"/>
    <col min="17" max="17" width="24" style="2" customWidth="1"/>
    <col min="18" max="16384" width="9" style="2"/>
  </cols>
  <sheetData>
    <row r="1" spans="1:14" ht="15.75">
      <c r="A1" s="118" t="s">
        <v>329</v>
      </c>
      <c r="B1" s="109" t="s">
        <v>549</v>
      </c>
      <c r="C1" s="2" t="s">
        <v>550</v>
      </c>
      <c r="D1" s="2" t="s">
        <v>551</v>
      </c>
      <c r="E1" s="2" t="s">
        <v>552</v>
      </c>
    </row>
    <row r="2" spans="1:14">
      <c r="B2" s="109" t="s">
        <v>541</v>
      </c>
      <c r="C2" s="2">
        <v>4200</v>
      </c>
      <c r="D2" s="2">
        <v>89</v>
      </c>
      <c r="E2" s="2">
        <f>ROUND(C2/D2,2)</f>
        <v>47.19</v>
      </c>
      <c r="F2" s="2">
        <f>ROUND(AVERAGE(E2:E3),2)</f>
        <v>42.86</v>
      </c>
    </row>
    <row r="3" spans="1:14">
      <c r="C3" s="2">
        <v>3300</v>
      </c>
      <c r="D3" s="2">
        <v>85.66</v>
      </c>
      <c r="E3" s="2">
        <f t="shared" ref="E3:E53" si="0">ROUND(C3/D3,2)</f>
        <v>38.520000000000003</v>
      </c>
    </row>
    <row r="4" spans="1:14">
      <c r="B4" s="109" t="s">
        <v>553</v>
      </c>
      <c r="C4" s="2">
        <v>4300</v>
      </c>
      <c r="D4" s="2">
        <v>83.78</v>
      </c>
      <c r="E4" s="2">
        <f t="shared" si="0"/>
        <v>51.32</v>
      </c>
      <c r="F4" s="2">
        <f>ROUND(AVERAGE(E4:E6),2)</f>
        <v>43.26</v>
      </c>
    </row>
    <row r="5" spans="1:14">
      <c r="C5" s="2">
        <v>3800</v>
      </c>
      <c r="D5" s="2">
        <v>95</v>
      </c>
      <c r="E5" s="2">
        <f t="shared" si="0"/>
        <v>40</v>
      </c>
    </row>
    <row r="6" spans="1:14">
      <c r="C6" s="2">
        <v>3500</v>
      </c>
      <c r="D6" s="2">
        <v>91</v>
      </c>
      <c r="E6" s="2">
        <f t="shared" si="0"/>
        <v>38.46</v>
      </c>
    </row>
    <row r="7" spans="1:14">
      <c r="B7" s="109" t="s">
        <v>554</v>
      </c>
      <c r="C7" s="2">
        <v>3600</v>
      </c>
      <c r="D7" s="2">
        <v>89.44</v>
      </c>
      <c r="E7" s="2">
        <f t="shared" si="0"/>
        <v>40.25</v>
      </c>
      <c r="F7" s="2">
        <f>ROUND(AVERAGE(E7:E11),2)</f>
        <v>41.8</v>
      </c>
    </row>
    <row r="8" spans="1:14">
      <c r="C8" s="2">
        <v>5400</v>
      </c>
      <c r="D8" s="2">
        <v>157.41999999999999</v>
      </c>
      <c r="E8" s="2">
        <f t="shared" si="0"/>
        <v>34.299999999999997</v>
      </c>
    </row>
    <row r="9" spans="1:14">
      <c r="C9" s="2">
        <v>3300</v>
      </c>
      <c r="D9" s="2">
        <v>65.180000000000007</v>
      </c>
      <c r="E9" s="2">
        <f t="shared" si="0"/>
        <v>50.63</v>
      </c>
    </row>
    <row r="10" spans="1:14">
      <c r="C10" s="2">
        <v>4100</v>
      </c>
      <c r="D10" s="2">
        <v>89</v>
      </c>
      <c r="E10" s="2">
        <f t="shared" si="0"/>
        <v>46.07</v>
      </c>
    </row>
    <row r="11" spans="1:14">
      <c r="C11" s="2">
        <v>4800</v>
      </c>
      <c r="D11" s="2">
        <v>127.23</v>
      </c>
      <c r="E11" s="2">
        <f t="shared" si="0"/>
        <v>37.729999999999997</v>
      </c>
    </row>
    <row r="12" spans="1:14" ht="15.75">
      <c r="B12" s="109" t="s">
        <v>555</v>
      </c>
      <c r="C12" s="2">
        <v>3900</v>
      </c>
      <c r="D12" s="2">
        <v>107.95</v>
      </c>
      <c r="E12" s="2">
        <f t="shared" si="0"/>
        <v>36.130000000000003</v>
      </c>
      <c r="F12" s="2">
        <f>ROUND(AVERAGE(E12:E14),2)</f>
        <v>41.13</v>
      </c>
      <c r="I12" s="118" t="s">
        <v>327</v>
      </c>
      <c r="J12" s="2" t="s">
        <v>347</v>
      </c>
      <c r="K12" s="2" t="s">
        <v>348</v>
      </c>
      <c r="L12" s="2" t="s">
        <v>349</v>
      </c>
      <c r="M12" s="7"/>
      <c r="N12" s="7"/>
    </row>
    <row r="13" spans="1:14">
      <c r="C13" s="2">
        <v>3200</v>
      </c>
      <c r="D13" s="2">
        <v>65</v>
      </c>
      <c r="E13" s="2">
        <f t="shared" si="0"/>
        <v>49.23</v>
      </c>
      <c r="I13" s="7"/>
      <c r="J13" s="2" t="s">
        <v>263</v>
      </c>
      <c r="K13" s="2">
        <v>2</v>
      </c>
      <c r="L13" s="7">
        <f>F52</f>
        <v>60.77</v>
      </c>
      <c r="M13" s="7"/>
      <c r="N13" s="7"/>
    </row>
    <row r="14" spans="1:14">
      <c r="C14" s="2">
        <v>3500</v>
      </c>
      <c r="D14" s="2">
        <v>92</v>
      </c>
      <c r="E14" s="2">
        <f t="shared" si="0"/>
        <v>38.04</v>
      </c>
      <c r="I14" s="7"/>
      <c r="J14" s="2" t="s">
        <v>264</v>
      </c>
      <c r="K14" s="2">
        <v>6</v>
      </c>
      <c r="L14" s="7">
        <f>F46</f>
        <v>47.63</v>
      </c>
      <c r="M14" s="7"/>
      <c r="N14" s="7"/>
    </row>
    <row r="15" spans="1:14">
      <c r="B15" s="109" t="s">
        <v>556</v>
      </c>
      <c r="C15" s="2">
        <v>3900</v>
      </c>
      <c r="D15" s="2">
        <v>89</v>
      </c>
      <c r="E15" s="2">
        <f t="shared" si="0"/>
        <v>43.82</v>
      </c>
      <c r="F15" s="2">
        <f>ROUND(AVERAGE(E15:E19),2)</f>
        <v>46.18</v>
      </c>
      <c r="I15" s="7"/>
      <c r="J15" s="2" t="s">
        <v>265</v>
      </c>
      <c r="K15" s="2">
        <v>7</v>
      </c>
      <c r="L15" s="7">
        <f>F39</f>
        <v>44.1</v>
      </c>
      <c r="M15" s="7"/>
      <c r="N15" s="7"/>
    </row>
    <row r="16" spans="1:14">
      <c r="C16" s="2">
        <v>4000</v>
      </c>
      <c r="D16" s="2">
        <v>109</v>
      </c>
      <c r="E16" s="2">
        <f t="shared" si="0"/>
        <v>36.700000000000003</v>
      </c>
      <c r="I16" s="7"/>
      <c r="J16" s="2" t="s">
        <v>266</v>
      </c>
      <c r="K16" s="2">
        <v>3</v>
      </c>
      <c r="L16" s="7">
        <f>F36</f>
        <v>49.26</v>
      </c>
      <c r="M16" s="7"/>
      <c r="N16" s="7"/>
    </row>
    <row r="17" spans="2:14">
      <c r="C17" s="2">
        <v>5600</v>
      </c>
      <c r="D17" s="2">
        <v>127</v>
      </c>
      <c r="E17" s="2">
        <f t="shared" si="0"/>
        <v>44.09</v>
      </c>
      <c r="I17" s="7"/>
      <c r="J17" s="2" t="s">
        <v>267</v>
      </c>
      <c r="K17" s="2">
        <v>5</v>
      </c>
      <c r="L17" s="7">
        <f>F31</f>
        <v>43.4</v>
      </c>
      <c r="M17" s="7"/>
      <c r="N17" s="7"/>
    </row>
    <row r="18" spans="2:14">
      <c r="C18" s="2">
        <v>4400</v>
      </c>
      <c r="D18" s="2">
        <v>94</v>
      </c>
      <c r="E18" s="2">
        <f t="shared" si="0"/>
        <v>46.81</v>
      </c>
      <c r="I18" s="7"/>
      <c r="J18" s="2" t="s">
        <v>268</v>
      </c>
      <c r="K18" s="2">
        <v>1</v>
      </c>
      <c r="L18" s="7">
        <f>F30</f>
        <v>40.31</v>
      </c>
      <c r="M18" s="7"/>
      <c r="N18" s="7"/>
    </row>
    <row r="19" spans="2:14">
      <c r="C19" s="2">
        <v>3850</v>
      </c>
      <c r="D19" s="2">
        <v>64.739999999999995</v>
      </c>
      <c r="E19" s="2">
        <f t="shared" si="0"/>
        <v>59.47</v>
      </c>
      <c r="I19" s="7"/>
      <c r="J19" s="2" t="s">
        <v>269</v>
      </c>
      <c r="K19" s="2">
        <v>10</v>
      </c>
      <c r="L19" s="7">
        <f>F20</f>
        <v>47.2</v>
      </c>
      <c r="M19" s="7"/>
      <c r="N19" s="7"/>
    </row>
    <row r="20" spans="2:14">
      <c r="B20" s="109" t="s">
        <v>557</v>
      </c>
      <c r="C20" s="2">
        <v>3850</v>
      </c>
      <c r="D20" s="2">
        <v>85.54</v>
      </c>
      <c r="E20" s="2">
        <f t="shared" si="0"/>
        <v>45.01</v>
      </c>
      <c r="F20" s="2">
        <f>ROUND(AVERAGE(E20:E29),2)</f>
        <v>47.2</v>
      </c>
      <c r="I20" s="7"/>
      <c r="J20" s="2" t="s">
        <v>270</v>
      </c>
      <c r="K20" s="2">
        <v>5</v>
      </c>
      <c r="L20" s="7">
        <f>F15</f>
        <v>46.18</v>
      </c>
      <c r="M20" s="7"/>
      <c r="N20" s="7"/>
    </row>
    <row r="21" spans="2:14">
      <c r="C21" s="2">
        <v>3600</v>
      </c>
      <c r="D21" s="2">
        <v>64</v>
      </c>
      <c r="E21" s="2">
        <f t="shared" si="0"/>
        <v>56.25</v>
      </c>
      <c r="I21" s="7"/>
      <c r="J21" s="109" t="s">
        <v>352</v>
      </c>
      <c r="K21" s="2">
        <v>3</v>
      </c>
      <c r="L21" s="7">
        <f>F12</f>
        <v>41.13</v>
      </c>
      <c r="M21" s="7"/>
      <c r="N21" s="7"/>
    </row>
    <row r="22" spans="2:14">
      <c r="C22" s="2">
        <v>4200</v>
      </c>
      <c r="D22" s="2">
        <v>107.6</v>
      </c>
      <c r="E22" s="2">
        <f t="shared" si="0"/>
        <v>39.03</v>
      </c>
      <c r="I22" s="7"/>
      <c r="J22" s="109" t="s">
        <v>353</v>
      </c>
      <c r="K22" s="2">
        <v>5</v>
      </c>
      <c r="L22" s="7">
        <f>F7</f>
        <v>41.8</v>
      </c>
      <c r="M22" s="7"/>
      <c r="N22" s="7"/>
    </row>
    <row r="23" spans="2:14">
      <c r="C23" s="2">
        <v>3500</v>
      </c>
      <c r="D23" s="2">
        <v>65.05</v>
      </c>
      <c r="E23" s="2">
        <f t="shared" si="0"/>
        <v>53.8</v>
      </c>
      <c r="I23" s="7"/>
      <c r="J23" s="109" t="s">
        <v>354</v>
      </c>
      <c r="K23" s="2">
        <v>3</v>
      </c>
      <c r="L23" s="7">
        <f>F4</f>
        <v>43.26</v>
      </c>
      <c r="M23" s="7"/>
      <c r="N23" s="7"/>
    </row>
    <row r="24" spans="2:14">
      <c r="C24" s="2">
        <v>4800</v>
      </c>
      <c r="D24" s="2">
        <v>83.67</v>
      </c>
      <c r="E24" s="2">
        <f t="shared" si="0"/>
        <v>57.37</v>
      </c>
      <c r="I24" s="7"/>
      <c r="J24" s="109" t="s">
        <v>355</v>
      </c>
      <c r="K24" s="2">
        <v>2</v>
      </c>
      <c r="L24" s="7">
        <f>F2</f>
        <v>42.86</v>
      </c>
      <c r="M24" s="7"/>
      <c r="N24" s="7"/>
    </row>
    <row r="25" spans="2:14">
      <c r="C25" s="2">
        <v>3200</v>
      </c>
      <c r="D25" s="2">
        <v>65</v>
      </c>
      <c r="E25" s="2">
        <f t="shared" si="0"/>
        <v>49.23</v>
      </c>
      <c r="I25" s="7"/>
      <c r="J25" s="109"/>
      <c r="L25" s="123">
        <f>ROUND(AVERAGE(L13:L24),2)</f>
        <v>45.66</v>
      </c>
      <c r="M25" s="7"/>
      <c r="N25" s="7"/>
    </row>
    <row r="26" spans="2:14">
      <c r="C26" s="2">
        <v>3350</v>
      </c>
      <c r="D26" s="2">
        <v>62.41</v>
      </c>
      <c r="E26" s="2">
        <f t="shared" si="0"/>
        <v>53.68</v>
      </c>
      <c r="I26" s="7"/>
      <c r="J26" s="109"/>
      <c r="M26" s="7"/>
      <c r="N26" s="7"/>
    </row>
    <row r="27" spans="2:14">
      <c r="C27" s="2">
        <v>4166</v>
      </c>
      <c r="D27" s="2">
        <v>107.52</v>
      </c>
      <c r="E27" s="2">
        <f t="shared" si="0"/>
        <v>38.75</v>
      </c>
    </row>
    <row r="28" spans="2:14">
      <c r="C28" s="2">
        <v>4200</v>
      </c>
      <c r="D28" s="2">
        <v>109</v>
      </c>
      <c r="E28" s="2">
        <f t="shared" si="0"/>
        <v>38.53</v>
      </c>
    </row>
    <row r="29" spans="2:14">
      <c r="C29" s="2">
        <v>4400</v>
      </c>
      <c r="D29" s="2">
        <v>109</v>
      </c>
      <c r="E29" s="2">
        <f t="shared" si="0"/>
        <v>40.369999999999997</v>
      </c>
    </row>
    <row r="30" spans="2:14">
      <c r="B30" s="109" t="s">
        <v>558</v>
      </c>
      <c r="C30" s="2">
        <v>3600</v>
      </c>
      <c r="D30" s="2">
        <v>89.31</v>
      </c>
      <c r="E30" s="2">
        <f t="shared" si="0"/>
        <v>40.31</v>
      </c>
      <c r="F30" s="2">
        <f>ROUND(AVERAGE(E30),2)</f>
        <v>40.31</v>
      </c>
    </row>
    <row r="31" spans="2:14">
      <c r="B31" s="109" t="s">
        <v>559</v>
      </c>
      <c r="C31" s="2">
        <v>4800</v>
      </c>
      <c r="D31" s="2">
        <v>119.58</v>
      </c>
      <c r="E31" s="2">
        <f t="shared" si="0"/>
        <v>40.14</v>
      </c>
      <c r="F31" s="2">
        <f>ROUND(AVERAGE(E31:E35),2)</f>
        <v>43.4</v>
      </c>
    </row>
    <row r="32" spans="2:14">
      <c r="C32" s="2">
        <v>2800</v>
      </c>
      <c r="D32" s="2">
        <v>65</v>
      </c>
      <c r="E32" s="2">
        <f t="shared" si="0"/>
        <v>43.08</v>
      </c>
    </row>
    <row r="33" spans="2:6">
      <c r="C33" s="2">
        <v>4100</v>
      </c>
      <c r="D33" s="2">
        <v>94.85</v>
      </c>
      <c r="E33" s="2">
        <f t="shared" si="0"/>
        <v>43.23</v>
      </c>
    </row>
    <row r="34" spans="2:6">
      <c r="C34" s="2">
        <v>3000</v>
      </c>
      <c r="D34" s="2">
        <v>65</v>
      </c>
      <c r="E34" s="2">
        <f t="shared" si="0"/>
        <v>46.15</v>
      </c>
    </row>
    <row r="35" spans="2:6">
      <c r="C35" s="2">
        <v>3250</v>
      </c>
      <c r="D35" s="2">
        <v>73.16</v>
      </c>
      <c r="E35" s="2">
        <f t="shared" si="0"/>
        <v>44.42</v>
      </c>
    </row>
    <row r="36" spans="2:6">
      <c r="B36" s="109" t="s">
        <v>560</v>
      </c>
      <c r="C36" s="2">
        <v>3100</v>
      </c>
      <c r="D36" s="2">
        <v>65</v>
      </c>
      <c r="E36" s="2">
        <f t="shared" si="0"/>
        <v>47.69</v>
      </c>
      <c r="F36" s="2">
        <f>ROUND(AVERAGE(E36:E38),2)</f>
        <v>49.26</v>
      </c>
    </row>
    <row r="37" spans="2:6">
      <c r="C37" s="2">
        <v>3200</v>
      </c>
      <c r="D37" s="2">
        <v>64.87</v>
      </c>
      <c r="E37" s="2">
        <f t="shared" si="0"/>
        <v>49.33</v>
      </c>
    </row>
    <row r="38" spans="2:6">
      <c r="C38" s="2">
        <v>3300</v>
      </c>
      <c r="D38" s="2">
        <v>65</v>
      </c>
      <c r="E38" s="2">
        <f t="shared" si="0"/>
        <v>50.77</v>
      </c>
    </row>
    <row r="39" spans="2:6">
      <c r="B39" s="109" t="s">
        <v>561</v>
      </c>
      <c r="C39" s="2">
        <v>4800</v>
      </c>
      <c r="D39" s="2">
        <v>127</v>
      </c>
      <c r="E39" s="2">
        <f t="shared" si="0"/>
        <v>37.799999999999997</v>
      </c>
      <c r="F39" s="2">
        <f>ROUND(AVERAGE(E39:E45),2)</f>
        <v>44.1</v>
      </c>
    </row>
    <row r="40" spans="2:6">
      <c r="C40" s="2">
        <v>3500</v>
      </c>
      <c r="D40" s="2">
        <v>83.77</v>
      </c>
      <c r="E40" s="2">
        <f t="shared" si="0"/>
        <v>41.78</v>
      </c>
    </row>
    <row r="41" spans="2:6">
      <c r="C41" s="2">
        <v>3500</v>
      </c>
      <c r="D41" s="2">
        <v>72.98</v>
      </c>
      <c r="E41" s="2">
        <f t="shared" si="0"/>
        <v>47.96</v>
      </c>
    </row>
    <row r="42" spans="2:6">
      <c r="C42" s="2">
        <v>4100</v>
      </c>
      <c r="D42" s="2">
        <v>109</v>
      </c>
      <c r="E42" s="2">
        <f t="shared" si="0"/>
        <v>37.61</v>
      </c>
    </row>
    <row r="43" spans="2:6">
      <c r="C43" s="2">
        <v>6500</v>
      </c>
      <c r="D43" s="2">
        <v>191.03</v>
      </c>
      <c r="E43" s="2">
        <f t="shared" si="0"/>
        <v>34.03</v>
      </c>
    </row>
    <row r="44" spans="2:6">
      <c r="C44" s="2">
        <v>4600</v>
      </c>
      <c r="D44" s="2">
        <v>89</v>
      </c>
      <c r="E44" s="2">
        <f t="shared" si="0"/>
        <v>51.69</v>
      </c>
    </row>
    <row r="45" spans="2:6">
      <c r="C45" s="2">
        <v>3750</v>
      </c>
      <c r="D45" s="2">
        <v>64.849999999999994</v>
      </c>
      <c r="E45" s="2">
        <f t="shared" si="0"/>
        <v>57.83</v>
      </c>
    </row>
    <row r="46" spans="2:6">
      <c r="B46" s="109" t="s">
        <v>562</v>
      </c>
      <c r="C46" s="2">
        <v>3600</v>
      </c>
      <c r="D46" s="2">
        <v>64.17</v>
      </c>
      <c r="E46" s="2">
        <f t="shared" si="0"/>
        <v>56.1</v>
      </c>
      <c r="F46" s="2">
        <f>ROUND(AVERAGE(E46:E51),2)</f>
        <v>47.63</v>
      </c>
    </row>
    <row r="47" spans="2:6">
      <c r="C47" s="2">
        <v>4500</v>
      </c>
      <c r="D47" s="2">
        <v>94.99</v>
      </c>
      <c r="E47" s="2">
        <f t="shared" si="0"/>
        <v>47.37</v>
      </c>
    </row>
    <row r="48" spans="2:6">
      <c r="C48" s="2">
        <v>5100</v>
      </c>
      <c r="D48" s="2">
        <v>109</v>
      </c>
      <c r="E48" s="2">
        <f t="shared" si="0"/>
        <v>46.79</v>
      </c>
    </row>
    <row r="49" spans="1:14">
      <c r="C49" s="2">
        <v>4300</v>
      </c>
      <c r="D49" s="2">
        <v>109</v>
      </c>
      <c r="E49" s="2">
        <f t="shared" si="0"/>
        <v>39.450000000000003</v>
      </c>
    </row>
    <row r="50" spans="1:14">
      <c r="C50" s="2">
        <v>4600</v>
      </c>
      <c r="D50" s="2">
        <v>109</v>
      </c>
      <c r="E50" s="2">
        <f t="shared" si="0"/>
        <v>42.2</v>
      </c>
    </row>
    <row r="51" spans="1:14">
      <c r="C51" s="2">
        <v>3500</v>
      </c>
      <c r="D51" s="2">
        <v>65</v>
      </c>
      <c r="E51" s="2">
        <f t="shared" si="0"/>
        <v>53.85</v>
      </c>
    </row>
    <row r="52" spans="1:14">
      <c r="B52" s="109" t="s">
        <v>563</v>
      </c>
      <c r="C52" s="2">
        <v>3800</v>
      </c>
      <c r="D52" s="2">
        <v>62.41</v>
      </c>
      <c r="E52" s="2">
        <f t="shared" si="0"/>
        <v>60.89</v>
      </c>
      <c r="F52" s="2">
        <f>ROUND(AVERAGE(E52:E53),2)</f>
        <v>60.77</v>
      </c>
    </row>
    <row r="53" spans="1:14">
      <c r="C53" s="2">
        <v>5400</v>
      </c>
      <c r="D53" s="2">
        <v>89.03</v>
      </c>
      <c r="E53" s="2">
        <f t="shared" si="0"/>
        <v>60.65</v>
      </c>
    </row>
    <row r="59" spans="1:14">
      <c r="A59" s="119" t="s">
        <v>547</v>
      </c>
      <c r="B59" s="109" t="s">
        <v>549</v>
      </c>
      <c r="C59" s="2" t="s">
        <v>550</v>
      </c>
      <c r="D59" s="2" t="s">
        <v>551</v>
      </c>
      <c r="E59" s="2" t="s">
        <v>552</v>
      </c>
      <c r="I59" s="119" t="s">
        <v>547</v>
      </c>
      <c r="J59" s="2" t="s">
        <v>347</v>
      </c>
      <c r="K59" s="2" t="s">
        <v>348</v>
      </c>
      <c r="L59" s="2" t="s">
        <v>349</v>
      </c>
      <c r="M59" s="7"/>
      <c r="N59" s="7"/>
    </row>
    <row r="60" spans="1:14">
      <c r="B60" s="109" t="s">
        <v>541</v>
      </c>
      <c r="C60" s="2">
        <v>5000</v>
      </c>
      <c r="D60" s="2">
        <v>139.52000000000001</v>
      </c>
      <c r="E60" s="2">
        <f>ROUND(C60/D60,2)</f>
        <v>35.840000000000003</v>
      </c>
      <c r="F60" s="2">
        <f>ROUND(AVERAGE(E60),2)</f>
        <v>35.840000000000003</v>
      </c>
      <c r="I60" s="7"/>
      <c r="J60" s="2" t="s">
        <v>263</v>
      </c>
      <c r="K60" s="2" t="s">
        <v>351</v>
      </c>
      <c r="L60" s="7">
        <f>F89</f>
        <v>37.61</v>
      </c>
      <c r="M60" s="7"/>
      <c r="N60" s="7"/>
    </row>
    <row r="61" spans="1:14">
      <c r="B61" s="109" t="s">
        <v>553</v>
      </c>
      <c r="C61" s="2">
        <v>5400</v>
      </c>
      <c r="D61" s="2">
        <v>145</v>
      </c>
      <c r="E61" s="2">
        <f>ROUND(C61/D61,2)</f>
        <v>37.24</v>
      </c>
      <c r="F61" s="2">
        <f>ROUND(AVERAGE(E61:E62),2)</f>
        <v>34.44</v>
      </c>
      <c r="I61" s="7"/>
      <c r="J61" s="2" t="s">
        <v>264</v>
      </c>
      <c r="K61" s="2" t="s">
        <v>351</v>
      </c>
      <c r="L61" s="7">
        <f>F84</f>
        <v>44.48</v>
      </c>
      <c r="M61" s="7"/>
      <c r="N61" s="7"/>
    </row>
    <row r="62" spans="1:14">
      <c r="C62" s="2">
        <v>4800</v>
      </c>
      <c r="D62" s="2">
        <v>151.69</v>
      </c>
      <c r="E62" s="2">
        <f t="shared" ref="E62:E89" si="1">ROUND(C62/D62,2)</f>
        <v>31.64</v>
      </c>
      <c r="I62" s="7"/>
      <c r="J62" s="2" t="s">
        <v>265</v>
      </c>
      <c r="K62" s="2" t="s">
        <v>351</v>
      </c>
      <c r="L62" s="7">
        <f>F82</f>
        <v>51.9</v>
      </c>
      <c r="M62" s="7"/>
      <c r="N62" s="7"/>
    </row>
    <row r="63" spans="1:14">
      <c r="B63" s="109" t="s">
        <v>554</v>
      </c>
      <c r="C63" s="2">
        <v>5000</v>
      </c>
      <c r="D63" s="2">
        <v>127</v>
      </c>
      <c r="E63" s="2">
        <f t="shared" si="1"/>
        <v>39.369999999999997</v>
      </c>
      <c r="F63" s="2">
        <f>ROUND(AVERAGE(E63:E64),2)</f>
        <v>39.79</v>
      </c>
      <c r="I63" s="7"/>
      <c r="J63" s="2" t="s">
        <v>266</v>
      </c>
      <c r="K63" s="2" t="s">
        <v>351</v>
      </c>
      <c r="L63" s="7">
        <f>F75</f>
        <v>40.46</v>
      </c>
      <c r="M63" s="7"/>
      <c r="N63" s="7"/>
    </row>
    <row r="64" spans="1:14">
      <c r="C64" s="2">
        <v>3900</v>
      </c>
      <c r="D64" s="2">
        <v>97</v>
      </c>
      <c r="E64" s="2">
        <f t="shared" si="1"/>
        <v>40.21</v>
      </c>
      <c r="I64" s="7"/>
      <c r="J64" s="2" t="s">
        <v>267</v>
      </c>
      <c r="K64" s="2" t="s">
        <v>351</v>
      </c>
      <c r="L64" s="2" t="s">
        <v>351</v>
      </c>
      <c r="M64" s="7"/>
      <c r="N64" s="7"/>
    </row>
    <row r="65" spans="2:14">
      <c r="B65" s="109" t="s">
        <v>555</v>
      </c>
      <c r="E65" s="2">
        <v>0</v>
      </c>
      <c r="F65" s="2">
        <f>ROUND(AVERAGE(E65),2)</f>
        <v>0</v>
      </c>
      <c r="I65" s="7"/>
      <c r="J65" s="2" t="s">
        <v>268</v>
      </c>
      <c r="K65" s="2" t="s">
        <v>351</v>
      </c>
      <c r="L65" s="7">
        <f>F71</f>
        <v>47.77</v>
      </c>
      <c r="M65" s="7"/>
      <c r="N65" s="7"/>
    </row>
    <row r="66" spans="2:14">
      <c r="B66" s="109" t="s">
        <v>556</v>
      </c>
      <c r="C66" s="2">
        <v>4800</v>
      </c>
      <c r="D66" s="2">
        <v>127</v>
      </c>
      <c r="E66" s="2">
        <f t="shared" si="1"/>
        <v>37.799999999999997</v>
      </c>
      <c r="F66" s="2">
        <f>ROUND(AVERAGE(E66),2)</f>
        <v>37.799999999999997</v>
      </c>
      <c r="I66" s="7"/>
      <c r="J66" s="2" t="s">
        <v>269</v>
      </c>
      <c r="K66" s="2" t="s">
        <v>351</v>
      </c>
      <c r="L66" s="7">
        <f>F67</f>
        <v>41.49</v>
      </c>
      <c r="M66" s="7"/>
      <c r="N66" s="7"/>
    </row>
    <row r="67" spans="2:14">
      <c r="B67" s="109" t="s">
        <v>557</v>
      </c>
      <c r="C67" s="2">
        <v>4800</v>
      </c>
      <c r="D67" s="2">
        <v>127</v>
      </c>
      <c r="E67" s="2">
        <f t="shared" si="1"/>
        <v>37.799999999999997</v>
      </c>
      <c r="F67" s="2">
        <f>ROUND(AVERAGE(E67:E70),2)</f>
        <v>41.49</v>
      </c>
      <c r="I67" s="7"/>
      <c r="J67" s="2" t="s">
        <v>270</v>
      </c>
      <c r="K67" s="2" t="s">
        <v>351</v>
      </c>
      <c r="L67" s="7">
        <f>F66</f>
        <v>37.799999999999997</v>
      </c>
      <c r="M67" s="7"/>
      <c r="N67" s="7"/>
    </row>
    <row r="68" spans="2:14">
      <c r="C68" s="2">
        <v>5400</v>
      </c>
      <c r="D68" s="2">
        <v>139</v>
      </c>
      <c r="E68" s="2">
        <f t="shared" si="1"/>
        <v>38.85</v>
      </c>
      <c r="I68" s="7"/>
      <c r="J68" s="109" t="s">
        <v>352</v>
      </c>
      <c r="K68" s="2" t="s">
        <v>351</v>
      </c>
      <c r="L68" s="2" t="s">
        <v>351</v>
      </c>
      <c r="M68" s="7"/>
      <c r="N68" s="7"/>
    </row>
    <row r="69" spans="2:14">
      <c r="C69" s="2">
        <v>3700</v>
      </c>
      <c r="D69" s="2">
        <v>74</v>
      </c>
      <c r="E69" s="2">
        <f t="shared" si="1"/>
        <v>50</v>
      </c>
      <c r="I69" s="7"/>
      <c r="J69" s="109" t="s">
        <v>353</v>
      </c>
      <c r="K69" s="2" t="s">
        <v>351</v>
      </c>
      <c r="L69" s="7">
        <f>F63</f>
        <v>39.79</v>
      </c>
      <c r="M69" s="7"/>
      <c r="N69" s="7"/>
    </row>
    <row r="70" spans="2:14">
      <c r="C70" s="2">
        <v>5500</v>
      </c>
      <c r="D70" s="2">
        <v>139.97999999999999</v>
      </c>
      <c r="E70" s="2">
        <f t="shared" si="1"/>
        <v>39.29</v>
      </c>
      <c r="I70" s="7"/>
      <c r="J70" s="109" t="s">
        <v>354</v>
      </c>
      <c r="K70" s="2" t="s">
        <v>351</v>
      </c>
      <c r="L70" s="7">
        <f>F61</f>
        <v>34.44</v>
      </c>
      <c r="M70" s="7"/>
      <c r="N70" s="7"/>
    </row>
    <row r="71" spans="2:14">
      <c r="B71" s="109" t="s">
        <v>558</v>
      </c>
      <c r="C71" s="2">
        <v>4000</v>
      </c>
      <c r="D71" s="2">
        <v>74.38</v>
      </c>
      <c r="E71" s="2">
        <f t="shared" si="1"/>
        <v>53.78</v>
      </c>
      <c r="F71" s="2">
        <f>ROUND(AVERAGE(E71:E73),2)</f>
        <v>47.77</v>
      </c>
      <c r="I71" s="7"/>
      <c r="J71" s="109" t="s">
        <v>355</v>
      </c>
      <c r="K71" s="2" t="s">
        <v>351</v>
      </c>
      <c r="L71" s="7">
        <f>F60</f>
        <v>35.840000000000003</v>
      </c>
      <c r="M71" s="7"/>
      <c r="N71" s="7"/>
    </row>
    <row r="72" spans="2:14">
      <c r="C72" s="2">
        <v>4500</v>
      </c>
      <c r="D72" s="2">
        <v>93.18</v>
      </c>
      <c r="E72" s="2">
        <f t="shared" si="1"/>
        <v>48.29</v>
      </c>
      <c r="I72" s="7"/>
      <c r="J72" s="109"/>
      <c r="L72" s="123">
        <f>ROUND(AVERAGE(L60:L71),2)</f>
        <v>41.16</v>
      </c>
      <c r="M72" s="7"/>
      <c r="N72" s="7"/>
    </row>
    <row r="73" spans="2:14">
      <c r="C73" s="2">
        <v>4400</v>
      </c>
      <c r="D73" s="2">
        <v>106.68</v>
      </c>
      <c r="E73" s="2">
        <f t="shared" si="1"/>
        <v>41.24</v>
      </c>
      <c r="I73" s="7"/>
      <c r="M73" s="7"/>
      <c r="N73" s="7"/>
    </row>
    <row r="74" spans="2:14">
      <c r="B74" s="109" t="s">
        <v>559</v>
      </c>
      <c r="E74" s="2">
        <v>0</v>
      </c>
      <c r="F74" s="2">
        <f>ROUND(AVERAGE(E74),2)</f>
        <v>0</v>
      </c>
      <c r="I74" s="7"/>
      <c r="M74" s="7"/>
      <c r="N74" s="7"/>
    </row>
    <row r="75" spans="2:14">
      <c r="B75" s="109" t="s">
        <v>560</v>
      </c>
      <c r="C75" s="2">
        <v>4000</v>
      </c>
      <c r="D75" s="2">
        <v>91</v>
      </c>
      <c r="E75" s="2">
        <f t="shared" si="1"/>
        <v>43.96</v>
      </c>
      <c r="F75" s="2">
        <f>ROUND(AVERAGE(E75:E81),2)</f>
        <v>40.46</v>
      </c>
      <c r="I75" s="7"/>
      <c r="M75" s="7"/>
      <c r="N75" s="7"/>
    </row>
    <row r="76" spans="2:14">
      <c r="C76" s="2">
        <v>3700</v>
      </c>
      <c r="D76" s="2">
        <v>95</v>
      </c>
      <c r="E76" s="2">
        <f t="shared" si="1"/>
        <v>38.950000000000003</v>
      </c>
    </row>
    <row r="77" spans="2:14">
      <c r="C77" s="2">
        <v>3800</v>
      </c>
      <c r="D77" s="2">
        <v>91.48</v>
      </c>
      <c r="E77" s="2">
        <f t="shared" si="1"/>
        <v>41.54</v>
      </c>
    </row>
    <row r="78" spans="2:14">
      <c r="C78" s="2">
        <v>6500</v>
      </c>
      <c r="D78" s="2">
        <v>181</v>
      </c>
      <c r="E78" s="2">
        <f t="shared" si="1"/>
        <v>35.909999999999997</v>
      </c>
    </row>
    <row r="79" spans="2:14">
      <c r="C79" s="2">
        <v>8000</v>
      </c>
      <c r="D79" s="2">
        <v>200.15</v>
      </c>
      <c r="E79" s="2">
        <f t="shared" si="1"/>
        <v>39.97</v>
      </c>
    </row>
    <row r="80" spans="2:14">
      <c r="C80" s="2">
        <v>4300</v>
      </c>
      <c r="D80" s="2">
        <v>90.74</v>
      </c>
      <c r="E80" s="2">
        <f t="shared" si="1"/>
        <v>47.39</v>
      </c>
    </row>
    <row r="81" spans="1:14">
      <c r="C81" s="2">
        <v>3800</v>
      </c>
      <c r="D81" s="2">
        <v>107</v>
      </c>
      <c r="E81" s="2">
        <f t="shared" si="1"/>
        <v>35.51</v>
      </c>
    </row>
    <row r="82" spans="1:14">
      <c r="B82" s="109" t="s">
        <v>561</v>
      </c>
      <c r="C82" s="2">
        <v>4800</v>
      </c>
      <c r="D82" s="2">
        <v>75</v>
      </c>
      <c r="E82" s="2">
        <f t="shared" si="1"/>
        <v>64</v>
      </c>
      <c r="F82" s="2">
        <f>ROUND(AVERAGE(E82:E83),2)</f>
        <v>51.9</v>
      </c>
    </row>
    <row r="83" spans="1:14">
      <c r="C83" s="2">
        <v>6500</v>
      </c>
      <c r="D83" s="2">
        <v>163.31</v>
      </c>
      <c r="E83" s="2">
        <f t="shared" si="1"/>
        <v>39.799999999999997</v>
      </c>
    </row>
    <row r="84" spans="1:14">
      <c r="B84" s="109" t="s">
        <v>562</v>
      </c>
      <c r="C84" s="2">
        <v>4500</v>
      </c>
      <c r="D84" s="2">
        <v>92.77</v>
      </c>
      <c r="E84" s="2">
        <f t="shared" si="1"/>
        <v>48.51</v>
      </c>
      <c r="F84" s="2">
        <f>ROUND(AVERAGE(E84:E88),2)</f>
        <v>44.48</v>
      </c>
    </row>
    <row r="85" spans="1:14">
      <c r="C85" s="2">
        <v>4500</v>
      </c>
      <c r="D85" s="2">
        <v>107.56</v>
      </c>
      <c r="E85" s="2">
        <f t="shared" si="1"/>
        <v>41.84</v>
      </c>
    </row>
    <row r="86" spans="1:14">
      <c r="C86" s="2">
        <v>4200</v>
      </c>
      <c r="D86" s="2">
        <v>106.68</v>
      </c>
      <c r="E86" s="2">
        <f t="shared" si="1"/>
        <v>39.369999999999997</v>
      </c>
    </row>
    <row r="87" spans="1:14">
      <c r="C87" s="2">
        <v>5200</v>
      </c>
      <c r="D87" s="2">
        <v>127.85</v>
      </c>
      <c r="E87" s="2">
        <f t="shared" si="1"/>
        <v>40.67</v>
      </c>
    </row>
    <row r="88" spans="1:14">
      <c r="C88" s="2">
        <v>3900</v>
      </c>
      <c r="D88" s="2">
        <v>75</v>
      </c>
      <c r="E88" s="2">
        <f t="shared" si="1"/>
        <v>52</v>
      </c>
    </row>
    <row r="89" spans="1:14">
      <c r="B89" s="109" t="s">
        <v>563</v>
      </c>
      <c r="C89" s="2">
        <v>5700</v>
      </c>
      <c r="D89" s="2">
        <v>151.57</v>
      </c>
      <c r="E89" s="2">
        <f t="shared" si="1"/>
        <v>37.61</v>
      </c>
      <c r="F89" s="2">
        <f>ROUND(AVERAGE(E89),2)</f>
        <v>37.61</v>
      </c>
    </row>
    <row r="94" spans="1:14" ht="15.75">
      <c r="A94" s="118" t="s">
        <v>548</v>
      </c>
      <c r="B94" s="109" t="s">
        <v>549</v>
      </c>
      <c r="C94" s="2" t="s">
        <v>550</v>
      </c>
      <c r="D94" s="2" t="s">
        <v>551</v>
      </c>
      <c r="E94" s="2" t="s">
        <v>552</v>
      </c>
      <c r="I94" s="118" t="s">
        <v>548</v>
      </c>
      <c r="J94" s="2" t="s">
        <v>347</v>
      </c>
      <c r="K94" s="2" t="s">
        <v>348</v>
      </c>
      <c r="L94" s="2" t="s">
        <v>349</v>
      </c>
      <c r="M94" s="7"/>
      <c r="N94" s="7"/>
    </row>
    <row r="95" spans="1:14">
      <c r="B95" s="109" t="s">
        <v>541</v>
      </c>
      <c r="C95" s="2">
        <v>3300</v>
      </c>
      <c r="D95" s="2">
        <v>89</v>
      </c>
      <c r="E95" s="2">
        <f>ROUND(C95/D95,2)</f>
        <v>37.08</v>
      </c>
      <c r="F95" s="2">
        <f>ROUND(AVERAGE(E95:E97),2)</f>
        <v>42.25</v>
      </c>
      <c r="I95" s="7"/>
      <c r="J95" s="2" t="s">
        <v>263</v>
      </c>
      <c r="K95" s="2">
        <v>1</v>
      </c>
      <c r="L95" s="7">
        <f>F133</f>
        <v>48.31</v>
      </c>
      <c r="M95" s="7"/>
      <c r="N95" s="7"/>
    </row>
    <row r="96" spans="1:14">
      <c r="C96" s="2">
        <v>3900</v>
      </c>
      <c r="D96" s="2">
        <v>89</v>
      </c>
      <c r="E96" s="2">
        <f t="shared" ref="E96:E133" si="2">ROUND(C96/D96,2)</f>
        <v>43.82</v>
      </c>
      <c r="I96" s="7"/>
      <c r="J96" s="2" t="s">
        <v>264</v>
      </c>
      <c r="K96" s="2">
        <v>3</v>
      </c>
      <c r="L96" s="7">
        <f>F130</f>
        <v>45.78</v>
      </c>
      <c r="M96" s="7"/>
      <c r="N96" s="7"/>
    </row>
    <row r="97" spans="2:14">
      <c r="C97" s="2">
        <v>4100</v>
      </c>
      <c r="D97" s="2">
        <v>89.42</v>
      </c>
      <c r="E97" s="2">
        <f t="shared" si="2"/>
        <v>45.85</v>
      </c>
      <c r="I97" s="7"/>
      <c r="J97" s="2" t="s">
        <v>265</v>
      </c>
      <c r="K97" s="2">
        <v>3</v>
      </c>
      <c r="L97" s="7">
        <f>F127</f>
        <v>46.19</v>
      </c>
      <c r="M97" s="7"/>
      <c r="N97" s="7"/>
    </row>
    <row r="98" spans="2:14">
      <c r="B98" s="109" t="s">
        <v>553</v>
      </c>
      <c r="C98" s="2">
        <v>3800</v>
      </c>
      <c r="D98" s="2">
        <v>89</v>
      </c>
      <c r="E98" s="2">
        <f t="shared" si="2"/>
        <v>42.7</v>
      </c>
      <c r="F98" s="2">
        <f>ROUND(AVERAGE(E98),2)</f>
        <v>42.7</v>
      </c>
      <c r="I98" s="7"/>
      <c r="J98" s="2" t="s">
        <v>266</v>
      </c>
      <c r="K98" s="2">
        <v>7</v>
      </c>
      <c r="L98" s="7">
        <f>F120</f>
        <v>45.71</v>
      </c>
      <c r="M98" s="7"/>
      <c r="N98" s="7"/>
    </row>
    <row r="99" spans="2:14">
      <c r="B99" s="109" t="s">
        <v>554</v>
      </c>
      <c r="C99" s="2">
        <v>4050</v>
      </c>
      <c r="D99" s="2">
        <v>89.62</v>
      </c>
      <c r="E99" s="2">
        <f t="shared" si="2"/>
        <v>45.19</v>
      </c>
      <c r="F99" s="2">
        <f>ROUND(AVERAGE(E99:E100),2)</f>
        <v>48.44</v>
      </c>
      <c r="I99" s="7"/>
      <c r="J99" s="2" t="s">
        <v>267</v>
      </c>
      <c r="K99" s="2">
        <v>7</v>
      </c>
      <c r="L99" s="7">
        <f>F113</f>
        <v>45.19</v>
      </c>
      <c r="M99" s="7"/>
      <c r="N99" s="7"/>
    </row>
    <row r="100" spans="2:14">
      <c r="C100" s="2">
        <v>4600</v>
      </c>
      <c r="D100" s="2">
        <v>89</v>
      </c>
      <c r="E100" s="2">
        <f t="shared" si="2"/>
        <v>51.69</v>
      </c>
      <c r="I100" s="7"/>
      <c r="J100" s="2" t="s">
        <v>268</v>
      </c>
      <c r="K100" s="2">
        <v>1</v>
      </c>
      <c r="L100" s="7">
        <f>F112</f>
        <v>42.7</v>
      </c>
      <c r="M100" s="7"/>
      <c r="N100" s="7"/>
    </row>
    <row r="101" spans="2:14">
      <c r="B101" s="109" t="s">
        <v>555</v>
      </c>
      <c r="C101" s="2">
        <v>4000</v>
      </c>
      <c r="D101" s="2">
        <v>89</v>
      </c>
      <c r="E101" s="2">
        <f t="shared" si="2"/>
        <v>44.94</v>
      </c>
      <c r="F101" s="2">
        <f>ROUND(AVERAGE(E101:E102),2)</f>
        <v>43.67</v>
      </c>
      <c r="I101" s="7"/>
      <c r="J101" s="2" t="s">
        <v>269</v>
      </c>
      <c r="K101" s="2">
        <v>5</v>
      </c>
      <c r="L101" s="7">
        <f>F107</f>
        <v>42.61</v>
      </c>
      <c r="M101" s="7"/>
      <c r="N101" s="7"/>
    </row>
    <row r="102" spans="2:14">
      <c r="C102" s="2">
        <v>3900</v>
      </c>
      <c r="D102" s="2">
        <v>92</v>
      </c>
      <c r="E102" s="2">
        <f t="shared" si="2"/>
        <v>42.39</v>
      </c>
      <c r="I102" s="7"/>
      <c r="J102" s="2" t="s">
        <v>270</v>
      </c>
      <c r="K102" s="2">
        <v>4</v>
      </c>
      <c r="L102" s="7">
        <f>F103</f>
        <v>49.27</v>
      </c>
      <c r="M102" s="7"/>
      <c r="N102" s="7"/>
    </row>
    <row r="103" spans="2:14">
      <c r="B103" s="109" t="s">
        <v>556</v>
      </c>
      <c r="C103" s="2">
        <v>4300</v>
      </c>
      <c r="D103" s="2">
        <v>89.58</v>
      </c>
      <c r="E103" s="2">
        <f t="shared" si="2"/>
        <v>48</v>
      </c>
      <c r="F103" s="2">
        <f>ROUND(AVERAGE(E103:E106),2)</f>
        <v>49.27</v>
      </c>
      <c r="I103" s="7"/>
      <c r="J103" s="109" t="s">
        <v>352</v>
      </c>
      <c r="K103" s="2">
        <v>2</v>
      </c>
      <c r="L103" s="7">
        <f>F101</f>
        <v>43.67</v>
      </c>
      <c r="M103" s="7"/>
      <c r="N103" s="7"/>
    </row>
    <row r="104" spans="2:14">
      <c r="C104" s="2">
        <v>3800</v>
      </c>
      <c r="D104" s="2">
        <v>75</v>
      </c>
      <c r="E104" s="2">
        <f t="shared" si="2"/>
        <v>50.67</v>
      </c>
      <c r="I104" s="7"/>
      <c r="J104" s="109" t="s">
        <v>353</v>
      </c>
      <c r="K104" s="2">
        <v>2</v>
      </c>
      <c r="L104" s="7">
        <f>F99</f>
        <v>48.44</v>
      </c>
      <c r="M104" s="7"/>
      <c r="N104" s="7"/>
    </row>
    <row r="105" spans="2:14">
      <c r="C105" s="2">
        <v>3200</v>
      </c>
      <c r="D105" s="2">
        <v>63.88</v>
      </c>
      <c r="E105" s="2">
        <f t="shared" si="2"/>
        <v>50.09</v>
      </c>
      <c r="I105" s="7"/>
      <c r="J105" s="109" t="s">
        <v>354</v>
      </c>
      <c r="K105" s="2">
        <v>1</v>
      </c>
      <c r="L105" s="7">
        <f>F98</f>
        <v>42.7</v>
      </c>
      <c r="M105" s="7"/>
      <c r="N105" s="7"/>
    </row>
    <row r="106" spans="2:14">
      <c r="C106" s="2">
        <v>4300</v>
      </c>
      <c r="D106" s="2">
        <v>89</v>
      </c>
      <c r="E106" s="2">
        <f t="shared" si="2"/>
        <v>48.31</v>
      </c>
      <c r="I106" s="7"/>
      <c r="J106" s="109" t="s">
        <v>355</v>
      </c>
      <c r="K106" s="2">
        <v>3</v>
      </c>
      <c r="L106" s="7">
        <f>F95</f>
        <v>42.25</v>
      </c>
      <c r="M106" s="7"/>
      <c r="N106" s="7"/>
    </row>
    <row r="107" spans="2:14">
      <c r="B107" s="109" t="s">
        <v>564</v>
      </c>
      <c r="C107" s="2">
        <v>3850</v>
      </c>
      <c r="D107" s="2">
        <v>89</v>
      </c>
      <c r="E107" s="2">
        <f t="shared" si="2"/>
        <v>43.26</v>
      </c>
      <c r="F107" s="2">
        <f>ROUND(AVERAGE(E107:E111),2)</f>
        <v>42.61</v>
      </c>
      <c r="I107" s="7"/>
      <c r="J107" s="109"/>
      <c r="L107" s="123">
        <f>ROUND(AVERAGE(L95:L106),2)</f>
        <v>45.24</v>
      </c>
      <c r="M107" s="7"/>
      <c r="N107" s="7"/>
    </row>
    <row r="108" spans="2:14">
      <c r="C108" s="2">
        <v>4300</v>
      </c>
      <c r="D108" s="2">
        <v>89</v>
      </c>
      <c r="E108" s="2">
        <f t="shared" si="2"/>
        <v>48.31</v>
      </c>
    </row>
    <row r="109" spans="2:14">
      <c r="B109" s="2"/>
      <c r="C109" s="2">
        <v>4200</v>
      </c>
      <c r="D109" s="2">
        <v>121.09</v>
      </c>
      <c r="E109" s="2">
        <f t="shared" si="2"/>
        <v>34.68</v>
      </c>
    </row>
    <row r="110" spans="2:14">
      <c r="B110" s="2"/>
      <c r="C110" s="2">
        <v>5300</v>
      </c>
      <c r="D110" s="2">
        <v>137.68</v>
      </c>
      <c r="E110" s="2">
        <f t="shared" si="2"/>
        <v>38.5</v>
      </c>
    </row>
    <row r="111" spans="2:14">
      <c r="B111" s="2"/>
      <c r="C111" s="2">
        <v>4300</v>
      </c>
      <c r="D111" s="2">
        <v>89</v>
      </c>
      <c r="E111" s="2">
        <f t="shared" si="2"/>
        <v>48.31</v>
      </c>
    </row>
    <row r="112" spans="2:14">
      <c r="B112" s="109" t="s">
        <v>565</v>
      </c>
      <c r="C112" s="2">
        <v>3800</v>
      </c>
      <c r="D112" s="2">
        <v>89</v>
      </c>
      <c r="E112" s="2">
        <f t="shared" si="2"/>
        <v>42.7</v>
      </c>
      <c r="F112" s="2">
        <f>ROUND(AVERAGE(E112),2)</f>
        <v>42.7</v>
      </c>
    </row>
    <row r="113" spans="2:6">
      <c r="B113" s="109" t="s">
        <v>559</v>
      </c>
      <c r="C113" s="2">
        <v>4200</v>
      </c>
      <c r="D113" s="2">
        <v>89</v>
      </c>
      <c r="E113" s="2">
        <f t="shared" si="2"/>
        <v>47.19</v>
      </c>
      <c r="F113" s="2">
        <f>ROUND(AVERAGE(E113:E119),2)</f>
        <v>45.19</v>
      </c>
    </row>
    <row r="114" spans="2:6">
      <c r="C114" s="2">
        <v>3700</v>
      </c>
      <c r="D114" s="2">
        <v>89</v>
      </c>
      <c r="E114" s="2">
        <f t="shared" si="2"/>
        <v>41.57</v>
      </c>
    </row>
    <row r="115" spans="2:6">
      <c r="C115" s="2">
        <v>4000</v>
      </c>
      <c r="D115" s="2">
        <v>89.22</v>
      </c>
      <c r="E115" s="2">
        <f t="shared" si="2"/>
        <v>44.83</v>
      </c>
    </row>
    <row r="116" spans="2:6">
      <c r="C116" s="2">
        <v>4100</v>
      </c>
      <c r="D116" s="2">
        <v>89</v>
      </c>
      <c r="E116" s="2">
        <f t="shared" si="2"/>
        <v>46.07</v>
      </c>
    </row>
    <row r="117" spans="2:6">
      <c r="C117" s="2">
        <v>4300</v>
      </c>
      <c r="D117" s="2">
        <v>89</v>
      </c>
      <c r="E117" s="2">
        <f t="shared" si="2"/>
        <v>48.31</v>
      </c>
    </row>
    <row r="118" spans="2:6">
      <c r="C118" s="2">
        <v>4100</v>
      </c>
      <c r="D118" s="2">
        <v>89.76</v>
      </c>
      <c r="E118" s="2">
        <f t="shared" si="2"/>
        <v>45.68</v>
      </c>
    </row>
    <row r="119" spans="2:6">
      <c r="C119" s="2">
        <v>3800</v>
      </c>
      <c r="D119" s="2">
        <v>89</v>
      </c>
      <c r="E119" s="2">
        <f t="shared" si="2"/>
        <v>42.7</v>
      </c>
    </row>
    <row r="120" spans="2:6">
      <c r="B120" s="109" t="s">
        <v>560</v>
      </c>
      <c r="C120" s="2">
        <v>3750</v>
      </c>
      <c r="D120" s="2">
        <v>89</v>
      </c>
      <c r="E120" s="2">
        <f t="shared" si="2"/>
        <v>42.13</v>
      </c>
      <c r="F120" s="2">
        <f>ROUND(AVERAGE(E120:E126),2)</f>
        <v>45.71</v>
      </c>
    </row>
    <row r="121" spans="2:6">
      <c r="C121" s="2">
        <v>4300</v>
      </c>
      <c r="D121" s="2">
        <v>89</v>
      </c>
      <c r="E121" s="2">
        <f t="shared" si="2"/>
        <v>48.31</v>
      </c>
    </row>
    <row r="122" spans="2:6">
      <c r="C122" s="2">
        <v>4300</v>
      </c>
      <c r="D122" s="2">
        <v>89</v>
      </c>
      <c r="E122" s="2">
        <f t="shared" si="2"/>
        <v>48.31</v>
      </c>
    </row>
    <row r="123" spans="2:6">
      <c r="C123" s="2">
        <v>4300</v>
      </c>
      <c r="D123" s="2">
        <v>89</v>
      </c>
      <c r="E123" s="2">
        <f t="shared" si="2"/>
        <v>48.31</v>
      </c>
    </row>
    <row r="124" spans="2:6">
      <c r="C124" s="2">
        <v>5400</v>
      </c>
      <c r="D124" s="2">
        <v>178</v>
      </c>
      <c r="E124" s="2">
        <f t="shared" si="2"/>
        <v>30.34</v>
      </c>
    </row>
    <row r="125" spans="2:6">
      <c r="C125" s="2">
        <v>4500</v>
      </c>
      <c r="D125" s="2">
        <v>89</v>
      </c>
      <c r="E125" s="2">
        <f t="shared" si="2"/>
        <v>50.56</v>
      </c>
    </row>
    <row r="126" spans="2:6">
      <c r="C126" s="2">
        <v>3900</v>
      </c>
      <c r="D126" s="2">
        <v>75</v>
      </c>
      <c r="E126" s="2">
        <f>ROUND(C126/D126,2)</f>
        <v>52</v>
      </c>
    </row>
    <row r="127" spans="2:6">
      <c r="B127" s="109" t="s">
        <v>561</v>
      </c>
      <c r="C127" s="2">
        <v>4200</v>
      </c>
      <c r="D127" s="2">
        <v>89</v>
      </c>
      <c r="E127" s="2">
        <f t="shared" si="2"/>
        <v>47.19</v>
      </c>
      <c r="F127" s="2">
        <f>ROUND(AVERAGE(E127:E129),2)</f>
        <v>46.19</v>
      </c>
    </row>
    <row r="128" spans="2:6">
      <c r="C128" s="2">
        <v>3800</v>
      </c>
      <c r="D128" s="2">
        <v>89.49</v>
      </c>
      <c r="E128" s="2">
        <f t="shared" si="2"/>
        <v>42.46</v>
      </c>
    </row>
    <row r="129" spans="2:6">
      <c r="C129" s="2">
        <v>6800</v>
      </c>
      <c r="D129" s="2">
        <v>139</v>
      </c>
      <c r="E129" s="2">
        <f t="shared" si="2"/>
        <v>48.92</v>
      </c>
    </row>
    <row r="130" spans="2:6">
      <c r="B130" s="109" t="s">
        <v>562</v>
      </c>
      <c r="C130" s="2">
        <v>3500</v>
      </c>
      <c r="D130" s="2">
        <v>64</v>
      </c>
      <c r="E130" s="2">
        <f t="shared" si="2"/>
        <v>54.69</v>
      </c>
      <c r="F130" s="2">
        <f>ROUND(AVERAGE(E130:E132),2)</f>
        <v>45.78</v>
      </c>
    </row>
    <row r="131" spans="2:6">
      <c r="C131" s="2">
        <v>4000</v>
      </c>
      <c r="D131" s="2">
        <v>89</v>
      </c>
      <c r="E131" s="2">
        <f t="shared" si="2"/>
        <v>44.94</v>
      </c>
    </row>
    <row r="132" spans="2:6">
      <c r="C132" s="2">
        <v>5200</v>
      </c>
      <c r="D132" s="2">
        <v>137.93</v>
      </c>
      <c r="E132" s="2">
        <f t="shared" si="2"/>
        <v>37.700000000000003</v>
      </c>
    </row>
    <row r="133" spans="2:6">
      <c r="B133" s="109" t="s">
        <v>563</v>
      </c>
      <c r="C133" s="2">
        <v>4300</v>
      </c>
      <c r="D133" s="2">
        <v>89</v>
      </c>
      <c r="E133" s="2">
        <f t="shared" si="2"/>
        <v>48.31</v>
      </c>
      <c r="F133" s="2">
        <f>ROUND(AVERAGE(E133),2)</f>
        <v>48.31</v>
      </c>
    </row>
  </sheetData>
  <phoneticPr fontId="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F7AE8-636C-49B8-BECF-54FE0C00079E}">
  <dimension ref="A1:AW53"/>
  <sheetViews>
    <sheetView topLeftCell="A25" workbookViewId="0">
      <selection activeCell="X130" sqref="X130"/>
    </sheetView>
  </sheetViews>
  <sheetFormatPr defaultRowHeight="15.75"/>
  <cols>
    <col min="1" max="2415" width="20" style="112" customWidth="1"/>
    <col min="2416" max="16384" width="9" style="112"/>
  </cols>
  <sheetData>
    <row r="1" spans="1:49">
      <c r="A1" s="110" t="s">
        <v>108</v>
      </c>
      <c r="B1" s="111">
        <v>45658.333831018521</v>
      </c>
      <c r="C1" s="110"/>
      <c r="D1" s="110"/>
      <c r="E1" s="110"/>
      <c r="F1" s="111">
        <v>45627.333831018521</v>
      </c>
      <c r="G1" s="110"/>
      <c r="H1" s="110"/>
      <c r="I1" s="110"/>
      <c r="J1" s="111">
        <v>45597.333831018521</v>
      </c>
      <c r="K1" s="110"/>
      <c r="L1" s="110"/>
      <c r="M1" s="110"/>
      <c r="N1" s="111">
        <v>45566.333831018521</v>
      </c>
      <c r="O1" s="110"/>
      <c r="P1" s="110"/>
      <c r="Q1" s="110"/>
      <c r="R1" s="111">
        <v>45536.333831018521</v>
      </c>
      <c r="S1" s="110"/>
      <c r="T1" s="110"/>
      <c r="U1" s="110"/>
      <c r="V1" s="111">
        <v>45505.333831018521</v>
      </c>
      <c r="W1" s="110"/>
      <c r="X1" s="110"/>
      <c r="Y1" s="110"/>
      <c r="Z1" s="111">
        <v>45474.333831018521</v>
      </c>
      <c r="AA1" s="110"/>
      <c r="AB1" s="110"/>
      <c r="AC1" s="110"/>
      <c r="AD1" s="111">
        <v>45444.333831018521</v>
      </c>
      <c r="AE1" s="110"/>
      <c r="AF1" s="110"/>
      <c r="AG1" s="110"/>
      <c r="AH1" s="111">
        <v>45413.333831018521</v>
      </c>
      <c r="AI1" s="110"/>
      <c r="AJ1" s="110"/>
      <c r="AK1" s="110"/>
      <c r="AL1" s="111">
        <v>45383.333831018521</v>
      </c>
      <c r="AM1" s="110"/>
      <c r="AN1" s="110"/>
      <c r="AO1" s="110"/>
      <c r="AP1" s="111">
        <v>45352.333831018521</v>
      </c>
      <c r="AQ1" s="110"/>
      <c r="AR1" s="110"/>
      <c r="AS1" s="110"/>
      <c r="AT1" s="111">
        <v>45323.333831018521</v>
      </c>
      <c r="AU1" s="110"/>
      <c r="AV1" s="110"/>
      <c r="AW1" s="110"/>
    </row>
    <row r="2" spans="1:49">
      <c r="A2" s="110"/>
      <c r="B2" s="112" t="s">
        <v>109</v>
      </c>
      <c r="C2" s="112" t="s">
        <v>110</v>
      </c>
      <c r="D2" s="112" t="s">
        <v>358</v>
      </c>
      <c r="E2" s="112" t="s">
        <v>111</v>
      </c>
      <c r="F2" s="112" t="s">
        <v>109</v>
      </c>
      <c r="G2" s="112" t="s">
        <v>110</v>
      </c>
      <c r="H2" s="112" t="s">
        <v>358</v>
      </c>
      <c r="I2" s="112" t="s">
        <v>111</v>
      </c>
      <c r="J2" s="112" t="s">
        <v>109</v>
      </c>
      <c r="K2" s="112" t="s">
        <v>110</v>
      </c>
      <c r="L2" s="112" t="s">
        <v>358</v>
      </c>
      <c r="M2" s="112" t="s">
        <v>111</v>
      </c>
      <c r="N2" s="112" t="s">
        <v>109</v>
      </c>
      <c r="O2" s="112" t="s">
        <v>110</v>
      </c>
      <c r="P2" s="112" t="s">
        <v>358</v>
      </c>
      <c r="Q2" s="112" t="s">
        <v>111</v>
      </c>
      <c r="R2" s="112" t="s">
        <v>109</v>
      </c>
      <c r="S2" s="112" t="s">
        <v>110</v>
      </c>
      <c r="T2" s="112" t="s">
        <v>358</v>
      </c>
      <c r="U2" s="112" t="s">
        <v>111</v>
      </c>
      <c r="V2" s="112" t="s">
        <v>109</v>
      </c>
      <c r="W2" s="112" t="s">
        <v>110</v>
      </c>
      <c r="X2" s="112" t="s">
        <v>358</v>
      </c>
      <c r="Y2" s="112" t="s">
        <v>111</v>
      </c>
      <c r="Z2" s="112" t="s">
        <v>109</v>
      </c>
      <c r="AA2" s="112" t="s">
        <v>110</v>
      </c>
      <c r="AB2" s="112" t="s">
        <v>358</v>
      </c>
      <c r="AC2" s="112" t="s">
        <v>111</v>
      </c>
      <c r="AD2" s="112" t="s">
        <v>109</v>
      </c>
      <c r="AE2" s="112" t="s">
        <v>110</v>
      </c>
      <c r="AF2" s="112" t="s">
        <v>358</v>
      </c>
      <c r="AG2" s="112" t="s">
        <v>111</v>
      </c>
      <c r="AH2" s="112" t="s">
        <v>109</v>
      </c>
      <c r="AI2" s="112" t="s">
        <v>110</v>
      </c>
      <c r="AJ2" s="112" t="s">
        <v>358</v>
      </c>
      <c r="AK2" s="112" t="s">
        <v>111</v>
      </c>
      <c r="AL2" s="112" t="s">
        <v>109</v>
      </c>
      <c r="AM2" s="112" t="s">
        <v>110</v>
      </c>
      <c r="AN2" s="112" t="s">
        <v>358</v>
      </c>
      <c r="AO2" s="112" t="s">
        <v>111</v>
      </c>
      <c r="AP2" s="112" t="s">
        <v>109</v>
      </c>
      <c r="AQ2" s="112" t="s">
        <v>110</v>
      </c>
      <c r="AR2" s="112" t="s">
        <v>358</v>
      </c>
      <c r="AS2" s="112" t="s">
        <v>111</v>
      </c>
      <c r="AT2" s="112" t="s">
        <v>109</v>
      </c>
      <c r="AU2" s="112" t="s">
        <v>110</v>
      </c>
      <c r="AV2" s="112" t="s">
        <v>358</v>
      </c>
      <c r="AW2" s="112" t="s">
        <v>111</v>
      </c>
    </row>
    <row r="3" spans="1:49">
      <c r="A3" s="112" t="s">
        <v>359</v>
      </c>
      <c r="B3" s="112">
        <v>54.77</v>
      </c>
      <c r="C3" s="112">
        <v>3850</v>
      </c>
      <c r="D3" s="112" t="s">
        <v>360</v>
      </c>
      <c r="E3" s="112" t="s">
        <v>360</v>
      </c>
      <c r="F3" s="112">
        <v>47.19</v>
      </c>
      <c r="G3" s="112">
        <v>4200</v>
      </c>
      <c r="H3" s="112" t="s">
        <v>360</v>
      </c>
      <c r="I3" s="112" t="s">
        <v>360</v>
      </c>
      <c r="J3" s="112">
        <v>53.93</v>
      </c>
      <c r="K3" s="112">
        <v>4800</v>
      </c>
      <c r="L3" s="112" t="s">
        <v>360</v>
      </c>
      <c r="M3" s="112" t="s">
        <v>360</v>
      </c>
      <c r="N3" s="112">
        <v>53.93</v>
      </c>
      <c r="O3" s="112">
        <v>4800</v>
      </c>
      <c r="P3" s="112" t="s">
        <v>360</v>
      </c>
      <c r="Q3" s="112" t="s">
        <v>360</v>
      </c>
      <c r="R3" s="112">
        <v>59.06</v>
      </c>
      <c r="S3" s="112">
        <v>4200</v>
      </c>
      <c r="T3" s="112" t="s">
        <v>360</v>
      </c>
      <c r="U3" s="112" t="s">
        <v>360</v>
      </c>
      <c r="V3" s="112">
        <v>60.58</v>
      </c>
      <c r="W3" s="112">
        <v>4350</v>
      </c>
      <c r="X3" s="112" t="s">
        <v>360</v>
      </c>
      <c r="Y3" s="112" t="s">
        <v>360</v>
      </c>
      <c r="Z3" s="112">
        <v>61.15</v>
      </c>
      <c r="AA3" s="112">
        <v>4067</v>
      </c>
      <c r="AB3" s="112" t="s">
        <v>360</v>
      </c>
      <c r="AC3" s="112" t="s">
        <v>360</v>
      </c>
      <c r="AD3" s="112">
        <v>60.74</v>
      </c>
      <c r="AE3" s="112">
        <v>4267</v>
      </c>
      <c r="AF3" s="112" t="s">
        <v>360</v>
      </c>
      <c r="AG3" s="112" t="s">
        <v>360</v>
      </c>
      <c r="AH3" s="112">
        <v>60.36</v>
      </c>
      <c r="AI3" s="112">
        <v>4196</v>
      </c>
      <c r="AJ3" s="112" t="s">
        <v>360</v>
      </c>
      <c r="AK3" s="112" t="s">
        <v>360</v>
      </c>
      <c r="AL3" s="112">
        <v>59.95</v>
      </c>
      <c r="AM3" s="112">
        <v>4439</v>
      </c>
      <c r="AN3" s="112" t="s">
        <v>360</v>
      </c>
      <c r="AO3" s="112" t="s">
        <v>360</v>
      </c>
      <c r="AP3" s="112">
        <v>61.41</v>
      </c>
      <c r="AQ3" s="112">
        <v>4350</v>
      </c>
      <c r="AR3" s="112" t="s">
        <v>360</v>
      </c>
      <c r="AS3" s="112" t="s">
        <v>360</v>
      </c>
      <c r="AT3" s="112">
        <v>64.099999999999994</v>
      </c>
      <c r="AU3" s="112">
        <v>3850</v>
      </c>
      <c r="AV3" s="112" t="s">
        <v>360</v>
      </c>
      <c r="AW3" s="112" t="s">
        <v>360</v>
      </c>
    </row>
    <row r="4" spans="1:49">
      <c r="A4" s="112" t="s">
        <v>325</v>
      </c>
      <c r="B4" s="112">
        <v>45.46</v>
      </c>
      <c r="C4" s="112">
        <v>3684</v>
      </c>
      <c r="D4" s="112">
        <v>29178</v>
      </c>
      <c r="E4" s="112" t="s">
        <v>361</v>
      </c>
      <c r="F4" s="112">
        <v>51.25</v>
      </c>
      <c r="G4" s="112">
        <v>3902</v>
      </c>
      <c r="H4" s="112" t="s">
        <v>360</v>
      </c>
      <c r="I4" s="112" t="s">
        <v>360</v>
      </c>
      <c r="J4" s="112">
        <v>54.27</v>
      </c>
      <c r="K4" s="112">
        <v>4137</v>
      </c>
      <c r="L4" s="112">
        <v>29151</v>
      </c>
      <c r="M4" s="112" t="s">
        <v>362</v>
      </c>
      <c r="N4" s="112">
        <v>55.82</v>
      </c>
      <c r="O4" s="112">
        <v>4278</v>
      </c>
      <c r="P4" s="112">
        <v>29013</v>
      </c>
      <c r="Q4" s="112" t="s">
        <v>213</v>
      </c>
      <c r="R4" s="112">
        <v>58.26</v>
      </c>
      <c r="S4" s="112">
        <v>4173</v>
      </c>
      <c r="T4" s="112">
        <v>29614</v>
      </c>
      <c r="U4" s="112" t="s">
        <v>363</v>
      </c>
      <c r="V4" s="112">
        <v>53.11</v>
      </c>
      <c r="W4" s="112">
        <v>4335</v>
      </c>
      <c r="X4" s="112">
        <v>30860</v>
      </c>
      <c r="Y4" s="112" t="s">
        <v>364</v>
      </c>
      <c r="Z4" s="112">
        <v>50.11</v>
      </c>
      <c r="AA4" s="112">
        <v>4243</v>
      </c>
      <c r="AB4" s="112">
        <v>31741</v>
      </c>
      <c r="AC4" s="112" t="s">
        <v>155</v>
      </c>
      <c r="AD4" s="112">
        <v>53.35</v>
      </c>
      <c r="AE4" s="112">
        <v>4054</v>
      </c>
      <c r="AF4" s="112">
        <v>32453</v>
      </c>
      <c r="AG4" s="112" t="s">
        <v>152</v>
      </c>
      <c r="AH4" s="112">
        <v>61.61</v>
      </c>
      <c r="AI4" s="112">
        <v>3788</v>
      </c>
      <c r="AJ4" s="112">
        <v>34629</v>
      </c>
      <c r="AK4" s="112" t="s">
        <v>365</v>
      </c>
      <c r="AL4" s="112">
        <v>61.83</v>
      </c>
      <c r="AM4" s="112">
        <v>3836</v>
      </c>
      <c r="AN4" s="112">
        <v>37000</v>
      </c>
      <c r="AO4" s="112" t="s">
        <v>366</v>
      </c>
      <c r="AP4" s="112">
        <v>59.95</v>
      </c>
      <c r="AQ4" s="112">
        <v>3865</v>
      </c>
      <c r="AR4" s="112">
        <v>37198</v>
      </c>
      <c r="AS4" s="112" t="s">
        <v>367</v>
      </c>
      <c r="AT4" s="112">
        <v>59.65</v>
      </c>
      <c r="AU4" s="112">
        <v>3854</v>
      </c>
      <c r="AV4" s="112">
        <v>37435</v>
      </c>
      <c r="AW4" s="112" t="s">
        <v>368</v>
      </c>
    </row>
    <row r="5" spans="1:49">
      <c r="A5" s="112" t="s">
        <v>369</v>
      </c>
      <c r="B5" s="112">
        <v>83.05</v>
      </c>
      <c r="C5" s="112">
        <v>37667</v>
      </c>
      <c r="D5" s="112">
        <v>46793</v>
      </c>
      <c r="E5" s="112" t="s">
        <v>370</v>
      </c>
      <c r="F5" s="112">
        <v>92.35</v>
      </c>
      <c r="G5" s="112">
        <v>41667</v>
      </c>
      <c r="H5" s="112" t="s">
        <v>360</v>
      </c>
      <c r="I5" s="112" t="s">
        <v>360</v>
      </c>
      <c r="J5" s="112">
        <v>100.14</v>
      </c>
      <c r="K5" s="112">
        <v>42500</v>
      </c>
      <c r="L5" s="112">
        <v>47080</v>
      </c>
      <c r="M5" s="112" t="s">
        <v>371</v>
      </c>
      <c r="N5" s="112">
        <v>92.5</v>
      </c>
      <c r="O5" s="112">
        <v>41250</v>
      </c>
      <c r="P5" s="112">
        <v>46987</v>
      </c>
      <c r="Q5" s="112" t="s">
        <v>363</v>
      </c>
      <c r="R5" s="112">
        <v>92.35</v>
      </c>
      <c r="S5" s="112">
        <v>41667</v>
      </c>
      <c r="T5" s="112">
        <v>50434</v>
      </c>
      <c r="U5" s="112" t="s">
        <v>372</v>
      </c>
      <c r="V5" s="112">
        <v>92.05</v>
      </c>
      <c r="W5" s="112">
        <v>42500</v>
      </c>
      <c r="X5" s="112">
        <v>51430</v>
      </c>
      <c r="Y5" s="112" t="s">
        <v>172</v>
      </c>
      <c r="Z5" s="112">
        <v>92.05</v>
      </c>
      <c r="AA5" s="112">
        <v>42500</v>
      </c>
      <c r="AB5" s="112">
        <v>51323</v>
      </c>
      <c r="AC5" s="112" t="s">
        <v>373</v>
      </c>
      <c r="AD5" s="112">
        <v>92.05</v>
      </c>
      <c r="AE5" s="112">
        <v>42500</v>
      </c>
      <c r="AF5" s="112">
        <v>51430</v>
      </c>
      <c r="AG5" s="112" t="s">
        <v>172</v>
      </c>
      <c r="AH5" s="112">
        <v>93.04</v>
      </c>
      <c r="AI5" s="112">
        <v>41667</v>
      </c>
      <c r="AJ5" s="112">
        <v>52075</v>
      </c>
      <c r="AK5" s="112" t="s">
        <v>374</v>
      </c>
      <c r="AL5" s="112">
        <v>93.04</v>
      </c>
      <c r="AM5" s="112">
        <v>41667</v>
      </c>
      <c r="AN5" s="112">
        <v>53298</v>
      </c>
      <c r="AO5" s="112" t="s">
        <v>212</v>
      </c>
      <c r="AP5" s="112">
        <v>93.04</v>
      </c>
      <c r="AQ5" s="112">
        <v>41667</v>
      </c>
      <c r="AR5" s="112">
        <v>53277</v>
      </c>
      <c r="AS5" s="112" t="s">
        <v>212</v>
      </c>
      <c r="AT5" s="112">
        <v>88.61</v>
      </c>
      <c r="AU5" s="112">
        <v>39000</v>
      </c>
      <c r="AV5" s="112">
        <v>53559</v>
      </c>
      <c r="AW5" s="112" t="s">
        <v>154</v>
      </c>
    </row>
    <row r="6" spans="1:49">
      <c r="A6" s="112" t="s">
        <v>375</v>
      </c>
      <c r="B6" s="112">
        <v>52.06</v>
      </c>
      <c r="C6" s="112">
        <v>3850</v>
      </c>
      <c r="D6" s="112" t="s">
        <v>360</v>
      </c>
      <c r="E6" s="112" t="s">
        <v>360</v>
      </c>
      <c r="F6" s="112">
        <v>53.94</v>
      </c>
      <c r="G6" s="112">
        <v>3825</v>
      </c>
      <c r="H6" s="112" t="s">
        <v>360</v>
      </c>
      <c r="I6" s="112" t="s">
        <v>360</v>
      </c>
      <c r="J6" s="112">
        <v>53.94</v>
      </c>
      <c r="K6" s="112">
        <v>3825</v>
      </c>
      <c r="L6" s="112" t="s">
        <v>360</v>
      </c>
      <c r="M6" s="112" t="s">
        <v>360</v>
      </c>
      <c r="N6" s="112">
        <v>53.58</v>
      </c>
      <c r="O6" s="112">
        <v>4000</v>
      </c>
      <c r="P6" s="112" t="s">
        <v>360</v>
      </c>
      <c r="Q6" s="112" t="s">
        <v>360</v>
      </c>
      <c r="R6" s="112">
        <v>53.58</v>
      </c>
      <c r="S6" s="112">
        <v>4000</v>
      </c>
      <c r="T6" s="112" t="s">
        <v>360</v>
      </c>
      <c r="U6" s="112" t="s">
        <v>360</v>
      </c>
      <c r="V6" s="112">
        <v>53.58</v>
      </c>
      <c r="W6" s="112">
        <v>4000</v>
      </c>
      <c r="X6" s="112" t="s">
        <v>360</v>
      </c>
      <c r="Y6" s="112" t="s">
        <v>360</v>
      </c>
      <c r="Z6" s="112">
        <v>53.58</v>
      </c>
      <c r="AA6" s="112">
        <v>4000</v>
      </c>
      <c r="AB6" s="112" t="s">
        <v>360</v>
      </c>
      <c r="AC6" s="112" t="s">
        <v>360</v>
      </c>
      <c r="AD6" s="112">
        <v>55.48</v>
      </c>
      <c r="AE6" s="112">
        <v>3800</v>
      </c>
      <c r="AF6" s="112" t="s">
        <v>360</v>
      </c>
      <c r="AG6" s="112" t="s">
        <v>360</v>
      </c>
      <c r="AH6" s="112">
        <v>53.3</v>
      </c>
      <c r="AI6" s="112">
        <v>3954</v>
      </c>
      <c r="AJ6" s="112" t="s">
        <v>360</v>
      </c>
      <c r="AK6" s="112" t="s">
        <v>360</v>
      </c>
      <c r="AL6" s="112">
        <v>51.67</v>
      </c>
      <c r="AM6" s="112">
        <v>4014</v>
      </c>
      <c r="AN6" s="112" t="s">
        <v>360</v>
      </c>
      <c r="AO6" s="112" t="s">
        <v>360</v>
      </c>
      <c r="AP6" s="112">
        <v>49.48</v>
      </c>
      <c r="AQ6" s="112">
        <v>4192</v>
      </c>
      <c r="AR6" s="112" t="s">
        <v>360</v>
      </c>
      <c r="AS6" s="112" t="s">
        <v>360</v>
      </c>
      <c r="AT6" s="112">
        <v>50.37</v>
      </c>
      <c r="AU6" s="112">
        <v>4156</v>
      </c>
      <c r="AV6" s="112" t="s">
        <v>360</v>
      </c>
      <c r="AW6" s="112" t="s">
        <v>360</v>
      </c>
    </row>
    <row r="7" spans="1:49">
      <c r="A7" s="112" t="s">
        <v>376</v>
      </c>
      <c r="B7" s="112">
        <v>45.38</v>
      </c>
      <c r="C7" s="112">
        <v>4126</v>
      </c>
      <c r="D7" s="112">
        <v>36265</v>
      </c>
      <c r="E7" s="112" t="s">
        <v>134</v>
      </c>
      <c r="F7" s="112">
        <v>46.23</v>
      </c>
      <c r="G7" s="112">
        <v>4330</v>
      </c>
      <c r="H7" s="112" t="s">
        <v>360</v>
      </c>
      <c r="I7" s="112" t="s">
        <v>360</v>
      </c>
      <c r="J7" s="112">
        <v>47.74</v>
      </c>
      <c r="K7" s="112">
        <v>4552</v>
      </c>
      <c r="L7" s="112">
        <v>37616</v>
      </c>
      <c r="M7" s="112" t="s">
        <v>131</v>
      </c>
      <c r="N7" s="112">
        <v>47.67</v>
      </c>
      <c r="O7" s="112">
        <v>4418</v>
      </c>
      <c r="P7" s="112">
        <v>37991</v>
      </c>
      <c r="Q7" s="112" t="s">
        <v>130</v>
      </c>
      <c r="R7" s="112">
        <v>49.32</v>
      </c>
      <c r="S7" s="112">
        <v>4380</v>
      </c>
      <c r="T7" s="112">
        <v>38137</v>
      </c>
      <c r="U7" s="112" t="s">
        <v>377</v>
      </c>
      <c r="V7" s="112">
        <v>49.75</v>
      </c>
      <c r="W7" s="112">
        <v>4301</v>
      </c>
      <c r="X7" s="112">
        <v>38843</v>
      </c>
      <c r="Y7" s="112" t="s">
        <v>199</v>
      </c>
      <c r="Z7" s="112">
        <v>49.14</v>
      </c>
      <c r="AA7" s="112">
        <v>4348</v>
      </c>
      <c r="AB7" s="112">
        <v>38921</v>
      </c>
      <c r="AC7" s="112" t="s">
        <v>378</v>
      </c>
      <c r="AD7" s="112">
        <v>48.97</v>
      </c>
      <c r="AE7" s="112">
        <v>4370</v>
      </c>
      <c r="AF7" s="112">
        <v>38892</v>
      </c>
      <c r="AG7" s="112" t="s">
        <v>379</v>
      </c>
      <c r="AH7" s="112">
        <v>48.03</v>
      </c>
      <c r="AI7" s="112">
        <v>4537</v>
      </c>
      <c r="AJ7" s="112">
        <v>39389</v>
      </c>
      <c r="AK7" s="112" t="s">
        <v>187</v>
      </c>
      <c r="AL7" s="112">
        <v>48.44</v>
      </c>
      <c r="AM7" s="112">
        <v>4520</v>
      </c>
      <c r="AN7" s="112">
        <v>39511</v>
      </c>
      <c r="AO7" s="112" t="s">
        <v>137</v>
      </c>
      <c r="AP7" s="112">
        <v>48.42</v>
      </c>
      <c r="AQ7" s="112">
        <v>4341</v>
      </c>
      <c r="AR7" s="112">
        <v>40256</v>
      </c>
      <c r="AS7" s="112" t="s">
        <v>188</v>
      </c>
      <c r="AT7" s="112">
        <v>49.54</v>
      </c>
      <c r="AU7" s="112">
        <v>4182</v>
      </c>
      <c r="AV7" s="112">
        <v>40497</v>
      </c>
      <c r="AW7" s="112" t="s">
        <v>165</v>
      </c>
    </row>
    <row r="8" spans="1:49">
      <c r="A8" s="112" t="s">
        <v>380</v>
      </c>
      <c r="B8" s="112">
        <v>41.86</v>
      </c>
      <c r="C8" s="112">
        <v>5900</v>
      </c>
      <c r="D8" s="112">
        <v>31548</v>
      </c>
      <c r="E8" s="112" t="s">
        <v>149</v>
      </c>
      <c r="F8" s="112">
        <v>48.23</v>
      </c>
      <c r="G8" s="112">
        <v>6800</v>
      </c>
      <c r="H8" s="112" t="s">
        <v>360</v>
      </c>
      <c r="I8" s="112" t="s">
        <v>360</v>
      </c>
      <c r="J8" s="112">
        <v>48.23</v>
      </c>
      <c r="K8" s="112">
        <v>6800</v>
      </c>
      <c r="L8" s="112">
        <v>32824</v>
      </c>
      <c r="M8" s="112" t="s">
        <v>381</v>
      </c>
      <c r="N8" s="112">
        <v>48.23</v>
      </c>
      <c r="O8" s="112">
        <v>6800</v>
      </c>
      <c r="P8" s="112">
        <v>33156</v>
      </c>
      <c r="Q8" s="112" t="s">
        <v>382</v>
      </c>
      <c r="R8" s="112">
        <v>48.23</v>
      </c>
      <c r="S8" s="112">
        <v>6800</v>
      </c>
      <c r="T8" s="112">
        <v>33984</v>
      </c>
      <c r="U8" s="112" t="s">
        <v>182</v>
      </c>
      <c r="V8" s="112" t="s">
        <v>360</v>
      </c>
      <c r="W8" s="112" t="s">
        <v>360</v>
      </c>
      <c r="X8" s="112">
        <v>33100</v>
      </c>
      <c r="Y8" s="112" t="s">
        <v>360</v>
      </c>
      <c r="Z8" s="112">
        <v>60</v>
      </c>
      <c r="AA8" s="112">
        <v>1500</v>
      </c>
      <c r="AB8" s="112">
        <v>34037</v>
      </c>
      <c r="AC8" s="112" t="s">
        <v>383</v>
      </c>
      <c r="AD8" s="112">
        <v>70</v>
      </c>
      <c r="AE8" s="112">
        <v>1950</v>
      </c>
      <c r="AF8" s="112">
        <v>33510</v>
      </c>
      <c r="AG8" s="112" t="s">
        <v>384</v>
      </c>
      <c r="AH8" s="112">
        <v>75</v>
      </c>
      <c r="AI8" s="112">
        <v>2600</v>
      </c>
      <c r="AJ8" s="112">
        <v>36431</v>
      </c>
      <c r="AK8" s="112" t="s">
        <v>385</v>
      </c>
      <c r="AL8" s="112">
        <v>70</v>
      </c>
      <c r="AM8" s="112">
        <v>2800</v>
      </c>
      <c r="AN8" s="112">
        <v>35988</v>
      </c>
      <c r="AO8" s="112" t="s">
        <v>386</v>
      </c>
      <c r="AP8" s="112" t="s">
        <v>360</v>
      </c>
      <c r="AQ8" s="112" t="s">
        <v>360</v>
      </c>
      <c r="AR8" s="112">
        <v>37357</v>
      </c>
      <c r="AS8" s="112" t="s">
        <v>360</v>
      </c>
      <c r="AT8" s="112" t="s">
        <v>360</v>
      </c>
      <c r="AU8" s="112" t="s">
        <v>360</v>
      </c>
      <c r="AV8" s="112">
        <v>41643</v>
      </c>
      <c r="AW8" s="112" t="s">
        <v>360</v>
      </c>
    </row>
    <row r="9" spans="1:49">
      <c r="A9" s="112" t="s">
        <v>387</v>
      </c>
      <c r="B9" s="112">
        <v>67.959999999999994</v>
      </c>
      <c r="C9" s="112">
        <v>15125</v>
      </c>
      <c r="D9" s="112">
        <v>53185</v>
      </c>
      <c r="E9" s="112" t="s">
        <v>388</v>
      </c>
      <c r="F9" s="112">
        <v>84.5</v>
      </c>
      <c r="G9" s="112">
        <v>18500</v>
      </c>
      <c r="H9" s="112" t="s">
        <v>360</v>
      </c>
      <c r="I9" s="112" t="s">
        <v>360</v>
      </c>
      <c r="J9" s="112">
        <v>84.5</v>
      </c>
      <c r="K9" s="112">
        <v>18500</v>
      </c>
      <c r="L9" s="112">
        <v>64026</v>
      </c>
      <c r="M9" s="112" t="s">
        <v>117</v>
      </c>
      <c r="N9" s="112">
        <v>112.7</v>
      </c>
      <c r="O9" s="112">
        <v>13263</v>
      </c>
      <c r="P9" s="112">
        <v>61457</v>
      </c>
      <c r="Q9" s="112" t="s">
        <v>389</v>
      </c>
      <c r="R9" s="112">
        <v>104.86</v>
      </c>
      <c r="S9" s="112">
        <v>15948</v>
      </c>
      <c r="T9" s="112">
        <v>61653</v>
      </c>
      <c r="U9" s="112" t="s">
        <v>390</v>
      </c>
      <c r="V9" s="112">
        <v>81.23</v>
      </c>
      <c r="W9" s="112">
        <v>20750</v>
      </c>
      <c r="X9" s="112">
        <v>57834</v>
      </c>
      <c r="Y9" s="112" t="s">
        <v>391</v>
      </c>
      <c r="Z9" s="112">
        <v>79.900000000000006</v>
      </c>
      <c r="AA9" s="112">
        <v>21000</v>
      </c>
      <c r="AB9" s="112">
        <v>56459</v>
      </c>
      <c r="AC9" s="112" t="s">
        <v>392</v>
      </c>
      <c r="AD9" s="112">
        <v>79.540000000000006</v>
      </c>
      <c r="AE9" s="112">
        <v>20250</v>
      </c>
      <c r="AF9" s="112">
        <v>51318</v>
      </c>
      <c r="AG9" s="112" t="s">
        <v>214</v>
      </c>
      <c r="AH9" s="112">
        <v>97.75</v>
      </c>
      <c r="AI9" s="112">
        <v>15160</v>
      </c>
      <c r="AJ9" s="112">
        <v>56556</v>
      </c>
      <c r="AK9" s="112" t="s">
        <v>393</v>
      </c>
      <c r="AL9" s="112">
        <v>100.86</v>
      </c>
      <c r="AM9" s="112">
        <v>12988</v>
      </c>
      <c r="AN9" s="112">
        <v>62777</v>
      </c>
      <c r="AO9" s="112" t="s">
        <v>394</v>
      </c>
      <c r="AP9" s="112">
        <v>97.34</v>
      </c>
      <c r="AQ9" s="112">
        <v>12497</v>
      </c>
      <c r="AR9" s="112">
        <v>63153</v>
      </c>
      <c r="AS9" s="112" t="s">
        <v>202</v>
      </c>
      <c r="AT9" s="112">
        <v>98.08</v>
      </c>
      <c r="AU9" s="112">
        <v>12670</v>
      </c>
      <c r="AV9" s="112">
        <v>49190</v>
      </c>
      <c r="AW9" s="112" t="s">
        <v>395</v>
      </c>
    </row>
    <row r="10" spans="1:49">
      <c r="A10" s="112" t="s">
        <v>396</v>
      </c>
      <c r="B10" s="112" t="s">
        <v>360</v>
      </c>
      <c r="C10" s="112" t="s">
        <v>360</v>
      </c>
      <c r="D10" s="112" t="s">
        <v>360</v>
      </c>
      <c r="E10" s="112" t="s">
        <v>360</v>
      </c>
      <c r="F10" s="112" t="s">
        <v>360</v>
      </c>
      <c r="G10" s="112" t="s">
        <v>360</v>
      </c>
      <c r="H10" s="112" t="s">
        <v>360</v>
      </c>
      <c r="I10" s="112" t="s">
        <v>360</v>
      </c>
      <c r="J10" s="112" t="s">
        <v>360</v>
      </c>
      <c r="K10" s="112" t="s">
        <v>360</v>
      </c>
      <c r="L10" s="112" t="s">
        <v>360</v>
      </c>
      <c r="M10" s="112" t="s">
        <v>360</v>
      </c>
      <c r="N10" s="112" t="s">
        <v>360</v>
      </c>
      <c r="O10" s="112" t="s">
        <v>360</v>
      </c>
      <c r="P10" s="112" t="s">
        <v>360</v>
      </c>
      <c r="Q10" s="112" t="s">
        <v>360</v>
      </c>
      <c r="R10" s="112" t="s">
        <v>360</v>
      </c>
      <c r="S10" s="112" t="s">
        <v>360</v>
      </c>
      <c r="T10" s="112" t="s">
        <v>360</v>
      </c>
      <c r="U10" s="112" t="s">
        <v>360</v>
      </c>
      <c r="V10" s="112" t="s">
        <v>360</v>
      </c>
      <c r="W10" s="112" t="s">
        <v>360</v>
      </c>
      <c r="X10" s="112" t="s">
        <v>360</v>
      </c>
      <c r="Y10" s="112" t="s">
        <v>360</v>
      </c>
      <c r="Z10" s="112" t="s">
        <v>360</v>
      </c>
      <c r="AA10" s="112" t="s">
        <v>360</v>
      </c>
      <c r="AB10" s="112" t="s">
        <v>360</v>
      </c>
      <c r="AC10" s="112" t="s">
        <v>360</v>
      </c>
      <c r="AD10" s="112" t="s">
        <v>360</v>
      </c>
      <c r="AE10" s="112" t="s">
        <v>360</v>
      </c>
      <c r="AF10" s="112" t="s">
        <v>360</v>
      </c>
      <c r="AG10" s="112" t="s">
        <v>360</v>
      </c>
      <c r="AH10" s="112" t="s">
        <v>360</v>
      </c>
      <c r="AI10" s="112" t="s">
        <v>360</v>
      </c>
      <c r="AJ10" s="112" t="s">
        <v>360</v>
      </c>
      <c r="AK10" s="112" t="s">
        <v>360</v>
      </c>
      <c r="AL10" s="112" t="s">
        <v>360</v>
      </c>
      <c r="AM10" s="112" t="s">
        <v>360</v>
      </c>
      <c r="AN10" s="112" t="s">
        <v>360</v>
      </c>
      <c r="AO10" s="112" t="s">
        <v>360</v>
      </c>
      <c r="AP10" s="112" t="s">
        <v>360</v>
      </c>
      <c r="AQ10" s="112" t="s">
        <v>360</v>
      </c>
      <c r="AR10" s="112" t="s">
        <v>360</v>
      </c>
      <c r="AS10" s="112" t="s">
        <v>360</v>
      </c>
      <c r="AT10" s="112" t="s">
        <v>360</v>
      </c>
      <c r="AU10" s="112" t="s">
        <v>360</v>
      </c>
      <c r="AV10" s="112" t="s">
        <v>360</v>
      </c>
      <c r="AW10" s="112" t="s">
        <v>360</v>
      </c>
    </row>
    <row r="11" spans="1:49">
      <c r="A11" s="112" t="s">
        <v>397</v>
      </c>
      <c r="B11" s="112">
        <v>54.63</v>
      </c>
      <c r="C11" s="112">
        <v>4275</v>
      </c>
      <c r="D11" s="112">
        <v>37997</v>
      </c>
      <c r="E11" s="112" t="s">
        <v>177</v>
      </c>
      <c r="F11" s="112">
        <v>55.74</v>
      </c>
      <c r="G11" s="112">
        <v>4400</v>
      </c>
      <c r="H11" s="112" t="s">
        <v>360</v>
      </c>
      <c r="I11" s="112" t="s">
        <v>360</v>
      </c>
      <c r="J11" s="112">
        <v>55.74</v>
      </c>
      <c r="K11" s="112">
        <v>4400</v>
      </c>
      <c r="L11" s="112">
        <v>42133</v>
      </c>
      <c r="M11" s="112" t="s">
        <v>200</v>
      </c>
      <c r="N11" s="112">
        <v>55.74</v>
      </c>
      <c r="O11" s="112">
        <v>4400</v>
      </c>
      <c r="P11" s="112">
        <v>43459</v>
      </c>
      <c r="Q11" s="112" t="s">
        <v>201</v>
      </c>
      <c r="R11" s="112">
        <v>55.74</v>
      </c>
      <c r="S11" s="112">
        <v>4400</v>
      </c>
      <c r="T11" s="112">
        <v>43477</v>
      </c>
      <c r="U11" s="112" t="s">
        <v>201</v>
      </c>
      <c r="V11" s="112">
        <v>55.74</v>
      </c>
      <c r="W11" s="112">
        <v>4400</v>
      </c>
      <c r="X11" s="112">
        <v>43442</v>
      </c>
      <c r="Y11" s="112" t="s">
        <v>125</v>
      </c>
      <c r="Z11" s="112">
        <v>55.74</v>
      </c>
      <c r="AA11" s="112">
        <v>4400</v>
      </c>
      <c r="AB11" s="112">
        <v>43488</v>
      </c>
      <c r="AC11" s="112" t="s">
        <v>201</v>
      </c>
      <c r="AD11" s="112">
        <v>55.74</v>
      </c>
      <c r="AE11" s="112">
        <v>4400</v>
      </c>
      <c r="AF11" s="112">
        <v>43037</v>
      </c>
      <c r="AG11" s="112" t="s">
        <v>211</v>
      </c>
      <c r="AH11" s="112">
        <v>55.74</v>
      </c>
      <c r="AI11" s="112">
        <v>4400</v>
      </c>
      <c r="AJ11" s="112">
        <v>44417</v>
      </c>
      <c r="AK11" s="112" t="s">
        <v>130</v>
      </c>
      <c r="AL11" s="112">
        <v>56.57</v>
      </c>
      <c r="AM11" s="112">
        <v>4190</v>
      </c>
      <c r="AN11" s="112">
        <v>44704</v>
      </c>
      <c r="AO11" s="112" t="s">
        <v>191</v>
      </c>
      <c r="AP11" s="112">
        <v>55.54</v>
      </c>
      <c r="AQ11" s="112">
        <v>4088</v>
      </c>
      <c r="AR11" s="112">
        <v>45380</v>
      </c>
      <c r="AS11" s="112" t="s">
        <v>165</v>
      </c>
      <c r="AT11" s="112">
        <v>54.47</v>
      </c>
      <c r="AU11" s="112">
        <v>4039</v>
      </c>
      <c r="AV11" s="112">
        <v>45372</v>
      </c>
      <c r="AW11" s="112" t="s">
        <v>129</v>
      </c>
    </row>
    <row r="12" spans="1:49">
      <c r="A12" s="112" t="s">
        <v>398</v>
      </c>
      <c r="B12" s="112">
        <v>79.22</v>
      </c>
      <c r="C12" s="112">
        <v>10169</v>
      </c>
      <c r="D12" s="112">
        <v>29506</v>
      </c>
      <c r="E12" s="112" t="s">
        <v>399</v>
      </c>
      <c r="F12" s="112">
        <v>87.6</v>
      </c>
      <c r="G12" s="112">
        <v>12606</v>
      </c>
      <c r="H12" s="112" t="s">
        <v>360</v>
      </c>
      <c r="I12" s="112" t="s">
        <v>360</v>
      </c>
      <c r="J12" s="112">
        <v>87.53</v>
      </c>
      <c r="K12" s="112">
        <v>12590</v>
      </c>
      <c r="L12" s="112">
        <v>25113</v>
      </c>
      <c r="M12" s="112" t="s">
        <v>400</v>
      </c>
      <c r="N12" s="112">
        <v>88.05</v>
      </c>
      <c r="O12" s="112">
        <v>12650</v>
      </c>
      <c r="P12" s="112">
        <v>24153</v>
      </c>
      <c r="Q12" s="112" t="s">
        <v>401</v>
      </c>
      <c r="R12" s="112">
        <v>88.47</v>
      </c>
      <c r="S12" s="112">
        <v>12379</v>
      </c>
      <c r="T12" s="112">
        <v>24412</v>
      </c>
      <c r="U12" s="112" t="s">
        <v>402</v>
      </c>
      <c r="V12" s="112">
        <v>87.42</v>
      </c>
      <c r="W12" s="112">
        <v>12383</v>
      </c>
      <c r="X12" s="112">
        <v>23923</v>
      </c>
      <c r="Y12" s="112" t="s">
        <v>401</v>
      </c>
      <c r="Z12" s="112">
        <v>90.13</v>
      </c>
      <c r="AA12" s="112">
        <v>12751</v>
      </c>
      <c r="AB12" s="112">
        <v>28784</v>
      </c>
      <c r="AC12" s="112" t="s">
        <v>403</v>
      </c>
      <c r="AD12" s="112">
        <v>86.62</v>
      </c>
      <c r="AE12" s="112">
        <v>11259</v>
      </c>
      <c r="AF12" s="112">
        <v>30724</v>
      </c>
      <c r="AG12" s="112" t="s">
        <v>404</v>
      </c>
      <c r="AH12" s="112">
        <v>88.01</v>
      </c>
      <c r="AI12" s="112">
        <v>11249</v>
      </c>
      <c r="AJ12" s="112">
        <v>33191</v>
      </c>
      <c r="AK12" s="112" t="s">
        <v>405</v>
      </c>
      <c r="AL12" s="112">
        <v>87.3</v>
      </c>
      <c r="AM12" s="112">
        <v>11169</v>
      </c>
      <c r="AN12" s="112">
        <v>34792</v>
      </c>
      <c r="AO12" s="112" t="s">
        <v>406</v>
      </c>
      <c r="AP12" s="112">
        <v>84.43</v>
      </c>
      <c r="AQ12" s="112">
        <v>10526</v>
      </c>
      <c r="AR12" s="112">
        <v>31935</v>
      </c>
      <c r="AS12" s="112" t="s">
        <v>407</v>
      </c>
      <c r="AT12" s="112">
        <v>83.61</v>
      </c>
      <c r="AU12" s="112">
        <v>10486</v>
      </c>
      <c r="AV12" s="112">
        <v>34181</v>
      </c>
      <c r="AW12" s="112" t="s">
        <v>408</v>
      </c>
    </row>
    <row r="13" spans="1:49">
      <c r="A13" s="112" t="s">
        <v>409</v>
      </c>
      <c r="B13" s="112">
        <v>46.95</v>
      </c>
      <c r="C13" s="112">
        <v>4380</v>
      </c>
      <c r="D13" s="112">
        <v>27032</v>
      </c>
      <c r="E13" s="112" t="s">
        <v>410</v>
      </c>
      <c r="F13" s="112">
        <v>50.81</v>
      </c>
      <c r="G13" s="112">
        <v>4137</v>
      </c>
      <c r="H13" s="112" t="s">
        <v>360</v>
      </c>
      <c r="I13" s="112" t="s">
        <v>360</v>
      </c>
      <c r="J13" s="112">
        <v>53.27</v>
      </c>
      <c r="K13" s="112">
        <v>4125</v>
      </c>
      <c r="L13" s="112">
        <v>28991</v>
      </c>
      <c r="M13" s="112" t="s">
        <v>411</v>
      </c>
      <c r="N13" s="112">
        <v>54.07</v>
      </c>
      <c r="O13" s="112">
        <v>4209</v>
      </c>
      <c r="P13" s="112">
        <v>29703</v>
      </c>
      <c r="Q13" s="112" t="s">
        <v>412</v>
      </c>
      <c r="R13" s="112">
        <v>53.23</v>
      </c>
      <c r="S13" s="112">
        <v>4565</v>
      </c>
      <c r="T13" s="112">
        <v>29869</v>
      </c>
      <c r="U13" s="112" t="s">
        <v>413</v>
      </c>
      <c r="V13" s="112">
        <v>50.83</v>
      </c>
      <c r="W13" s="112">
        <v>4867</v>
      </c>
      <c r="X13" s="112">
        <v>29828</v>
      </c>
      <c r="Y13" s="112" t="s">
        <v>414</v>
      </c>
      <c r="Z13" s="112">
        <v>59.33</v>
      </c>
      <c r="AA13" s="112">
        <v>4062</v>
      </c>
      <c r="AB13" s="112">
        <v>30077</v>
      </c>
      <c r="AC13" s="112" t="s">
        <v>415</v>
      </c>
      <c r="AD13" s="112">
        <v>66.290000000000006</v>
      </c>
      <c r="AE13" s="112">
        <v>3581</v>
      </c>
      <c r="AF13" s="112">
        <v>30176</v>
      </c>
      <c r="AG13" s="112" t="s">
        <v>416</v>
      </c>
      <c r="AH13" s="112">
        <v>64.45</v>
      </c>
      <c r="AI13" s="112">
        <v>3496</v>
      </c>
      <c r="AJ13" s="112">
        <v>29966</v>
      </c>
      <c r="AK13" s="112" t="s">
        <v>417</v>
      </c>
      <c r="AL13" s="112">
        <v>61.87</v>
      </c>
      <c r="AM13" s="112">
        <v>3642</v>
      </c>
      <c r="AN13" s="112">
        <v>30656</v>
      </c>
      <c r="AO13" s="112" t="s">
        <v>418</v>
      </c>
      <c r="AP13" s="112">
        <v>62.62</v>
      </c>
      <c r="AQ13" s="112">
        <v>3707</v>
      </c>
      <c r="AR13" s="112">
        <v>30539</v>
      </c>
      <c r="AS13" s="112" t="s">
        <v>419</v>
      </c>
      <c r="AT13" s="112">
        <v>63.77</v>
      </c>
      <c r="AU13" s="112">
        <v>3564</v>
      </c>
      <c r="AV13" s="112">
        <v>31132</v>
      </c>
      <c r="AW13" s="112" t="s">
        <v>419</v>
      </c>
    </row>
    <row r="14" spans="1:49">
      <c r="A14" s="112" t="s">
        <v>420</v>
      </c>
      <c r="B14" s="112">
        <v>45.75</v>
      </c>
      <c r="C14" s="112">
        <v>3820</v>
      </c>
      <c r="D14" s="112">
        <v>29974</v>
      </c>
      <c r="E14" s="112" t="s">
        <v>112</v>
      </c>
      <c r="F14" s="112">
        <v>40.65</v>
      </c>
      <c r="G14" s="112">
        <v>4444</v>
      </c>
      <c r="H14" s="112" t="s">
        <v>360</v>
      </c>
      <c r="I14" s="112" t="s">
        <v>360</v>
      </c>
      <c r="J14" s="112">
        <v>42.42</v>
      </c>
      <c r="K14" s="112">
        <v>4560</v>
      </c>
      <c r="L14" s="112">
        <v>30686</v>
      </c>
      <c r="M14" s="112" t="s">
        <v>180</v>
      </c>
      <c r="N14" s="112">
        <v>52.68</v>
      </c>
      <c r="O14" s="112">
        <v>4099</v>
      </c>
      <c r="P14" s="112">
        <v>30857</v>
      </c>
      <c r="Q14" s="112" t="s">
        <v>421</v>
      </c>
      <c r="R14" s="112">
        <v>50.87</v>
      </c>
      <c r="S14" s="112">
        <v>4293</v>
      </c>
      <c r="T14" s="112">
        <v>31197</v>
      </c>
      <c r="U14" s="112" t="s">
        <v>206</v>
      </c>
      <c r="V14" s="112">
        <v>44.11</v>
      </c>
      <c r="W14" s="112">
        <v>4551</v>
      </c>
      <c r="X14" s="112">
        <v>31530</v>
      </c>
      <c r="Y14" s="112" t="s">
        <v>148</v>
      </c>
      <c r="Z14" s="112">
        <v>49.44</v>
      </c>
      <c r="AA14" s="112">
        <v>4473</v>
      </c>
      <c r="AB14" s="112">
        <v>31609</v>
      </c>
      <c r="AC14" s="112" t="s">
        <v>157</v>
      </c>
      <c r="AD14" s="112">
        <v>50.27</v>
      </c>
      <c r="AE14" s="112">
        <v>4471</v>
      </c>
      <c r="AF14" s="112">
        <v>31907</v>
      </c>
      <c r="AG14" s="112" t="s">
        <v>170</v>
      </c>
      <c r="AH14" s="112">
        <v>54.03</v>
      </c>
      <c r="AI14" s="112">
        <v>4309</v>
      </c>
      <c r="AJ14" s="112">
        <v>32121</v>
      </c>
      <c r="AK14" s="112" t="s">
        <v>422</v>
      </c>
      <c r="AL14" s="112">
        <v>55.43</v>
      </c>
      <c r="AM14" s="112">
        <v>4160</v>
      </c>
      <c r="AN14" s="112">
        <v>32526</v>
      </c>
      <c r="AO14" s="112" t="s">
        <v>414</v>
      </c>
      <c r="AP14" s="112">
        <v>54.09</v>
      </c>
      <c r="AQ14" s="112">
        <v>4164</v>
      </c>
      <c r="AR14" s="112">
        <v>32970</v>
      </c>
      <c r="AS14" s="112" t="s">
        <v>423</v>
      </c>
      <c r="AT14" s="112">
        <v>55.26</v>
      </c>
      <c r="AU14" s="112">
        <v>4112</v>
      </c>
      <c r="AV14" s="112">
        <v>33266</v>
      </c>
      <c r="AW14" s="112" t="s">
        <v>424</v>
      </c>
    </row>
    <row r="15" spans="1:49">
      <c r="A15" s="112" t="s">
        <v>425</v>
      </c>
      <c r="B15" s="112">
        <v>49.52</v>
      </c>
      <c r="C15" s="112">
        <v>3442</v>
      </c>
      <c r="D15" s="112" t="s">
        <v>360</v>
      </c>
      <c r="E15" s="112" t="s">
        <v>360</v>
      </c>
      <c r="F15" s="112" t="s">
        <v>360</v>
      </c>
      <c r="G15" s="112" t="s">
        <v>360</v>
      </c>
      <c r="H15" s="112" t="s">
        <v>360</v>
      </c>
      <c r="I15" s="112" t="s">
        <v>360</v>
      </c>
      <c r="J15" s="112" t="s">
        <v>360</v>
      </c>
      <c r="K15" s="112" t="s">
        <v>360</v>
      </c>
      <c r="L15" s="112" t="s">
        <v>360</v>
      </c>
      <c r="M15" s="112" t="s">
        <v>360</v>
      </c>
      <c r="N15" s="112" t="s">
        <v>360</v>
      </c>
      <c r="O15" s="112" t="s">
        <v>360</v>
      </c>
      <c r="P15" s="112" t="s">
        <v>360</v>
      </c>
      <c r="Q15" s="112" t="s">
        <v>360</v>
      </c>
      <c r="R15" s="112" t="s">
        <v>360</v>
      </c>
      <c r="S15" s="112" t="s">
        <v>360</v>
      </c>
      <c r="T15" s="112" t="s">
        <v>360</v>
      </c>
      <c r="U15" s="112" t="s">
        <v>360</v>
      </c>
      <c r="V15" s="112" t="s">
        <v>360</v>
      </c>
      <c r="W15" s="112" t="s">
        <v>360</v>
      </c>
      <c r="X15" s="112" t="s">
        <v>360</v>
      </c>
      <c r="Y15" s="112" t="s">
        <v>360</v>
      </c>
      <c r="Z15" s="112" t="s">
        <v>360</v>
      </c>
      <c r="AA15" s="112" t="s">
        <v>360</v>
      </c>
      <c r="AB15" s="112" t="s">
        <v>360</v>
      </c>
      <c r="AC15" s="112" t="s">
        <v>360</v>
      </c>
      <c r="AD15" s="112">
        <v>42.2</v>
      </c>
      <c r="AE15" s="112">
        <v>3705</v>
      </c>
      <c r="AF15" s="112" t="s">
        <v>360</v>
      </c>
      <c r="AG15" s="112" t="s">
        <v>360</v>
      </c>
      <c r="AH15" s="112">
        <v>49.71</v>
      </c>
      <c r="AI15" s="112">
        <v>3314</v>
      </c>
      <c r="AJ15" s="112" t="s">
        <v>360</v>
      </c>
      <c r="AK15" s="112" t="s">
        <v>360</v>
      </c>
      <c r="AL15" s="112">
        <v>49.96</v>
      </c>
      <c r="AM15" s="112">
        <v>3487</v>
      </c>
      <c r="AN15" s="112" t="s">
        <v>360</v>
      </c>
      <c r="AO15" s="112" t="s">
        <v>360</v>
      </c>
      <c r="AP15" s="112">
        <v>52.29</v>
      </c>
      <c r="AQ15" s="112">
        <v>3631</v>
      </c>
      <c r="AR15" s="112" t="s">
        <v>360</v>
      </c>
      <c r="AS15" s="112" t="s">
        <v>360</v>
      </c>
      <c r="AT15" s="112">
        <v>50.41</v>
      </c>
      <c r="AU15" s="112">
        <v>3514</v>
      </c>
      <c r="AV15" s="112" t="s">
        <v>360</v>
      </c>
      <c r="AW15" s="112" t="s">
        <v>360</v>
      </c>
    </row>
    <row r="16" spans="1:49">
      <c r="A16" s="112" t="s">
        <v>426</v>
      </c>
      <c r="B16" s="112">
        <v>52.9</v>
      </c>
      <c r="C16" s="112">
        <v>4394</v>
      </c>
      <c r="D16" s="112">
        <v>45830</v>
      </c>
      <c r="E16" s="112" t="s">
        <v>185</v>
      </c>
      <c r="F16" s="112">
        <v>55.45</v>
      </c>
      <c r="G16" s="112">
        <v>4733</v>
      </c>
      <c r="H16" s="112" t="s">
        <v>360</v>
      </c>
      <c r="I16" s="112" t="s">
        <v>360</v>
      </c>
      <c r="J16" s="112">
        <v>55.59</v>
      </c>
      <c r="K16" s="112">
        <v>4943</v>
      </c>
      <c r="L16" s="112">
        <v>44680</v>
      </c>
      <c r="M16" s="112" t="s">
        <v>161</v>
      </c>
      <c r="N16" s="112">
        <v>57.51</v>
      </c>
      <c r="O16" s="112">
        <v>5115</v>
      </c>
      <c r="P16" s="112">
        <v>49146</v>
      </c>
      <c r="Q16" s="112" t="s">
        <v>150</v>
      </c>
      <c r="R16" s="112">
        <v>58.2</v>
      </c>
      <c r="S16" s="112">
        <v>5180</v>
      </c>
      <c r="T16" s="112">
        <v>48971</v>
      </c>
      <c r="U16" s="112" t="s">
        <v>168</v>
      </c>
      <c r="V16" s="112">
        <v>58.87</v>
      </c>
      <c r="W16" s="112">
        <v>5239</v>
      </c>
      <c r="X16" s="112">
        <v>49451</v>
      </c>
      <c r="Y16" s="112" t="s">
        <v>120</v>
      </c>
      <c r="Z16" s="112">
        <v>60.62</v>
      </c>
      <c r="AA16" s="112">
        <v>5335</v>
      </c>
      <c r="AB16" s="112">
        <v>49273</v>
      </c>
      <c r="AC16" s="112" t="s">
        <v>210</v>
      </c>
      <c r="AD16" s="112">
        <v>59.56</v>
      </c>
      <c r="AE16" s="112">
        <v>5356</v>
      </c>
      <c r="AF16" s="112">
        <v>49709</v>
      </c>
      <c r="AG16" s="112" t="s">
        <v>427</v>
      </c>
      <c r="AH16" s="112">
        <v>58.13</v>
      </c>
      <c r="AI16" s="112">
        <v>5366</v>
      </c>
      <c r="AJ16" s="112">
        <v>49709</v>
      </c>
      <c r="AK16" s="112" t="s">
        <v>150</v>
      </c>
      <c r="AL16" s="112">
        <v>59.12</v>
      </c>
      <c r="AM16" s="112">
        <v>5166</v>
      </c>
      <c r="AN16" s="112">
        <v>52327</v>
      </c>
      <c r="AO16" s="112" t="s">
        <v>428</v>
      </c>
      <c r="AP16" s="112">
        <v>58.67</v>
      </c>
      <c r="AQ16" s="112">
        <v>5225</v>
      </c>
      <c r="AR16" s="112">
        <v>53436</v>
      </c>
      <c r="AS16" s="112" t="s">
        <v>216</v>
      </c>
      <c r="AT16" s="112">
        <v>58.11</v>
      </c>
      <c r="AU16" s="112">
        <v>5256</v>
      </c>
      <c r="AV16" s="112">
        <v>55628</v>
      </c>
      <c r="AW16" s="112" t="s">
        <v>429</v>
      </c>
    </row>
    <row r="17" spans="1:49">
      <c r="A17" s="112" t="s">
        <v>430</v>
      </c>
      <c r="B17" s="112">
        <v>54.39</v>
      </c>
      <c r="C17" s="112">
        <v>9598</v>
      </c>
      <c r="D17" s="112">
        <v>34820</v>
      </c>
      <c r="E17" s="112" t="s">
        <v>115</v>
      </c>
      <c r="F17" s="112">
        <v>56.25</v>
      </c>
      <c r="G17" s="112">
        <v>10780</v>
      </c>
      <c r="H17" s="112" t="s">
        <v>360</v>
      </c>
      <c r="I17" s="112" t="s">
        <v>360</v>
      </c>
      <c r="J17" s="112">
        <v>58.12</v>
      </c>
      <c r="K17" s="112">
        <v>11377</v>
      </c>
      <c r="L17" s="112">
        <v>38231</v>
      </c>
      <c r="M17" s="112" t="s">
        <v>431</v>
      </c>
      <c r="N17" s="112">
        <v>56.03</v>
      </c>
      <c r="O17" s="112">
        <v>10644</v>
      </c>
      <c r="P17" s="112">
        <v>39377</v>
      </c>
      <c r="Q17" s="112" t="s">
        <v>432</v>
      </c>
      <c r="R17" s="112">
        <v>55.87</v>
      </c>
      <c r="S17" s="112">
        <v>9602</v>
      </c>
      <c r="T17" s="112">
        <v>39773</v>
      </c>
      <c r="U17" s="112" t="s">
        <v>391</v>
      </c>
      <c r="V17" s="112">
        <v>53.3</v>
      </c>
      <c r="W17" s="112">
        <v>8249</v>
      </c>
      <c r="X17" s="112">
        <v>41223</v>
      </c>
      <c r="Y17" s="112" t="s">
        <v>377</v>
      </c>
      <c r="Z17" s="112">
        <v>51.6</v>
      </c>
      <c r="AA17" s="112">
        <v>8596</v>
      </c>
      <c r="AB17" s="112">
        <v>41437</v>
      </c>
      <c r="AC17" s="112" t="s">
        <v>133</v>
      </c>
      <c r="AD17" s="112">
        <v>50.22</v>
      </c>
      <c r="AE17" s="112">
        <v>8638</v>
      </c>
      <c r="AF17" s="112">
        <v>41499</v>
      </c>
      <c r="AG17" s="112" t="s">
        <v>141</v>
      </c>
      <c r="AH17" s="112">
        <v>50.83</v>
      </c>
      <c r="AI17" s="112">
        <v>8186</v>
      </c>
      <c r="AJ17" s="112">
        <v>41701</v>
      </c>
      <c r="AK17" s="112" t="s">
        <v>187</v>
      </c>
      <c r="AL17" s="112">
        <v>51.03</v>
      </c>
      <c r="AM17" s="112">
        <v>7926</v>
      </c>
      <c r="AN17" s="112">
        <v>41008</v>
      </c>
      <c r="AO17" s="112" t="s">
        <v>161</v>
      </c>
      <c r="AP17" s="112">
        <v>53.28</v>
      </c>
      <c r="AQ17" s="112">
        <v>9039</v>
      </c>
      <c r="AR17" s="112">
        <v>41144</v>
      </c>
      <c r="AS17" s="112" t="s">
        <v>211</v>
      </c>
      <c r="AT17" s="112">
        <v>53.2</v>
      </c>
      <c r="AU17" s="112">
        <v>8996</v>
      </c>
      <c r="AV17" s="112">
        <v>41397</v>
      </c>
      <c r="AW17" s="112" t="s">
        <v>132</v>
      </c>
    </row>
    <row r="18" spans="1:49">
      <c r="A18" s="112" t="s">
        <v>433</v>
      </c>
      <c r="B18" s="112">
        <v>73.09</v>
      </c>
      <c r="C18" s="112">
        <v>7795</v>
      </c>
      <c r="D18" s="112">
        <v>58662</v>
      </c>
      <c r="E18" s="112" t="s">
        <v>133</v>
      </c>
      <c r="F18" s="112">
        <v>74.2</v>
      </c>
      <c r="G18" s="112">
        <v>8515</v>
      </c>
      <c r="H18" s="112" t="s">
        <v>360</v>
      </c>
      <c r="I18" s="112" t="s">
        <v>360</v>
      </c>
      <c r="J18" s="112">
        <v>73.790000000000006</v>
      </c>
      <c r="K18" s="112">
        <v>7754</v>
      </c>
      <c r="L18" s="112">
        <v>61354</v>
      </c>
      <c r="M18" s="112" t="s">
        <v>188</v>
      </c>
      <c r="N18" s="112">
        <v>75.12</v>
      </c>
      <c r="O18" s="112">
        <v>8009</v>
      </c>
      <c r="P18" s="112">
        <v>60832</v>
      </c>
      <c r="Q18" s="112" t="s">
        <v>147</v>
      </c>
      <c r="R18" s="112">
        <v>79.03</v>
      </c>
      <c r="S18" s="112">
        <v>8942</v>
      </c>
      <c r="T18" s="112">
        <v>61353</v>
      </c>
      <c r="U18" s="112" t="s">
        <v>434</v>
      </c>
      <c r="V18" s="112">
        <v>79.209999999999994</v>
      </c>
      <c r="W18" s="112">
        <v>9000</v>
      </c>
      <c r="X18" s="112">
        <v>66327</v>
      </c>
      <c r="Y18" s="112" t="s">
        <v>175</v>
      </c>
      <c r="Z18" s="112">
        <v>80.790000000000006</v>
      </c>
      <c r="AA18" s="112">
        <v>8966</v>
      </c>
      <c r="AB18" s="112">
        <v>66525</v>
      </c>
      <c r="AC18" s="112" t="s">
        <v>138</v>
      </c>
      <c r="AD18" s="112">
        <v>81.89</v>
      </c>
      <c r="AE18" s="112">
        <v>8773</v>
      </c>
      <c r="AF18" s="112">
        <v>67034</v>
      </c>
      <c r="AG18" s="112" t="s">
        <v>127</v>
      </c>
      <c r="AH18" s="112">
        <v>80.98</v>
      </c>
      <c r="AI18" s="112">
        <v>8542</v>
      </c>
      <c r="AJ18" s="112">
        <v>67564</v>
      </c>
      <c r="AK18" s="112" t="s">
        <v>140</v>
      </c>
      <c r="AL18" s="112">
        <v>77.23</v>
      </c>
      <c r="AM18" s="112">
        <v>7431</v>
      </c>
      <c r="AN18" s="112">
        <v>68795</v>
      </c>
      <c r="AO18" s="112" t="s">
        <v>435</v>
      </c>
      <c r="AP18" s="112">
        <v>78.62</v>
      </c>
      <c r="AQ18" s="112">
        <v>8079</v>
      </c>
      <c r="AR18" s="112">
        <v>68518</v>
      </c>
      <c r="AS18" s="112" t="s">
        <v>184</v>
      </c>
      <c r="AT18" s="112">
        <v>79.08</v>
      </c>
      <c r="AU18" s="112">
        <v>8698</v>
      </c>
      <c r="AV18" s="112">
        <v>69204</v>
      </c>
      <c r="AW18" s="112" t="s">
        <v>166</v>
      </c>
    </row>
    <row r="19" spans="1:49">
      <c r="A19" s="112" t="s">
        <v>436</v>
      </c>
      <c r="B19" s="112">
        <v>75.28</v>
      </c>
      <c r="C19" s="112">
        <v>6700</v>
      </c>
      <c r="D19" s="112" t="s">
        <v>360</v>
      </c>
      <c r="E19" s="112" t="s">
        <v>360</v>
      </c>
      <c r="F19" s="112">
        <v>76.97</v>
      </c>
      <c r="G19" s="112">
        <v>6850</v>
      </c>
      <c r="H19" s="112" t="s">
        <v>360</v>
      </c>
      <c r="I19" s="112" t="s">
        <v>360</v>
      </c>
      <c r="J19" s="112" t="s">
        <v>360</v>
      </c>
      <c r="K19" s="112" t="s">
        <v>360</v>
      </c>
      <c r="L19" s="112" t="s">
        <v>360</v>
      </c>
      <c r="M19" s="112" t="s">
        <v>360</v>
      </c>
      <c r="N19" s="112" t="s">
        <v>360</v>
      </c>
      <c r="O19" s="112" t="s">
        <v>360</v>
      </c>
      <c r="P19" s="112" t="s">
        <v>360</v>
      </c>
      <c r="Q19" s="112" t="s">
        <v>360</v>
      </c>
      <c r="R19" s="112" t="s">
        <v>360</v>
      </c>
      <c r="S19" s="112" t="s">
        <v>360</v>
      </c>
      <c r="T19" s="112" t="s">
        <v>360</v>
      </c>
      <c r="U19" s="112" t="s">
        <v>360</v>
      </c>
      <c r="V19" s="112" t="s">
        <v>360</v>
      </c>
      <c r="W19" s="112" t="s">
        <v>360</v>
      </c>
      <c r="X19" s="112" t="s">
        <v>360</v>
      </c>
      <c r="Y19" s="112" t="s">
        <v>360</v>
      </c>
      <c r="Z19" s="112" t="s">
        <v>360</v>
      </c>
      <c r="AA19" s="112" t="s">
        <v>360</v>
      </c>
      <c r="AB19" s="112" t="s">
        <v>360</v>
      </c>
      <c r="AC19" s="112" t="s">
        <v>360</v>
      </c>
      <c r="AD19" s="112">
        <v>71.430000000000007</v>
      </c>
      <c r="AE19" s="112">
        <v>6500</v>
      </c>
      <c r="AF19" s="112" t="s">
        <v>360</v>
      </c>
      <c r="AG19" s="112" t="s">
        <v>360</v>
      </c>
      <c r="AH19" s="112">
        <v>75.48</v>
      </c>
      <c r="AI19" s="112">
        <v>6500</v>
      </c>
      <c r="AJ19" s="112" t="s">
        <v>360</v>
      </c>
      <c r="AK19" s="112" t="s">
        <v>360</v>
      </c>
      <c r="AL19" s="112">
        <v>80.86</v>
      </c>
      <c r="AM19" s="112">
        <v>7100</v>
      </c>
      <c r="AN19" s="112" t="s">
        <v>360</v>
      </c>
      <c r="AO19" s="112" t="s">
        <v>360</v>
      </c>
      <c r="AP19" s="112">
        <v>80.180000000000007</v>
      </c>
      <c r="AQ19" s="112">
        <v>7250</v>
      </c>
      <c r="AR19" s="112" t="s">
        <v>360</v>
      </c>
      <c r="AS19" s="112" t="s">
        <v>360</v>
      </c>
      <c r="AT19" s="112">
        <v>75.2</v>
      </c>
      <c r="AU19" s="112">
        <v>6825</v>
      </c>
      <c r="AV19" s="112" t="s">
        <v>360</v>
      </c>
      <c r="AW19" s="112" t="s">
        <v>360</v>
      </c>
    </row>
    <row r="20" spans="1:49">
      <c r="A20" s="112" t="s">
        <v>338</v>
      </c>
      <c r="B20" s="112">
        <v>53.68</v>
      </c>
      <c r="C20" s="112">
        <v>4865</v>
      </c>
      <c r="D20" s="112" t="s">
        <v>360</v>
      </c>
      <c r="E20" s="112" t="s">
        <v>360</v>
      </c>
      <c r="F20" s="112">
        <v>55.7</v>
      </c>
      <c r="G20" s="112">
        <v>4804</v>
      </c>
      <c r="H20" s="112" t="s">
        <v>360</v>
      </c>
      <c r="I20" s="112" t="s">
        <v>360</v>
      </c>
      <c r="J20" s="112">
        <v>57.35</v>
      </c>
      <c r="K20" s="112">
        <v>5323</v>
      </c>
      <c r="L20" s="112" t="s">
        <v>360</v>
      </c>
      <c r="M20" s="112" t="s">
        <v>360</v>
      </c>
      <c r="N20" s="112">
        <v>57.05</v>
      </c>
      <c r="O20" s="112">
        <v>5287</v>
      </c>
      <c r="P20" s="112" t="s">
        <v>360</v>
      </c>
      <c r="Q20" s="112" t="s">
        <v>360</v>
      </c>
      <c r="R20" s="112">
        <v>56.69</v>
      </c>
      <c r="S20" s="112">
        <v>4590</v>
      </c>
      <c r="T20" s="112" t="s">
        <v>360</v>
      </c>
      <c r="U20" s="112" t="s">
        <v>360</v>
      </c>
      <c r="V20" s="112">
        <v>57.96</v>
      </c>
      <c r="W20" s="112">
        <v>4524</v>
      </c>
      <c r="X20" s="112" t="s">
        <v>360</v>
      </c>
      <c r="Y20" s="112" t="s">
        <v>360</v>
      </c>
      <c r="Z20" s="112">
        <v>58.13</v>
      </c>
      <c r="AA20" s="112">
        <v>4757</v>
      </c>
      <c r="AB20" s="112" t="s">
        <v>360</v>
      </c>
      <c r="AC20" s="112" t="s">
        <v>360</v>
      </c>
      <c r="AD20" s="112">
        <v>56.62</v>
      </c>
      <c r="AE20" s="112">
        <v>5293</v>
      </c>
      <c r="AF20" s="112" t="s">
        <v>360</v>
      </c>
      <c r="AG20" s="112" t="s">
        <v>360</v>
      </c>
      <c r="AH20" s="112">
        <v>56.06</v>
      </c>
      <c r="AI20" s="112">
        <v>5373</v>
      </c>
      <c r="AJ20" s="112" t="s">
        <v>360</v>
      </c>
      <c r="AK20" s="112" t="s">
        <v>360</v>
      </c>
      <c r="AL20" s="112">
        <v>56.11</v>
      </c>
      <c r="AM20" s="112">
        <v>4413</v>
      </c>
      <c r="AN20" s="112" t="s">
        <v>360</v>
      </c>
      <c r="AO20" s="112" t="s">
        <v>360</v>
      </c>
      <c r="AP20" s="112">
        <v>56.06</v>
      </c>
      <c r="AQ20" s="112">
        <v>4376</v>
      </c>
      <c r="AR20" s="112" t="s">
        <v>360</v>
      </c>
      <c r="AS20" s="112" t="s">
        <v>360</v>
      </c>
      <c r="AT20" s="112">
        <v>56.46</v>
      </c>
      <c r="AU20" s="112">
        <v>4369</v>
      </c>
      <c r="AV20" s="112" t="s">
        <v>360</v>
      </c>
      <c r="AW20" s="112" t="s">
        <v>360</v>
      </c>
    </row>
    <row r="21" spans="1:49">
      <c r="A21" s="112" t="s">
        <v>437</v>
      </c>
      <c r="B21" s="112">
        <v>92.56</v>
      </c>
      <c r="C21" s="112">
        <v>22500</v>
      </c>
      <c r="D21" s="112">
        <v>54904</v>
      </c>
      <c r="E21" s="112" t="s">
        <v>438</v>
      </c>
      <c r="F21" s="112">
        <v>92.56</v>
      </c>
      <c r="G21" s="112">
        <v>22500</v>
      </c>
      <c r="H21" s="112" t="s">
        <v>360</v>
      </c>
      <c r="I21" s="112" t="s">
        <v>360</v>
      </c>
      <c r="J21" s="112">
        <v>92.56</v>
      </c>
      <c r="K21" s="112">
        <v>22500</v>
      </c>
      <c r="L21" s="112">
        <v>45722</v>
      </c>
      <c r="M21" s="112" t="s">
        <v>439</v>
      </c>
      <c r="N21" s="112">
        <v>92.56</v>
      </c>
      <c r="O21" s="112">
        <v>22500</v>
      </c>
      <c r="P21" s="112">
        <v>45537</v>
      </c>
      <c r="Q21" s="112" t="s">
        <v>440</v>
      </c>
      <c r="R21" s="112">
        <v>97.34</v>
      </c>
      <c r="S21" s="112">
        <v>20000</v>
      </c>
      <c r="T21" s="112">
        <v>45535</v>
      </c>
      <c r="U21" s="112" t="s">
        <v>441</v>
      </c>
      <c r="V21" s="112">
        <v>97.34</v>
      </c>
      <c r="W21" s="112">
        <v>20000</v>
      </c>
      <c r="X21" s="112">
        <v>56448</v>
      </c>
      <c r="Y21" s="112" t="s">
        <v>442</v>
      </c>
      <c r="Z21" s="112">
        <v>95.43</v>
      </c>
      <c r="AA21" s="112">
        <v>21000</v>
      </c>
      <c r="AB21" s="112">
        <v>57305</v>
      </c>
      <c r="AC21" s="112" t="s">
        <v>153</v>
      </c>
      <c r="AD21" s="112">
        <v>94.15</v>
      </c>
      <c r="AE21" s="112">
        <v>21667</v>
      </c>
      <c r="AF21" s="112">
        <v>57191</v>
      </c>
      <c r="AG21" s="112" t="s">
        <v>443</v>
      </c>
      <c r="AH21" s="112">
        <v>94.15</v>
      </c>
      <c r="AI21" s="112">
        <v>21667</v>
      </c>
      <c r="AJ21" s="112">
        <v>59781</v>
      </c>
      <c r="AK21" s="112" t="s">
        <v>170</v>
      </c>
      <c r="AL21" s="112">
        <v>97.34</v>
      </c>
      <c r="AM21" s="112">
        <v>20000</v>
      </c>
      <c r="AN21" s="112">
        <v>62446</v>
      </c>
      <c r="AO21" s="112" t="s">
        <v>361</v>
      </c>
      <c r="AP21" s="112" t="s">
        <v>360</v>
      </c>
      <c r="AQ21" s="112" t="s">
        <v>360</v>
      </c>
      <c r="AR21" s="112">
        <v>62728</v>
      </c>
      <c r="AS21" s="112" t="s">
        <v>360</v>
      </c>
      <c r="AT21" s="112" t="s">
        <v>360</v>
      </c>
      <c r="AU21" s="112" t="s">
        <v>360</v>
      </c>
      <c r="AV21" s="112">
        <v>62745</v>
      </c>
      <c r="AW21" s="112" t="s">
        <v>360</v>
      </c>
    </row>
    <row r="22" spans="1:49">
      <c r="A22" s="112" t="s">
        <v>444</v>
      </c>
      <c r="B22" s="112">
        <v>40.31</v>
      </c>
      <c r="C22" s="112">
        <v>14959</v>
      </c>
      <c r="D22" s="112">
        <v>35692</v>
      </c>
      <c r="E22" s="112" t="s">
        <v>445</v>
      </c>
      <c r="F22" s="112">
        <v>40.15</v>
      </c>
      <c r="G22" s="112">
        <v>14949</v>
      </c>
      <c r="H22" s="112" t="s">
        <v>360</v>
      </c>
      <c r="I22" s="112" t="s">
        <v>360</v>
      </c>
      <c r="J22" s="112">
        <v>40.15</v>
      </c>
      <c r="K22" s="112">
        <v>14949</v>
      </c>
      <c r="L22" s="112">
        <v>35979</v>
      </c>
      <c r="M22" s="112" t="s">
        <v>209</v>
      </c>
      <c r="N22" s="112">
        <v>40.15</v>
      </c>
      <c r="O22" s="112">
        <v>14949</v>
      </c>
      <c r="P22" s="112">
        <v>35779</v>
      </c>
      <c r="Q22" s="112" t="s">
        <v>435</v>
      </c>
      <c r="R22" s="112">
        <v>40.15</v>
      </c>
      <c r="S22" s="112">
        <v>14949</v>
      </c>
      <c r="T22" s="112">
        <v>35691</v>
      </c>
      <c r="U22" s="112" t="s">
        <v>446</v>
      </c>
      <c r="V22" s="112">
        <v>42.48</v>
      </c>
      <c r="W22" s="112">
        <v>15491</v>
      </c>
      <c r="X22" s="112">
        <v>36470</v>
      </c>
      <c r="Y22" s="112" t="s">
        <v>447</v>
      </c>
      <c r="Z22" s="112">
        <v>44.45</v>
      </c>
      <c r="AA22" s="112">
        <v>15956</v>
      </c>
      <c r="AB22" s="112">
        <v>37027</v>
      </c>
      <c r="AC22" s="112" t="s">
        <v>129</v>
      </c>
      <c r="AD22" s="112">
        <v>43.88</v>
      </c>
      <c r="AE22" s="112">
        <v>15726</v>
      </c>
      <c r="AF22" s="112">
        <v>35330</v>
      </c>
      <c r="AG22" s="112" t="s">
        <v>163</v>
      </c>
      <c r="AH22" s="112">
        <v>43.04</v>
      </c>
      <c r="AI22" s="112">
        <v>15342</v>
      </c>
      <c r="AJ22" s="112">
        <v>34880</v>
      </c>
      <c r="AK22" s="112" t="s">
        <v>147</v>
      </c>
      <c r="AL22" s="112">
        <v>43.66</v>
      </c>
      <c r="AM22" s="112">
        <v>15492</v>
      </c>
      <c r="AN22" s="112">
        <v>34331</v>
      </c>
      <c r="AO22" s="112" t="s">
        <v>448</v>
      </c>
      <c r="AP22" s="112">
        <v>45.31</v>
      </c>
      <c r="AQ22" s="112">
        <v>16014</v>
      </c>
      <c r="AR22" s="112">
        <v>34484</v>
      </c>
      <c r="AS22" s="112" t="s">
        <v>164</v>
      </c>
      <c r="AT22" s="112">
        <v>44.93</v>
      </c>
      <c r="AU22" s="112">
        <v>15809</v>
      </c>
      <c r="AV22" s="112">
        <v>34548</v>
      </c>
      <c r="AW22" s="112" t="s">
        <v>449</v>
      </c>
    </row>
    <row r="23" spans="1:49">
      <c r="A23" s="112" t="s">
        <v>450</v>
      </c>
      <c r="B23" s="112">
        <v>102.18</v>
      </c>
      <c r="C23" s="112">
        <v>10800</v>
      </c>
      <c r="D23" s="112">
        <v>58662</v>
      </c>
      <c r="E23" s="112" t="s">
        <v>451</v>
      </c>
      <c r="F23" s="112">
        <v>102.18</v>
      </c>
      <c r="G23" s="112">
        <v>10800</v>
      </c>
      <c r="H23" s="112" t="s">
        <v>360</v>
      </c>
      <c r="I23" s="112" t="s">
        <v>360</v>
      </c>
      <c r="J23" s="112">
        <v>106.5</v>
      </c>
      <c r="K23" s="112">
        <v>11060</v>
      </c>
      <c r="L23" s="112">
        <v>61354</v>
      </c>
      <c r="M23" s="112" t="s">
        <v>410</v>
      </c>
      <c r="N23" s="112">
        <v>144.47</v>
      </c>
      <c r="O23" s="112">
        <v>18000</v>
      </c>
      <c r="P23" s="112">
        <v>60832</v>
      </c>
      <c r="Q23" s="112" t="s">
        <v>452</v>
      </c>
      <c r="R23" s="112">
        <v>144.47</v>
      </c>
      <c r="S23" s="112">
        <v>18000</v>
      </c>
      <c r="T23" s="112">
        <v>61353</v>
      </c>
      <c r="U23" s="112" t="s">
        <v>453</v>
      </c>
      <c r="V23" s="112">
        <v>144.47</v>
      </c>
      <c r="W23" s="112">
        <v>18000</v>
      </c>
      <c r="X23" s="112">
        <v>66327</v>
      </c>
      <c r="Y23" s="112" t="s">
        <v>454</v>
      </c>
      <c r="Z23" s="112">
        <v>109.8</v>
      </c>
      <c r="AA23" s="112">
        <v>12050</v>
      </c>
      <c r="AB23" s="112">
        <v>66525</v>
      </c>
      <c r="AC23" s="112" t="s">
        <v>455</v>
      </c>
      <c r="AD23" s="112">
        <v>109.8</v>
      </c>
      <c r="AE23" s="112">
        <v>12050</v>
      </c>
      <c r="AF23" s="112">
        <v>67034</v>
      </c>
      <c r="AG23" s="112" t="s">
        <v>151</v>
      </c>
      <c r="AH23" s="112">
        <v>109.8</v>
      </c>
      <c r="AI23" s="112">
        <v>12050</v>
      </c>
      <c r="AJ23" s="112">
        <v>67564</v>
      </c>
      <c r="AK23" s="112" t="s">
        <v>156</v>
      </c>
      <c r="AL23" s="112">
        <v>98.55</v>
      </c>
      <c r="AM23" s="112">
        <v>10733</v>
      </c>
      <c r="AN23" s="112">
        <v>68795</v>
      </c>
      <c r="AO23" s="112" t="s">
        <v>456</v>
      </c>
      <c r="AP23" s="112">
        <v>98.55</v>
      </c>
      <c r="AQ23" s="112">
        <v>10733</v>
      </c>
      <c r="AR23" s="112">
        <v>68518</v>
      </c>
      <c r="AS23" s="112" t="s">
        <v>177</v>
      </c>
      <c r="AT23" s="112">
        <v>98.55</v>
      </c>
      <c r="AU23" s="112">
        <v>10733</v>
      </c>
      <c r="AV23" s="112">
        <v>69204</v>
      </c>
      <c r="AW23" s="112" t="s">
        <v>198</v>
      </c>
    </row>
    <row r="24" spans="1:49">
      <c r="A24" s="112" t="s">
        <v>457</v>
      </c>
      <c r="B24" s="112">
        <v>46.27</v>
      </c>
      <c r="C24" s="112">
        <v>9354</v>
      </c>
      <c r="D24" s="112">
        <v>36607</v>
      </c>
      <c r="E24" s="112" t="s">
        <v>162</v>
      </c>
      <c r="F24" s="112">
        <v>42.02</v>
      </c>
      <c r="G24" s="112">
        <v>9439</v>
      </c>
      <c r="H24" s="112" t="s">
        <v>360</v>
      </c>
      <c r="I24" s="112" t="s">
        <v>360</v>
      </c>
      <c r="J24" s="112">
        <v>42.02</v>
      </c>
      <c r="K24" s="112">
        <v>9439</v>
      </c>
      <c r="L24" s="112">
        <v>36863</v>
      </c>
      <c r="M24" s="112" t="s">
        <v>193</v>
      </c>
      <c r="N24" s="112">
        <v>42.02</v>
      </c>
      <c r="O24" s="112">
        <v>9439</v>
      </c>
      <c r="P24" s="112">
        <v>36717</v>
      </c>
      <c r="Q24" s="112" t="s">
        <v>458</v>
      </c>
      <c r="R24" s="112">
        <v>42.02</v>
      </c>
      <c r="S24" s="112">
        <v>9439</v>
      </c>
      <c r="T24" s="112">
        <v>37482</v>
      </c>
      <c r="U24" s="112" t="s">
        <v>459</v>
      </c>
      <c r="V24" s="112">
        <v>42.02</v>
      </c>
      <c r="W24" s="112">
        <v>9439</v>
      </c>
      <c r="X24" s="112">
        <v>36778</v>
      </c>
      <c r="Y24" s="112" t="s">
        <v>166</v>
      </c>
      <c r="Z24" s="112">
        <v>42.02</v>
      </c>
      <c r="AA24" s="112">
        <v>9439</v>
      </c>
      <c r="AB24" s="112">
        <v>37375</v>
      </c>
      <c r="AC24" s="112" t="s">
        <v>446</v>
      </c>
      <c r="AD24" s="112">
        <v>43.19</v>
      </c>
      <c r="AE24" s="112">
        <v>9263</v>
      </c>
      <c r="AF24" s="112">
        <v>37468</v>
      </c>
      <c r="AG24" s="112" t="s">
        <v>460</v>
      </c>
      <c r="AH24" s="112">
        <v>44.66</v>
      </c>
      <c r="AI24" s="112">
        <v>9489</v>
      </c>
      <c r="AJ24" s="112">
        <v>38067</v>
      </c>
      <c r="AK24" s="112" t="s">
        <v>461</v>
      </c>
      <c r="AL24" s="112">
        <v>43.82</v>
      </c>
      <c r="AM24" s="112">
        <v>9559</v>
      </c>
      <c r="AN24" s="112">
        <v>39473</v>
      </c>
      <c r="AO24" s="112" t="s">
        <v>462</v>
      </c>
      <c r="AP24" s="112">
        <v>43.07</v>
      </c>
      <c r="AQ24" s="112">
        <v>9994</v>
      </c>
      <c r="AR24" s="112">
        <v>40154</v>
      </c>
      <c r="AS24" s="112" t="s">
        <v>463</v>
      </c>
      <c r="AT24" s="112">
        <v>43.26</v>
      </c>
      <c r="AU24" s="112">
        <v>9970</v>
      </c>
      <c r="AV24" s="112">
        <v>40283</v>
      </c>
      <c r="AW24" s="112" t="s">
        <v>208</v>
      </c>
    </row>
    <row r="25" spans="1:49">
      <c r="A25" s="112" t="s">
        <v>464</v>
      </c>
      <c r="B25" s="112">
        <v>67.599999999999994</v>
      </c>
      <c r="C25" s="112">
        <v>4367</v>
      </c>
      <c r="D25" s="112" t="s">
        <v>360</v>
      </c>
      <c r="E25" s="112" t="s">
        <v>360</v>
      </c>
      <c r="F25" s="112">
        <v>71.290000000000006</v>
      </c>
      <c r="G25" s="112">
        <v>4283</v>
      </c>
      <c r="H25" s="112" t="s">
        <v>360</v>
      </c>
      <c r="I25" s="112" t="s">
        <v>360</v>
      </c>
      <c r="J25" s="112">
        <v>73.42</v>
      </c>
      <c r="K25" s="112">
        <v>4480</v>
      </c>
      <c r="L25" s="112" t="s">
        <v>360</v>
      </c>
      <c r="M25" s="112" t="s">
        <v>360</v>
      </c>
      <c r="N25" s="112">
        <v>73.42</v>
      </c>
      <c r="O25" s="112">
        <v>4480</v>
      </c>
      <c r="P25" s="112" t="s">
        <v>360</v>
      </c>
      <c r="Q25" s="112" t="s">
        <v>360</v>
      </c>
      <c r="R25" s="112" t="s">
        <v>360</v>
      </c>
      <c r="S25" s="112" t="s">
        <v>360</v>
      </c>
      <c r="T25" s="112" t="s">
        <v>360</v>
      </c>
      <c r="U25" s="112" t="s">
        <v>360</v>
      </c>
      <c r="V25" s="112" t="s">
        <v>360</v>
      </c>
      <c r="W25" s="112" t="s">
        <v>360</v>
      </c>
      <c r="X25" s="112" t="s">
        <v>360</v>
      </c>
      <c r="Y25" s="112" t="s">
        <v>360</v>
      </c>
      <c r="Z25" s="112" t="s">
        <v>360</v>
      </c>
      <c r="AA25" s="112" t="s">
        <v>360</v>
      </c>
      <c r="AB25" s="112" t="s">
        <v>360</v>
      </c>
      <c r="AC25" s="112" t="s">
        <v>360</v>
      </c>
      <c r="AD25" s="112" t="s">
        <v>360</v>
      </c>
      <c r="AE25" s="112" t="s">
        <v>360</v>
      </c>
      <c r="AF25" s="112" t="s">
        <v>360</v>
      </c>
      <c r="AG25" s="112" t="s">
        <v>360</v>
      </c>
      <c r="AH25" s="112" t="s">
        <v>360</v>
      </c>
      <c r="AI25" s="112" t="s">
        <v>360</v>
      </c>
      <c r="AJ25" s="112" t="s">
        <v>360</v>
      </c>
      <c r="AK25" s="112" t="s">
        <v>360</v>
      </c>
      <c r="AL25" s="112" t="s">
        <v>360</v>
      </c>
      <c r="AM25" s="112" t="s">
        <v>360</v>
      </c>
      <c r="AN25" s="112" t="s">
        <v>360</v>
      </c>
      <c r="AO25" s="112" t="s">
        <v>360</v>
      </c>
      <c r="AP25" s="112" t="s">
        <v>360</v>
      </c>
      <c r="AQ25" s="112" t="s">
        <v>360</v>
      </c>
      <c r="AR25" s="112" t="s">
        <v>360</v>
      </c>
      <c r="AS25" s="112" t="s">
        <v>360</v>
      </c>
      <c r="AT25" s="112" t="s">
        <v>360</v>
      </c>
      <c r="AU25" s="112" t="s">
        <v>360</v>
      </c>
      <c r="AV25" s="112" t="s">
        <v>360</v>
      </c>
      <c r="AW25" s="112" t="s">
        <v>360</v>
      </c>
    </row>
    <row r="26" spans="1:49">
      <c r="A26" s="112" t="s">
        <v>465</v>
      </c>
      <c r="B26" s="112">
        <v>53.96</v>
      </c>
      <c r="C26" s="112">
        <v>4161</v>
      </c>
      <c r="D26" s="112">
        <v>36715</v>
      </c>
      <c r="E26" s="112" t="s">
        <v>136</v>
      </c>
      <c r="F26" s="112">
        <v>58.97</v>
      </c>
      <c r="G26" s="112">
        <v>4342</v>
      </c>
      <c r="H26" s="112" t="s">
        <v>360</v>
      </c>
      <c r="I26" s="112" t="s">
        <v>360</v>
      </c>
      <c r="J26" s="112">
        <v>61.49</v>
      </c>
      <c r="K26" s="112">
        <v>4600</v>
      </c>
      <c r="L26" s="112">
        <v>35996</v>
      </c>
      <c r="M26" s="112" t="s">
        <v>466</v>
      </c>
      <c r="N26" s="112">
        <v>61.76</v>
      </c>
      <c r="O26" s="112">
        <v>4620</v>
      </c>
      <c r="P26" s="112">
        <v>36731</v>
      </c>
      <c r="Q26" s="112" t="s">
        <v>422</v>
      </c>
      <c r="R26" s="112">
        <v>62</v>
      </c>
      <c r="S26" s="112">
        <v>4650</v>
      </c>
      <c r="T26" s="112">
        <v>37868</v>
      </c>
      <c r="U26" s="112" t="s">
        <v>151</v>
      </c>
      <c r="V26" s="112" t="s">
        <v>360</v>
      </c>
      <c r="W26" s="112" t="s">
        <v>360</v>
      </c>
      <c r="X26" s="112">
        <v>38641</v>
      </c>
      <c r="Y26" s="112" t="s">
        <v>360</v>
      </c>
      <c r="Z26" s="112" t="s">
        <v>360</v>
      </c>
      <c r="AA26" s="112" t="s">
        <v>360</v>
      </c>
      <c r="AB26" s="112">
        <v>37516</v>
      </c>
      <c r="AC26" s="112" t="s">
        <v>360</v>
      </c>
      <c r="AD26" s="112" t="s">
        <v>360</v>
      </c>
      <c r="AE26" s="112" t="s">
        <v>360</v>
      </c>
      <c r="AF26" s="112">
        <v>37895</v>
      </c>
      <c r="AG26" s="112" t="s">
        <v>360</v>
      </c>
      <c r="AH26" s="112" t="s">
        <v>360</v>
      </c>
      <c r="AI26" s="112" t="s">
        <v>360</v>
      </c>
      <c r="AJ26" s="112">
        <v>37520</v>
      </c>
      <c r="AK26" s="112" t="s">
        <v>360</v>
      </c>
      <c r="AL26" s="112" t="s">
        <v>360</v>
      </c>
      <c r="AM26" s="112" t="s">
        <v>360</v>
      </c>
      <c r="AN26" s="112">
        <v>37899</v>
      </c>
      <c r="AO26" s="112" t="s">
        <v>360</v>
      </c>
      <c r="AP26" s="112" t="s">
        <v>360</v>
      </c>
      <c r="AQ26" s="112" t="s">
        <v>360</v>
      </c>
      <c r="AR26" s="112">
        <v>37524</v>
      </c>
      <c r="AS26" s="112" t="s">
        <v>360</v>
      </c>
      <c r="AT26" s="112">
        <v>35.71</v>
      </c>
      <c r="AU26" s="112">
        <v>3500</v>
      </c>
      <c r="AV26" s="112">
        <v>36432</v>
      </c>
      <c r="AW26" s="112" t="s">
        <v>467</v>
      </c>
    </row>
    <row r="27" spans="1:49">
      <c r="A27" s="112" t="s">
        <v>468</v>
      </c>
      <c r="B27" s="112" t="s">
        <v>360</v>
      </c>
      <c r="C27" s="112" t="s">
        <v>360</v>
      </c>
      <c r="D27" s="112" t="s">
        <v>360</v>
      </c>
      <c r="E27" s="112" t="s">
        <v>360</v>
      </c>
      <c r="F27" s="112" t="s">
        <v>360</v>
      </c>
      <c r="G27" s="112" t="s">
        <v>360</v>
      </c>
      <c r="H27" s="112" t="s">
        <v>360</v>
      </c>
      <c r="I27" s="112" t="s">
        <v>360</v>
      </c>
      <c r="J27" s="112" t="s">
        <v>360</v>
      </c>
      <c r="K27" s="112" t="s">
        <v>360</v>
      </c>
      <c r="L27" s="112" t="s">
        <v>360</v>
      </c>
      <c r="M27" s="112" t="s">
        <v>360</v>
      </c>
      <c r="N27" s="112" t="s">
        <v>360</v>
      </c>
      <c r="O27" s="112" t="s">
        <v>360</v>
      </c>
      <c r="P27" s="112" t="s">
        <v>360</v>
      </c>
      <c r="Q27" s="112" t="s">
        <v>360</v>
      </c>
      <c r="R27" s="112" t="s">
        <v>360</v>
      </c>
      <c r="S27" s="112" t="s">
        <v>360</v>
      </c>
      <c r="T27" s="112" t="s">
        <v>360</v>
      </c>
      <c r="U27" s="112" t="s">
        <v>360</v>
      </c>
      <c r="V27" s="112" t="s">
        <v>360</v>
      </c>
      <c r="W27" s="112" t="s">
        <v>360</v>
      </c>
      <c r="X27" s="112" t="s">
        <v>360</v>
      </c>
      <c r="Y27" s="112" t="s">
        <v>360</v>
      </c>
      <c r="Z27" s="112" t="s">
        <v>360</v>
      </c>
      <c r="AA27" s="112" t="s">
        <v>360</v>
      </c>
      <c r="AB27" s="112" t="s">
        <v>360</v>
      </c>
      <c r="AC27" s="112" t="s">
        <v>360</v>
      </c>
      <c r="AD27" s="112" t="s">
        <v>360</v>
      </c>
      <c r="AE27" s="112" t="s">
        <v>360</v>
      </c>
      <c r="AF27" s="112" t="s">
        <v>360</v>
      </c>
      <c r="AG27" s="112" t="s">
        <v>360</v>
      </c>
      <c r="AH27" s="112" t="s">
        <v>360</v>
      </c>
      <c r="AI27" s="112" t="s">
        <v>360</v>
      </c>
      <c r="AJ27" s="112" t="s">
        <v>360</v>
      </c>
      <c r="AK27" s="112" t="s">
        <v>360</v>
      </c>
      <c r="AL27" s="112" t="s">
        <v>360</v>
      </c>
      <c r="AM27" s="112" t="s">
        <v>360</v>
      </c>
      <c r="AN27" s="112" t="s">
        <v>360</v>
      </c>
      <c r="AO27" s="112" t="s">
        <v>360</v>
      </c>
      <c r="AP27" s="112" t="s">
        <v>360</v>
      </c>
      <c r="AQ27" s="112" t="s">
        <v>360</v>
      </c>
      <c r="AR27" s="112" t="s">
        <v>360</v>
      </c>
      <c r="AS27" s="112" t="s">
        <v>360</v>
      </c>
      <c r="AT27" s="112" t="s">
        <v>360</v>
      </c>
      <c r="AU27" s="112" t="s">
        <v>360</v>
      </c>
      <c r="AV27" s="112" t="s">
        <v>360</v>
      </c>
      <c r="AW27" s="112" t="s">
        <v>360</v>
      </c>
    </row>
    <row r="28" spans="1:49">
      <c r="A28" s="112" t="s">
        <v>469</v>
      </c>
      <c r="B28" s="112">
        <v>67.3</v>
      </c>
      <c r="C28" s="112">
        <v>16206</v>
      </c>
      <c r="D28" s="112">
        <v>54410</v>
      </c>
      <c r="E28" s="112" t="s">
        <v>470</v>
      </c>
      <c r="F28" s="112">
        <v>65.05</v>
      </c>
      <c r="G28" s="112">
        <v>16363</v>
      </c>
      <c r="H28" s="112" t="s">
        <v>360</v>
      </c>
      <c r="I28" s="112" t="s">
        <v>360</v>
      </c>
      <c r="J28" s="112">
        <v>63.19</v>
      </c>
      <c r="K28" s="112">
        <v>15976</v>
      </c>
      <c r="L28" s="112">
        <v>56869</v>
      </c>
      <c r="M28" s="112" t="s">
        <v>183</v>
      </c>
      <c r="N28" s="112">
        <v>63.24</v>
      </c>
      <c r="O28" s="112">
        <v>16518</v>
      </c>
      <c r="P28" s="112">
        <v>57644</v>
      </c>
      <c r="Q28" s="112" t="s">
        <v>471</v>
      </c>
      <c r="R28" s="112">
        <v>59.67</v>
      </c>
      <c r="S28" s="112">
        <v>15881</v>
      </c>
      <c r="T28" s="112">
        <v>57913</v>
      </c>
      <c r="U28" s="112" t="s">
        <v>472</v>
      </c>
      <c r="V28" s="112">
        <v>60.75</v>
      </c>
      <c r="W28" s="112">
        <v>15867</v>
      </c>
      <c r="X28" s="112">
        <v>56051</v>
      </c>
      <c r="Y28" s="112" t="s">
        <v>473</v>
      </c>
      <c r="Z28" s="112">
        <v>62.01</v>
      </c>
      <c r="AA28" s="112">
        <v>16160</v>
      </c>
      <c r="AB28" s="112">
        <v>55561</v>
      </c>
      <c r="AC28" s="112" t="s">
        <v>209</v>
      </c>
      <c r="AD28" s="112">
        <v>66.84</v>
      </c>
      <c r="AE28" s="112">
        <v>17195</v>
      </c>
      <c r="AF28" s="112">
        <v>58361</v>
      </c>
      <c r="AG28" s="112" t="s">
        <v>143</v>
      </c>
      <c r="AH28" s="112">
        <v>72.53</v>
      </c>
      <c r="AI28" s="112">
        <v>16661</v>
      </c>
      <c r="AJ28" s="112">
        <v>57910</v>
      </c>
      <c r="AK28" s="112" t="s">
        <v>474</v>
      </c>
      <c r="AL28" s="112">
        <v>71.84</v>
      </c>
      <c r="AM28" s="112">
        <v>16479</v>
      </c>
      <c r="AN28" s="112">
        <v>58013</v>
      </c>
      <c r="AO28" s="112" t="s">
        <v>178</v>
      </c>
      <c r="AP28" s="112">
        <v>70.91</v>
      </c>
      <c r="AQ28" s="112">
        <v>16685</v>
      </c>
      <c r="AR28" s="112">
        <v>60819</v>
      </c>
      <c r="AS28" s="112" t="s">
        <v>447</v>
      </c>
      <c r="AT28" s="112">
        <v>67.44</v>
      </c>
      <c r="AU28" s="112">
        <v>16079</v>
      </c>
      <c r="AV28" s="112">
        <v>62929</v>
      </c>
      <c r="AW28" s="112" t="s">
        <v>475</v>
      </c>
    </row>
    <row r="29" spans="1:49">
      <c r="A29" s="112" t="s">
        <v>476</v>
      </c>
      <c r="B29" s="112">
        <v>56.51</v>
      </c>
      <c r="C29" s="112">
        <v>5665</v>
      </c>
      <c r="D29" s="112">
        <v>48491</v>
      </c>
      <c r="E29" s="112" t="s">
        <v>447</v>
      </c>
      <c r="F29" s="112">
        <v>58.65</v>
      </c>
      <c r="G29" s="112">
        <v>5889</v>
      </c>
      <c r="H29" s="112" t="s">
        <v>360</v>
      </c>
      <c r="I29" s="112" t="s">
        <v>360</v>
      </c>
      <c r="J29" s="112">
        <v>57.8</v>
      </c>
      <c r="K29" s="112">
        <v>5938</v>
      </c>
      <c r="L29" s="112">
        <v>49497</v>
      </c>
      <c r="M29" s="112" t="s">
        <v>142</v>
      </c>
      <c r="N29" s="112">
        <v>57.87</v>
      </c>
      <c r="O29" s="112">
        <v>5624</v>
      </c>
      <c r="P29" s="112">
        <v>48056</v>
      </c>
      <c r="Q29" s="112" t="s">
        <v>128</v>
      </c>
      <c r="R29" s="112">
        <v>57.72</v>
      </c>
      <c r="S29" s="112">
        <v>5589</v>
      </c>
      <c r="T29" s="112">
        <v>47581</v>
      </c>
      <c r="U29" s="112" t="s">
        <v>146</v>
      </c>
      <c r="V29" s="112">
        <v>57.05</v>
      </c>
      <c r="W29" s="112">
        <v>5453</v>
      </c>
      <c r="X29" s="112">
        <v>48062</v>
      </c>
      <c r="Y29" s="112" t="s">
        <v>144</v>
      </c>
      <c r="Z29" s="112">
        <v>57.38</v>
      </c>
      <c r="AA29" s="112">
        <v>5410</v>
      </c>
      <c r="AB29" s="112">
        <v>48548</v>
      </c>
      <c r="AC29" s="112" t="s">
        <v>145</v>
      </c>
      <c r="AD29" s="112">
        <v>57.3</v>
      </c>
      <c r="AE29" s="112">
        <v>5539</v>
      </c>
      <c r="AF29" s="112">
        <v>48548</v>
      </c>
      <c r="AG29" s="112" t="s">
        <v>121</v>
      </c>
      <c r="AH29" s="112">
        <v>57.24</v>
      </c>
      <c r="AI29" s="112">
        <v>5752</v>
      </c>
      <c r="AJ29" s="112">
        <v>47597</v>
      </c>
      <c r="AK29" s="112" t="s">
        <v>139</v>
      </c>
      <c r="AL29" s="112">
        <v>57.45</v>
      </c>
      <c r="AM29" s="112">
        <v>5553</v>
      </c>
      <c r="AN29" s="112">
        <v>48078</v>
      </c>
      <c r="AO29" s="112" t="s">
        <v>175</v>
      </c>
      <c r="AP29" s="112">
        <v>55.9</v>
      </c>
      <c r="AQ29" s="112">
        <v>5384</v>
      </c>
      <c r="AR29" s="112">
        <v>49060</v>
      </c>
      <c r="AS29" s="112" t="s">
        <v>477</v>
      </c>
      <c r="AT29" s="112">
        <v>55.42</v>
      </c>
      <c r="AU29" s="112">
        <v>5335</v>
      </c>
      <c r="AV29" s="112">
        <v>50062</v>
      </c>
      <c r="AW29" s="112" t="s">
        <v>217</v>
      </c>
    </row>
    <row r="30" spans="1:49">
      <c r="A30" s="112" t="s">
        <v>478</v>
      </c>
      <c r="B30" s="112">
        <v>55.16</v>
      </c>
      <c r="C30" s="112">
        <v>3275</v>
      </c>
      <c r="D30" s="112">
        <v>31956</v>
      </c>
      <c r="E30" s="112" t="s">
        <v>393</v>
      </c>
      <c r="F30" s="112">
        <v>44.44</v>
      </c>
      <c r="G30" s="112">
        <v>4000</v>
      </c>
      <c r="H30" s="112" t="s">
        <v>360</v>
      </c>
      <c r="I30" s="112" t="s">
        <v>360</v>
      </c>
      <c r="J30" s="112">
        <v>44.44</v>
      </c>
      <c r="K30" s="112">
        <v>4000</v>
      </c>
      <c r="L30" s="112">
        <v>35151</v>
      </c>
      <c r="M30" s="112" t="s">
        <v>162</v>
      </c>
      <c r="N30" s="112">
        <v>44.44</v>
      </c>
      <c r="O30" s="112">
        <v>4000</v>
      </c>
      <c r="P30" s="112">
        <v>34773</v>
      </c>
      <c r="Q30" s="112" t="s">
        <v>160</v>
      </c>
      <c r="R30" s="112">
        <v>44.44</v>
      </c>
      <c r="S30" s="112">
        <v>4000</v>
      </c>
      <c r="T30" s="112">
        <v>33636</v>
      </c>
      <c r="U30" s="112" t="s">
        <v>122</v>
      </c>
      <c r="V30" s="112">
        <v>44.44</v>
      </c>
      <c r="W30" s="112">
        <v>4000</v>
      </c>
      <c r="X30" s="112">
        <v>34604</v>
      </c>
      <c r="Y30" s="112" t="s">
        <v>125</v>
      </c>
      <c r="Z30" s="112">
        <v>44.44</v>
      </c>
      <c r="AA30" s="112">
        <v>4000</v>
      </c>
      <c r="AB30" s="112">
        <v>34826</v>
      </c>
      <c r="AC30" s="112" t="s">
        <v>479</v>
      </c>
      <c r="AD30" s="112">
        <v>45.79</v>
      </c>
      <c r="AE30" s="112">
        <v>3483</v>
      </c>
      <c r="AF30" s="112">
        <v>35995</v>
      </c>
      <c r="AG30" s="112" t="s">
        <v>448</v>
      </c>
      <c r="AH30" s="112">
        <v>48.26</v>
      </c>
      <c r="AI30" s="112">
        <v>3577</v>
      </c>
      <c r="AJ30" s="112">
        <v>35811</v>
      </c>
      <c r="AK30" s="112" t="s">
        <v>123</v>
      </c>
      <c r="AL30" s="112">
        <v>54.5</v>
      </c>
      <c r="AM30" s="112">
        <v>3438</v>
      </c>
      <c r="AN30" s="112">
        <v>37054</v>
      </c>
      <c r="AO30" s="112" t="s">
        <v>136</v>
      </c>
      <c r="AP30" s="112">
        <v>59.52</v>
      </c>
      <c r="AQ30" s="112">
        <v>3328</v>
      </c>
      <c r="AR30" s="112">
        <v>36919</v>
      </c>
      <c r="AS30" s="112" t="s">
        <v>367</v>
      </c>
      <c r="AT30" s="112">
        <v>62.81</v>
      </c>
      <c r="AU30" s="112">
        <v>3152</v>
      </c>
      <c r="AV30" s="112">
        <v>37141</v>
      </c>
      <c r="AW30" s="112" t="s">
        <v>480</v>
      </c>
    </row>
    <row r="31" spans="1:49">
      <c r="A31" s="112" t="s">
        <v>481</v>
      </c>
      <c r="B31" s="112">
        <v>39.46</v>
      </c>
      <c r="C31" s="112">
        <v>7720</v>
      </c>
      <c r="D31" s="112">
        <v>31880</v>
      </c>
      <c r="E31" s="112" t="s">
        <v>470</v>
      </c>
      <c r="F31" s="112">
        <v>40.89</v>
      </c>
      <c r="G31" s="112">
        <v>8267</v>
      </c>
      <c r="H31" s="112" t="s">
        <v>360</v>
      </c>
      <c r="I31" s="112" t="s">
        <v>360</v>
      </c>
      <c r="J31" s="112">
        <v>43.09</v>
      </c>
      <c r="K31" s="112">
        <v>6700</v>
      </c>
      <c r="L31" s="112">
        <v>31326</v>
      </c>
      <c r="M31" s="112" t="s">
        <v>159</v>
      </c>
      <c r="N31" s="112">
        <v>50.02</v>
      </c>
      <c r="O31" s="112">
        <v>7420</v>
      </c>
      <c r="P31" s="112">
        <v>30723</v>
      </c>
      <c r="Q31" s="112" t="s">
        <v>482</v>
      </c>
      <c r="R31" s="112">
        <v>57.16</v>
      </c>
      <c r="S31" s="112">
        <v>8543</v>
      </c>
      <c r="T31" s="112">
        <v>31585</v>
      </c>
      <c r="U31" s="112" t="s">
        <v>204</v>
      </c>
      <c r="V31" s="112">
        <v>64.06</v>
      </c>
      <c r="W31" s="112">
        <v>9000</v>
      </c>
      <c r="X31" s="112">
        <v>33403</v>
      </c>
      <c r="Y31" s="112" t="s">
        <v>483</v>
      </c>
      <c r="Z31" s="112">
        <v>63.6</v>
      </c>
      <c r="AA31" s="112">
        <v>9386</v>
      </c>
      <c r="AB31" s="112">
        <v>35087</v>
      </c>
      <c r="AC31" s="112" t="s">
        <v>484</v>
      </c>
      <c r="AD31" s="112">
        <v>69.42</v>
      </c>
      <c r="AE31" s="112">
        <v>10550</v>
      </c>
      <c r="AF31" s="112">
        <v>35837</v>
      </c>
      <c r="AG31" s="112" t="s">
        <v>485</v>
      </c>
      <c r="AH31" s="112">
        <v>72.42</v>
      </c>
      <c r="AI31" s="112">
        <v>11233</v>
      </c>
      <c r="AJ31" s="112">
        <v>36108</v>
      </c>
      <c r="AK31" s="112" t="s">
        <v>486</v>
      </c>
      <c r="AL31" s="112">
        <v>61.66</v>
      </c>
      <c r="AM31" s="112">
        <v>11850</v>
      </c>
      <c r="AN31" s="112">
        <v>35920</v>
      </c>
      <c r="AO31" s="112" t="s">
        <v>487</v>
      </c>
      <c r="AP31" s="112">
        <v>62.05</v>
      </c>
      <c r="AQ31" s="112">
        <v>11925</v>
      </c>
      <c r="AR31" s="112">
        <v>35850</v>
      </c>
      <c r="AS31" s="112" t="s">
        <v>488</v>
      </c>
      <c r="AT31" s="112">
        <v>62.63</v>
      </c>
      <c r="AU31" s="112">
        <v>11380</v>
      </c>
      <c r="AV31" s="112">
        <v>37229</v>
      </c>
      <c r="AW31" s="112" t="s">
        <v>113</v>
      </c>
    </row>
    <row r="32" spans="1:49">
      <c r="A32" s="112" t="s">
        <v>489</v>
      </c>
      <c r="B32" s="112">
        <v>50.76</v>
      </c>
      <c r="C32" s="112">
        <v>4105</v>
      </c>
      <c r="D32" s="112">
        <v>40076</v>
      </c>
      <c r="E32" s="112" t="s">
        <v>126</v>
      </c>
      <c r="F32" s="112">
        <v>48.47</v>
      </c>
      <c r="G32" s="112">
        <v>4100</v>
      </c>
      <c r="H32" s="112" t="s">
        <v>360</v>
      </c>
      <c r="I32" s="112" t="s">
        <v>360</v>
      </c>
      <c r="J32" s="112">
        <v>48.47</v>
      </c>
      <c r="K32" s="112">
        <v>4100</v>
      </c>
      <c r="L32" s="112">
        <v>39688</v>
      </c>
      <c r="M32" s="112" t="s">
        <v>127</v>
      </c>
      <c r="N32" s="112">
        <v>48.47</v>
      </c>
      <c r="O32" s="112">
        <v>4100</v>
      </c>
      <c r="P32" s="112">
        <v>38910</v>
      </c>
      <c r="Q32" s="112" t="s">
        <v>133</v>
      </c>
      <c r="R32" s="112">
        <v>48.47</v>
      </c>
      <c r="S32" s="112">
        <v>4100</v>
      </c>
      <c r="T32" s="112">
        <v>37777</v>
      </c>
      <c r="U32" s="112" t="s">
        <v>125</v>
      </c>
      <c r="V32" s="112">
        <v>48.47</v>
      </c>
      <c r="W32" s="112">
        <v>4100</v>
      </c>
      <c r="X32" s="112">
        <v>37403</v>
      </c>
      <c r="Y32" s="112" t="s">
        <v>211</v>
      </c>
      <c r="Z32" s="112">
        <v>48.47</v>
      </c>
      <c r="AA32" s="112">
        <v>4100</v>
      </c>
      <c r="AB32" s="112">
        <v>37781</v>
      </c>
      <c r="AC32" s="112" t="s">
        <v>125</v>
      </c>
      <c r="AD32" s="112">
        <v>52.58</v>
      </c>
      <c r="AE32" s="112">
        <v>3771</v>
      </c>
      <c r="AF32" s="112">
        <v>36681</v>
      </c>
      <c r="AG32" s="112" t="s">
        <v>456</v>
      </c>
      <c r="AH32" s="112">
        <v>52.07</v>
      </c>
      <c r="AI32" s="112">
        <v>3900</v>
      </c>
      <c r="AJ32" s="112">
        <v>36681</v>
      </c>
      <c r="AK32" s="112" t="s">
        <v>490</v>
      </c>
      <c r="AL32" s="112">
        <v>50.94</v>
      </c>
      <c r="AM32" s="112">
        <v>4060</v>
      </c>
      <c r="AN32" s="112">
        <v>37816</v>
      </c>
      <c r="AO32" s="112" t="s">
        <v>123</v>
      </c>
      <c r="AP32" s="112">
        <v>51.75</v>
      </c>
      <c r="AQ32" s="112">
        <v>3914</v>
      </c>
      <c r="AR32" s="112">
        <v>38588</v>
      </c>
      <c r="AS32" s="112" t="s">
        <v>173</v>
      </c>
      <c r="AT32" s="112">
        <v>51</v>
      </c>
      <c r="AU32" s="112">
        <v>3900</v>
      </c>
      <c r="AV32" s="112">
        <v>38978</v>
      </c>
      <c r="AW32" s="112" t="s">
        <v>174</v>
      </c>
    </row>
    <row r="33" spans="1:49">
      <c r="A33" s="112" t="s">
        <v>344</v>
      </c>
      <c r="B33" s="112">
        <v>51.95</v>
      </c>
      <c r="C33" s="112">
        <v>4924</v>
      </c>
      <c r="D33" s="112">
        <v>47740</v>
      </c>
      <c r="E33" s="112" t="s">
        <v>491</v>
      </c>
      <c r="F33" s="112">
        <v>54.25</v>
      </c>
      <c r="G33" s="112">
        <v>5481</v>
      </c>
      <c r="H33" s="112" t="s">
        <v>360</v>
      </c>
      <c r="I33" s="112" t="s">
        <v>360</v>
      </c>
      <c r="J33" s="112">
        <v>56.84</v>
      </c>
      <c r="K33" s="112">
        <v>5956</v>
      </c>
      <c r="L33" s="112">
        <v>46804</v>
      </c>
      <c r="M33" s="112" t="s">
        <v>138</v>
      </c>
      <c r="N33" s="112">
        <v>60.51</v>
      </c>
      <c r="O33" s="112">
        <v>5300</v>
      </c>
      <c r="P33" s="112">
        <v>46341</v>
      </c>
      <c r="Q33" s="112" t="s">
        <v>492</v>
      </c>
      <c r="R33" s="112">
        <v>61.32</v>
      </c>
      <c r="S33" s="112">
        <v>5833</v>
      </c>
      <c r="T33" s="112">
        <v>46341</v>
      </c>
      <c r="U33" s="112" t="s">
        <v>200</v>
      </c>
      <c r="V33" s="112">
        <v>60.34</v>
      </c>
      <c r="W33" s="112">
        <v>5100</v>
      </c>
      <c r="X33" s="112" t="s">
        <v>360</v>
      </c>
      <c r="Y33" s="112" t="s">
        <v>360</v>
      </c>
      <c r="Z33" s="112">
        <v>63.6</v>
      </c>
      <c r="AA33" s="112">
        <v>4917</v>
      </c>
      <c r="AB33" s="112" t="s">
        <v>360</v>
      </c>
      <c r="AC33" s="112" t="s">
        <v>360</v>
      </c>
      <c r="AD33" s="112">
        <v>56.71</v>
      </c>
      <c r="AE33" s="112">
        <v>5560</v>
      </c>
      <c r="AF33" s="112" t="s">
        <v>360</v>
      </c>
      <c r="AG33" s="112" t="s">
        <v>360</v>
      </c>
      <c r="AH33" s="112">
        <v>53.67</v>
      </c>
      <c r="AI33" s="112">
        <v>5202</v>
      </c>
      <c r="AJ33" s="112" t="s">
        <v>360</v>
      </c>
      <c r="AK33" s="112" t="s">
        <v>360</v>
      </c>
      <c r="AL33" s="112">
        <v>52.12</v>
      </c>
      <c r="AM33" s="112">
        <v>5182</v>
      </c>
      <c r="AN33" s="112" t="s">
        <v>360</v>
      </c>
      <c r="AO33" s="112" t="s">
        <v>360</v>
      </c>
      <c r="AP33" s="112">
        <v>53.26</v>
      </c>
      <c r="AQ33" s="112">
        <v>5179</v>
      </c>
      <c r="AR33" s="112" t="s">
        <v>360</v>
      </c>
      <c r="AS33" s="112" t="s">
        <v>360</v>
      </c>
      <c r="AT33" s="112">
        <v>51.8</v>
      </c>
      <c r="AU33" s="112">
        <v>4914</v>
      </c>
      <c r="AV33" s="112" t="s">
        <v>360</v>
      </c>
      <c r="AW33" s="112" t="s">
        <v>360</v>
      </c>
    </row>
    <row r="34" spans="1:49">
      <c r="A34" s="112" t="s">
        <v>469</v>
      </c>
      <c r="B34" s="112" t="s">
        <v>360</v>
      </c>
      <c r="C34" s="112" t="s">
        <v>360</v>
      </c>
      <c r="D34" s="112" t="s">
        <v>360</v>
      </c>
      <c r="E34" s="112" t="s">
        <v>360</v>
      </c>
      <c r="F34" s="112" t="s">
        <v>360</v>
      </c>
      <c r="G34" s="112" t="s">
        <v>360</v>
      </c>
      <c r="H34" s="112" t="s">
        <v>360</v>
      </c>
      <c r="I34" s="112" t="s">
        <v>360</v>
      </c>
      <c r="J34" s="112" t="s">
        <v>360</v>
      </c>
      <c r="K34" s="112" t="s">
        <v>360</v>
      </c>
      <c r="L34" s="112" t="s">
        <v>360</v>
      </c>
      <c r="M34" s="112" t="s">
        <v>360</v>
      </c>
      <c r="N34" s="112" t="s">
        <v>360</v>
      </c>
      <c r="O34" s="112" t="s">
        <v>360</v>
      </c>
      <c r="P34" s="112" t="s">
        <v>360</v>
      </c>
      <c r="Q34" s="112" t="s">
        <v>360</v>
      </c>
      <c r="R34" s="112" t="s">
        <v>360</v>
      </c>
      <c r="S34" s="112" t="s">
        <v>360</v>
      </c>
      <c r="T34" s="112" t="s">
        <v>360</v>
      </c>
      <c r="U34" s="112" t="s">
        <v>360</v>
      </c>
      <c r="V34" s="112" t="s">
        <v>360</v>
      </c>
      <c r="W34" s="112" t="s">
        <v>360</v>
      </c>
      <c r="X34" s="112" t="s">
        <v>360</v>
      </c>
      <c r="Y34" s="112" t="s">
        <v>360</v>
      </c>
      <c r="Z34" s="112" t="s">
        <v>360</v>
      </c>
      <c r="AA34" s="112" t="s">
        <v>360</v>
      </c>
      <c r="AB34" s="112" t="s">
        <v>360</v>
      </c>
      <c r="AC34" s="112" t="s">
        <v>360</v>
      </c>
      <c r="AD34" s="112" t="s">
        <v>360</v>
      </c>
      <c r="AE34" s="112" t="s">
        <v>360</v>
      </c>
      <c r="AF34" s="112" t="s">
        <v>360</v>
      </c>
      <c r="AG34" s="112" t="s">
        <v>360</v>
      </c>
      <c r="AH34" s="112" t="s">
        <v>360</v>
      </c>
      <c r="AI34" s="112" t="s">
        <v>360</v>
      </c>
      <c r="AJ34" s="112" t="s">
        <v>360</v>
      </c>
      <c r="AK34" s="112" t="s">
        <v>360</v>
      </c>
      <c r="AL34" s="112" t="s">
        <v>360</v>
      </c>
      <c r="AM34" s="112" t="s">
        <v>360</v>
      </c>
      <c r="AN34" s="112" t="s">
        <v>360</v>
      </c>
      <c r="AO34" s="112" t="s">
        <v>360</v>
      </c>
      <c r="AP34" s="112" t="s">
        <v>360</v>
      </c>
      <c r="AQ34" s="112" t="s">
        <v>360</v>
      </c>
      <c r="AR34" s="112" t="s">
        <v>360</v>
      </c>
      <c r="AS34" s="112" t="s">
        <v>360</v>
      </c>
      <c r="AT34" s="112" t="s">
        <v>360</v>
      </c>
      <c r="AU34" s="112" t="s">
        <v>360</v>
      </c>
      <c r="AV34" s="112" t="s">
        <v>360</v>
      </c>
      <c r="AW34" s="112" t="s">
        <v>360</v>
      </c>
    </row>
    <row r="35" spans="1:49">
      <c r="A35" s="112" t="s">
        <v>493</v>
      </c>
      <c r="B35" s="112">
        <v>50.75</v>
      </c>
      <c r="C35" s="112">
        <v>7671</v>
      </c>
      <c r="D35" s="112">
        <v>34887</v>
      </c>
      <c r="E35" s="112" t="s">
        <v>382</v>
      </c>
      <c r="F35" s="112">
        <v>48.93</v>
      </c>
      <c r="G35" s="112">
        <v>8393</v>
      </c>
      <c r="H35" s="112" t="s">
        <v>360</v>
      </c>
      <c r="I35" s="112" t="s">
        <v>360</v>
      </c>
      <c r="J35" s="112">
        <v>47.51</v>
      </c>
      <c r="K35" s="112">
        <v>9183</v>
      </c>
      <c r="L35" s="112">
        <v>37011</v>
      </c>
      <c r="M35" s="112" t="s">
        <v>125</v>
      </c>
      <c r="N35" s="112">
        <v>51.03</v>
      </c>
      <c r="O35" s="112">
        <v>9925</v>
      </c>
      <c r="P35" s="112">
        <v>37753</v>
      </c>
      <c r="Q35" s="112" t="s">
        <v>494</v>
      </c>
      <c r="R35" s="112">
        <v>52.12</v>
      </c>
      <c r="S35" s="112">
        <v>10086</v>
      </c>
      <c r="T35" s="112">
        <v>38070</v>
      </c>
      <c r="U35" s="112" t="s">
        <v>186</v>
      </c>
      <c r="V35" s="112">
        <v>52.77</v>
      </c>
      <c r="W35" s="112">
        <v>10020</v>
      </c>
      <c r="X35" s="112">
        <v>38229</v>
      </c>
      <c r="Y35" s="112" t="s">
        <v>194</v>
      </c>
      <c r="Z35" s="112">
        <v>52.22</v>
      </c>
      <c r="AA35" s="112">
        <v>8300</v>
      </c>
      <c r="AB35" s="112">
        <v>38331</v>
      </c>
      <c r="AC35" s="112" t="s">
        <v>116</v>
      </c>
      <c r="AD35" s="112">
        <v>49.25</v>
      </c>
      <c r="AE35" s="112">
        <v>7688</v>
      </c>
      <c r="AF35" s="112">
        <v>38358</v>
      </c>
      <c r="AG35" s="112" t="s">
        <v>125</v>
      </c>
      <c r="AH35" s="112">
        <v>51.25</v>
      </c>
      <c r="AI35" s="112">
        <v>8333</v>
      </c>
      <c r="AJ35" s="112">
        <v>37746</v>
      </c>
      <c r="AK35" s="112" t="s">
        <v>495</v>
      </c>
      <c r="AL35" s="112">
        <v>50.81</v>
      </c>
      <c r="AM35" s="112">
        <v>8615</v>
      </c>
      <c r="AN35" s="112">
        <v>39153</v>
      </c>
      <c r="AO35" s="112" t="s">
        <v>192</v>
      </c>
      <c r="AP35" s="112">
        <v>47.74</v>
      </c>
      <c r="AQ35" s="112">
        <v>7943</v>
      </c>
      <c r="AR35" s="112">
        <v>38770</v>
      </c>
      <c r="AS35" s="112" t="s">
        <v>179</v>
      </c>
      <c r="AT35" s="112">
        <v>47.38</v>
      </c>
      <c r="AU35" s="112">
        <v>9273</v>
      </c>
      <c r="AV35" s="112">
        <v>39125</v>
      </c>
      <c r="AW35" s="112" t="s">
        <v>141</v>
      </c>
    </row>
    <row r="36" spans="1:49">
      <c r="A36" s="112" t="s">
        <v>496</v>
      </c>
      <c r="B36" s="112">
        <v>103.78</v>
      </c>
      <c r="C36" s="112">
        <v>2499</v>
      </c>
      <c r="D36" s="112" t="s">
        <v>360</v>
      </c>
      <c r="E36" s="112" t="s">
        <v>360</v>
      </c>
      <c r="F36" s="112">
        <v>103.78</v>
      </c>
      <c r="G36" s="112">
        <v>2499</v>
      </c>
      <c r="H36" s="112" t="s">
        <v>360</v>
      </c>
      <c r="I36" s="112" t="s">
        <v>360</v>
      </c>
      <c r="J36" s="112">
        <v>103.78</v>
      </c>
      <c r="K36" s="112">
        <v>2499</v>
      </c>
      <c r="L36" s="112" t="s">
        <v>360</v>
      </c>
      <c r="M36" s="112" t="s">
        <v>360</v>
      </c>
      <c r="N36" s="112">
        <v>103.78</v>
      </c>
      <c r="O36" s="112">
        <v>2499</v>
      </c>
      <c r="P36" s="112" t="s">
        <v>360</v>
      </c>
      <c r="Q36" s="112" t="s">
        <v>360</v>
      </c>
      <c r="R36" s="112">
        <v>103.78</v>
      </c>
      <c r="S36" s="112">
        <v>2499</v>
      </c>
      <c r="T36" s="112" t="s">
        <v>360</v>
      </c>
      <c r="U36" s="112" t="s">
        <v>360</v>
      </c>
      <c r="V36" s="112">
        <v>103.78</v>
      </c>
      <c r="W36" s="112">
        <v>2499</v>
      </c>
      <c r="X36" s="112" t="s">
        <v>360</v>
      </c>
      <c r="Y36" s="112" t="s">
        <v>360</v>
      </c>
      <c r="Z36" s="112">
        <v>103.78</v>
      </c>
      <c r="AA36" s="112">
        <v>2499</v>
      </c>
      <c r="AB36" s="112" t="s">
        <v>360</v>
      </c>
      <c r="AC36" s="112" t="s">
        <v>360</v>
      </c>
      <c r="AD36" s="112">
        <v>103.78</v>
      </c>
      <c r="AE36" s="112">
        <v>2499</v>
      </c>
      <c r="AF36" s="112" t="s">
        <v>360</v>
      </c>
      <c r="AG36" s="112" t="s">
        <v>360</v>
      </c>
      <c r="AH36" s="112">
        <v>103.78</v>
      </c>
      <c r="AI36" s="112">
        <v>2499</v>
      </c>
      <c r="AJ36" s="112" t="s">
        <v>360</v>
      </c>
      <c r="AK36" s="112" t="s">
        <v>360</v>
      </c>
      <c r="AL36" s="112">
        <v>103.78</v>
      </c>
      <c r="AM36" s="112">
        <v>2499</v>
      </c>
      <c r="AN36" s="112" t="s">
        <v>360</v>
      </c>
      <c r="AO36" s="112" t="s">
        <v>360</v>
      </c>
      <c r="AP36" s="112">
        <v>103.78</v>
      </c>
      <c r="AQ36" s="112">
        <v>2499</v>
      </c>
      <c r="AR36" s="112" t="s">
        <v>360</v>
      </c>
      <c r="AS36" s="112" t="s">
        <v>360</v>
      </c>
      <c r="AT36" s="112">
        <v>103.78</v>
      </c>
      <c r="AU36" s="112">
        <v>2499</v>
      </c>
      <c r="AV36" s="112" t="s">
        <v>360</v>
      </c>
      <c r="AW36" s="112" t="s">
        <v>360</v>
      </c>
    </row>
    <row r="37" spans="1:49">
      <c r="A37" s="112" t="s">
        <v>497</v>
      </c>
      <c r="B37" s="112">
        <v>52</v>
      </c>
      <c r="C37" s="112">
        <v>1300</v>
      </c>
      <c r="D37" s="112" t="s">
        <v>360</v>
      </c>
      <c r="E37" s="112" t="s">
        <v>360</v>
      </c>
      <c r="F37" s="112">
        <v>52</v>
      </c>
      <c r="G37" s="112">
        <v>1300</v>
      </c>
      <c r="H37" s="112" t="s">
        <v>360</v>
      </c>
      <c r="I37" s="112" t="s">
        <v>360</v>
      </c>
      <c r="J37" s="112">
        <v>52</v>
      </c>
      <c r="K37" s="112">
        <v>1300</v>
      </c>
      <c r="L37" s="112" t="s">
        <v>360</v>
      </c>
      <c r="M37" s="112" t="s">
        <v>360</v>
      </c>
      <c r="N37" s="112">
        <v>52</v>
      </c>
      <c r="O37" s="112">
        <v>1300</v>
      </c>
      <c r="P37" s="112" t="s">
        <v>360</v>
      </c>
      <c r="Q37" s="112" t="s">
        <v>360</v>
      </c>
      <c r="R37" s="112">
        <v>52</v>
      </c>
      <c r="S37" s="112">
        <v>1300</v>
      </c>
      <c r="T37" s="112" t="s">
        <v>360</v>
      </c>
      <c r="U37" s="112" t="s">
        <v>360</v>
      </c>
      <c r="V37" s="112">
        <v>52</v>
      </c>
      <c r="W37" s="112">
        <v>1300</v>
      </c>
      <c r="X37" s="112" t="s">
        <v>360</v>
      </c>
      <c r="Y37" s="112" t="s">
        <v>360</v>
      </c>
      <c r="Z37" s="112">
        <v>52</v>
      </c>
      <c r="AA37" s="112">
        <v>1300</v>
      </c>
      <c r="AB37" s="112" t="s">
        <v>360</v>
      </c>
      <c r="AC37" s="112" t="s">
        <v>360</v>
      </c>
      <c r="AD37" s="112">
        <v>52</v>
      </c>
      <c r="AE37" s="112">
        <v>1300</v>
      </c>
      <c r="AF37" s="112" t="s">
        <v>360</v>
      </c>
      <c r="AG37" s="112" t="s">
        <v>360</v>
      </c>
      <c r="AH37" s="112">
        <v>52</v>
      </c>
      <c r="AI37" s="112">
        <v>1300</v>
      </c>
      <c r="AJ37" s="112" t="s">
        <v>360</v>
      </c>
      <c r="AK37" s="112" t="s">
        <v>360</v>
      </c>
      <c r="AL37" s="112">
        <v>52</v>
      </c>
      <c r="AM37" s="112">
        <v>1300</v>
      </c>
      <c r="AN37" s="112" t="s">
        <v>360</v>
      </c>
      <c r="AO37" s="112" t="s">
        <v>360</v>
      </c>
      <c r="AP37" s="112">
        <v>52</v>
      </c>
      <c r="AQ37" s="112">
        <v>1300</v>
      </c>
      <c r="AR37" s="112" t="s">
        <v>360</v>
      </c>
      <c r="AS37" s="112" t="s">
        <v>360</v>
      </c>
      <c r="AT37" s="112">
        <v>52</v>
      </c>
      <c r="AU37" s="112">
        <v>1300</v>
      </c>
      <c r="AV37" s="112" t="s">
        <v>360</v>
      </c>
      <c r="AW37" s="112" t="s">
        <v>360</v>
      </c>
    </row>
    <row r="38" spans="1:49">
      <c r="A38" s="112" t="s">
        <v>498</v>
      </c>
      <c r="B38" s="112">
        <v>147.63999999999999</v>
      </c>
      <c r="C38" s="112">
        <v>6377</v>
      </c>
      <c r="D38" s="112" t="s">
        <v>360</v>
      </c>
      <c r="E38" s="112" t="s">
        <v>360</v>
      </c>
      <c r="F38" s="112">
        <v>147.63999999999999</v>
      </c>
      <c r="G38" s="112">
        <v>6377</v>
      </c>
      <c r="H38" s="112" t="s">
        <v>360</v>
      </c>
      <c r="I38" s="112" t="s">
        <v>360</v>
      </c>
      <c r="J38" s="112">
        <v>147.63999999999999</v>
      </c>
      <c r="K38" s="112">
        <v>6377</v>
      </c>
      <c r="L38" s="112" t="s">
        <v>360</v>
      </c>
      <c r="M38" s="112" t="s">
        <v>360</v>
      </c>
      <c r="N38" s="112">
        <v>147.63999999999999</v>
      </c>
      <c r="O38" s="112">
        <v>6377</v>
      </c>
      <c r="P38" s="112" t="s">
        <v>360</v>
      </c>
      <c r="Q38" s="112" t="s">
        <v>360</v>
      </c>
      <c r="R38" s="112">
        <v>147.63999999999999</v>
      </c>
      <c r="S38" s="112">
        <v>6377</v>
      </c>
      <c r="T38" s="112" t="s">
        <v>360</v>
      </c>
      <c r="U38" s="112" t="s">
        <v>360</v>
      </c>
      <c r="V38" s="112">
        <v>147.63999999999999</v>
      </c>
      <c r="W38" s="112">
        <v>6377</v>
      </c>
      <c r="X38" s="112" t="s">
        <v>360</v>
      </c>
      <c r="Y38" s="112" t="s">
        <v>360</v>
      </c>
      <c r="Z38" s="112">
        <v>147.63999999999999</v>
      </c>
      <c r="AA38" s="112">
        <v>6377</v>
      </c>
      <c r="AB38" s="112" t="s">
        <v>360</v>
      </c>
      <c r="AC38" s="112" t="s">
        <v>360</v>
      </c>
      <c r="AD38" s="112">
        <v>147.63999999999999</v>
      </c>
      <c r="AE38" s="112">
        <v>6377</v>
      </c>
      <c r="AF38" s="112" t="s">
        <v>360</v>
      </c>
      <c r="AG38" s="112" t="s">
        <v>360</v>
      </c>
      <c r="AH38" s="112">
        <v>147.63999999999999</v>
      </c>
      <c r="AI38" s="112">
        <v>6377</v>
      </c>
      <c r="AJ38" s="112" t="s">
        <v>360</v>
      </c>
      <c r="AK38" s="112" t="s">
        <v>360</v>
      </c>
      <c r="AL38" s="112">
        <v>147.63999999999999</v>
      </c>
      <c r="AM38" s="112">
        <v>6377</v>
      </c>
      <c r="AN38" s="112" t="s">
        <v>360</v>
      </c>
      <c r="AO38" s="112" t="s">
        <v>360</v>
      </c>
      <c r="AP38" s="112">
        <v>147.63999999999999</v>
      </c>
      <c r="AQ38" s="112">
        <v>6377</v>
      </c>
      <c r="AR38" s="112" t="s">
        <v>360</v>
      </c>
      <c r="AS38" s="112" t="s">
        <v>360</v>
      </c>
      <c r="AT38" s="112">
        <v>147.63999999999999</v>
      </c>
      <c r="AU38" s="112">
        <v>6377</v>
      </c>
      <c r="AV38" s="112" t="s">
        <v>360</v>
      </c>
      <c r="AW38" s="112" t="s">
        <v>360</v>
      </c>
    </row>
    <row r="39" spans="1:49">
      <c r="A39" s="112" t="s">
        <v>499</v>
      </c>
      <c r="B39" s="112" t="s">
        <v>360</v>
      </c>
      <c r="C39" s="112" t="s">
        <v>360</v>
      </c>
      <c r="D39" s="112" t="s">
        <v>360</v>
      </c>
      <c r="E39" s="112" t="s">
        <v>360</v>
      </c>
      <c r="F39" s="112" t="s">
        <v>360</v>
      </c>
      <c r="G39" s="112" t="s">
        <v>360</v>
      </c>
      <c r="H39" s="112" t="s">
        <v>360</v>
      </c>
      <c r="I39" s="112" t="s">
        <v>360</v>
      </c>
      <c r="J39" s="112" t="s">
        <v>360</v>
      </c>
      <c r="K39" s="112" t="s">
        <v>360</v>
      </c>
      <c r="L39" s="112" t="s">
        <v>360</v>
      </c>
      <c r="M39" s="112" t="s">
        <v>360</v>
      </c>
      <c r="N39" s="112" t="s">
        <v>360</v>
      </c>
      <c r="O39" s="112" t="s">
        <v>360</v>
      </c>
      <c r="P39" s="112" t="s">
        <v>360</v>
      </c>
      <c r="Q39" s="112" t="s">
        <v>360</v>
      </c>
      <c r="R39" s="112" t="s">
        <v>360</v>
      </c>
      <c r="S39" s="112" t="s">
        <v>360</v>
      </c>
      <c r="T39" s="112" t="s">
        <v>360</v>
      </c>
      <c r="U39" s="112" t="s">
        <v>360</v>
      </c>
      <c r="V39" s="112" t="s">
        <v>360</v>
      </c>
      <c r="W39" s="112" t="s">
        <v>360</v>
      </c>
      <c r="X39" s="112" t="s">
        <v>360</v>
      </c>
      <c r="Y39" s="112" t="s">
        <v>360</v>
      </c>
      <c r="Z39" s="112" t="s">
        <v>360</v>
      </c>
      <c r="AA39" s="112" t="s">
        <v>360</v>
      </c>
      <c r="AB39" s="112" t="s">
        <v>360</v>
      </c>
      <c r="AC39" s="112" t="s">
        <v>360</v>
      </c>
      <c r="AD39" s="112" t="s">
        <v>360</v>
      </c>
      <c r="AE39" s="112" t="s">
        <v>360</v>
      </c>
      <c r="AF39" s="112" t="s">
        <v>360</v>
      </c>
      <c r="AG39" s="112" t="s">
        <v>360</v>
      </c>
      <c r="AH39" s="112" t="s">
        <v>360</v>
      </c>
      <c r="AI39" s="112" t="s">
        <v>360</v>
      </c>
      <c r="AJ39" s="112" t="s">
        <v>360</v>
      </c>
      <c r="AK39" s="112" t="s">
        <v>360</v>
      </c>
      <c r="AL39" s="112" t="s">
        <v>360</v>
      </c>
      <c r="AM39" s="112" t="s">
        <v>360</v>
      </c>
      <c r="AN39" s="112" t="s">
        <v>360</v>
      </c>
      <c r="AO39" s="112" t="s">
        <v>360</v>
      </c>
      <c r="AP39" s="112" t="s">
        <v>360</v>
      </c>
      <c r="AQ39" s="112" t="s">
        <v>360</v>
      </c>
      <c r="AR39" s="112" t="s">
        <v>360</v>
      </c>
      <c r="AS39" s="112" t="s">
        <v>360</v>
      </c>
      <c r="AT39" s="112" t="s">
        <v>360</v>
      </c>
      <c r="AU39" s="112" t="s">
        <v>360</v>
      </c>
      <c r="AV39" s="112" t="s">
        <v>360</v>
      </c>
      <c r="AW39" s="112" t="s">
        <v>360</v>
      </c>
    </row>
    <row r="40" spans="1:49">
      <c r="A40" s="112" t="s">
        <v>500</v>
      </c>
      <c r="B40" s="112">
        <v>48.57</v>
      </c>
      <c r="C40" s="112">
        <v>8904</v>
      </c>
      <c r="D40" s="112">
        <v>36935</v>
      </c>
      <c r="E40" s="112" t="s">
        <v>501</v>
      </c>
      <c r="F40" s="112">
        <v>47.6</v>
      </c>
      <c r="G40" s="112">
        <v>8717</v>
      </c>
      <c r="H40" s="112" t="s">
        <v>360</v>
      </c>
      <c r="I40" s="112" t="s">
        <v>360</v>
      </c>
      <c r="J40" s="112">
        <v>51.84</v>
      </c>
      <c r="K40" s="112">
        <v>9471</v>
      </c>
      <c r="L40" s="112">
        <v>39029</v>
      </c>
      <c r="M40" s="112" t="s">
        <v>502</v>
      </c>
      <c r="N40" s="112">
        <v>51.89</v>
      </c>
      <c r="O40" s="112">
        <v>9500</v>
      </c>
      <c r="P40" s="112">
        <v>39096</v>
      </c>
      <c r="Q40" s="112" t="s">
        <v>502</v>
      </c>
      <c r="R40" s="112">
        <v>56.71</v>
      </c>
      <c r="S40" s="112">
        <v>10000</v>
      </c>
      <c r="T40" s="112">
        <v>39248</v>
      </c>
      <c r="U40" s="112" t="s">
        <v>196</v>
      </c>
      <c r="V40" s="112">
        <v>56.82</v>
      </c>
      <c r="W40" s="112">
        <v>9880</v>
      </c>
      <c r="X40" s="112">
        <v>40594</v>
      </c>
      <c r="Y40" s="112" t="s">
        <v>135</v>
      </c>
      <c r="Z40" s="112">
        <v>53.02</v>
      </c>
      <c r="AA40" s="112">
        <v>9485</v>
      </c>
      <c r="AB40" s="112">
        <v>40225</v>
      </c>
      <c r="AC40" s="112" t="s">
        <v>118</v>
      </c>
      <c r="AD40" s="112">
        <v>55.51</v>
      </c>
      <c r="AE40" s="112">
        <v>10156</v>
      </c>
      <c r="AF40" s="112">
        <v>40399</v>
      </c>
      <c r="AG40" s="112" t="s">
        <v>503</v>
      </c>
      <c r="AH40" s="112">
        <v>56.49</v>
      </c>
      <c r="AI40" s="112">
        <v>10641</v>
      </c>
      <c r="AJ40" s="112">
        <v>40546</v>
      </c>
      <c r="AK40" s="112" t="s">
        <v>504</v>
      </c>
      <c r="AL40" s="112">
        <v>57.74</v>
      </c>
      <c r="AM40" s="112">
        <v>10796</v>
      </c>
      <c r="AN40" s="112">
        <v>40540</v>
      </c>
      <c r="AO40" s="112" t="s">
        <v>198</v>
      </c>
      <c r="AP40" s="112">
        <v>54.04</v>
      </c>
      <c r="AQ40" s="112">
        <v>9895</v>
      </c>
      <c r="AR40" s="112">
        <v>40607</v>
      </c>
      <c r="AS40" s="112" t="s">
        <v>167</v>
      </c>
      <c r="AT40" s="112">
        <v>53.39</v>
      </c>
      <c r="AU40" s="112">
        <v>9932</v>
      </c>
      <c r="AV40" s="112">
        <v>41178</v>
      </c>
      <c r="AW40" s="112" t="s">
        <v>192</v>
      </c>
    </row>
    <row r="41" spans="1:49">
      <c r="A41" s="112" t="s">
        <v>505</v>
      </c>
      <c r="B41" s="112">
        <v>44.24</v>
      </c>
      <c r="C41" s="112">
        <v>3850</v>
      </c>
      <c r="D41" s="112">
        <v>33656</v>
      </c>
      <c r="E41" s="112" t="s">
        <v>164</v>
      </c>
      <c r="F41" s="112">
        <v>46.04</v>
      </c>
      <c r="G41" s="112">
        <v>3907</v>
      </c>
      <c r="H41" s="112" t="s">
        <v>360</v>
      </c>
      <c r="I41" s="112" t="s">
        <v>360</v>
      </c>
      <c r="J41" s="112">
        <v>47</v>
      </c>
      <c r="K41" s="112">
        <v>3789</v>
      </c>
      <c r="L41" s="112">
        <v>33024</v>
      </c>
      <c r="M41" s="112" t="s">
        <v>432</v>
      </c>
      <c r="N41" s="112">
        <v>47.46</v>
      </c>
      <c r="O41" s="112">
        <v>4117</v>
      </c>
      <c r="P41" s="112">
        <v>33032</v>
      </c>
      <c r="Q41" s="112" t="s">
        <v>506</v>
      </c>
      <c r="R41" s="112">
        <v>45.24</v>
      </c>
      <c r="S41" s="112">
        <v>4356</v>
      </c>
      <c r="T41" s="112">
        <v>33143</v>
      </c>
      <c r="U41" s="112" t="s">
        <v>507</v>
      </c>
      <c r="V41" s="112">
        <v>45.67</v>
      </c>
      <c r="W41" s="112">
        <v>4245</v>
      </c>
      <c r="X41" s="112">
        <v>35236</v>
      </c>
      <c r="Y41" s="112" t="s">
        <v>211</v>
      </c>
      <c r="Z41" s="112">
        <v>47.97</v>
      </c>
      <c r="AA41" s="112">
        <v>4040</v>
      </c>
      <c r="AB41" s="112">
        <v>36522</v>
      </c>
      <c r="AC41" s="112" t="s">
        <v>164</v>
      </c>
      <c r="AD41" s="112">
        <v>49.83</v>
      </c>
      <c r="AE41" s="112">
        <v>3865</v>
      </c>
      <c r="AF41" s="112">
        <v>37728</v>
      </c>
      <c r="AG41" s="112" t="s">
        <v>122</v>
      </c>
      <c r="AH41" s="112">
        <v>48.67</v>
      </c>
      <c r="AI41" s="112">
        <v>3935</v>
      </c>
      <c r="AJ41" s="112">
        <v>39478</v>
      </c>
      <c r="AK41" s="112" t="s">
        <v>508</v>
      </c>
      <c r="AL41" s="112">
        <v>48.41</v>
      </c>
      <c r="AM41" s="112">
        <v>4072</v>
      </c>
      <c r="AN41" s="112">
        <v>39663</v>
      </c>
      <c r="AO41" s="112" t="s">
        <v>127</v>
      </c>
      <c r="AP41" s="112">
        <v>49.1</v>
      </c>
      <c r="AQ41" s="112">
        <v>4120</v>
      </c>
      <c r="AR41" s="112">
        <v>40896</v>
      </c>
      <c r="AS41" s="112" t="s">
        <v>129</v>
      </c>
      <c r="AT41" s="112">
        <v>47.65</v>
      </c>
      <c r="AU41" s="112">
        <v>4007</v>
      </c>
      <c r="AV41" s="112">
        <v>39350</v>
      </c>
      <c r="AW41" s="112" t="s">
        <v>141</v>
      </c>
    </row>
    <row r="42" spans="1:49">
      <c r="A42" s="112" t="s">
        <v>509</v>
      </c>
      <c r="B42" s="112">
        <v>65.150000000000006</v>
      </c>
      <c r="C42" s="112">
        <v>7456</v>
      </c>
      <c r="D42" s="112">
        <v>63918</v>
      </c>
      <c r="E42" s="112" t="s">
        <v>189</v>
      </c>
      <c r="F42" s="112">
        <v>67.25</v>
      </c>
      <c r="G42" s="112">
        <v>7867</v>
      </c>
      <c r="H42" s="112" t="s">
        <v>360</v>
      </c>
      <c r="I42" s="112" t="s">
        <v>360</v>
      </c>
      <c r="J42" s="112">
        <v>69.239999999999995</v>
      </c>
      <c r="K42" s="112">
        <v>8100</v>
      </c>
      <c r="L42" s="112">
        <v>59264</v>
      </c>
      <c r="M42" s="112" t="s">
        <v>142</v>
      </c>
      <c r="N42" s="112">
        <v>71.14</v>
      </c>
      <c r="O42" s="112">
        <v>8333</v>
      </c>
      <c r="P42" s="112">
        <v>59366</v>
      </c>
      <c r="Q42" s="112" t="s">
        <v>427</v>
      </c>
      <c r="R42" s="112">
        <v>69.790000000000006</v>
      </c>
      <c r="S42" s="112">
        <v>8200</v>
      </c>
      <c r="T42" s="112">
        <v>60035</v>
      </c>
      <c r="U42" s="112" t="s">
        <v>181</v>
      </c>
      <c r="V42" s="112" t="s">
        <v>360</v>
      </c>
      <c r="W42" s="112" t="s">
        <v>360</v>
      </c>
      <c r="X42" s="112">
        <v>62864</v>
      </c>
      <c r="Y42" s="112" t="s">
        <v>360</v>
      </c>
      <c r="Z42" s="112" t="s">
        <v>360</v>
      </c>
      <c r="AA42" s="112" t="s">
        <v>360</v>
      </c>
      <c r="AB42" s="112">
        <v>63025</v>
      </c>
      <c r="AC42" s="112" t="s">
        <v>360</v>
      </c>
      <c r="AD42" s="112" t="s">
        <v>360</v>
      </c>
      <c r="AE42" s="112" t="s">
        <v>360</v>
      </c>
      <c r="AF42" s="112">
        <v>62733</v>
      </c>
      <c r="AG42" s="112" t="s">
        <v>360</v>
      </c>
      <c r="AH42" s="112">
        <v>72.66</v>
      </c>
      <c r="AI42" s="112">
        <v>8500</v>
      </c>
      <c r="AJ42" s="112">
        <v>62595</v>
      </c>
      <c r="AK42" s="112" t="s">
        <v>119</v>
      </c>
      <c r="AL42" s="112">
        <v>69.72</v>
      </c>
      <c r="AM42" s="112">
        <v>8167</v>
      </c>
      <c r="AN42" s="112">
        <v>62499</v>
      </c>
      <c r="AO42" s="112" t="s">
        <v>209</v>
      </c>
      <c r="AP42" s="112">
        <v>61.35</v>
      </c>
      <c r="AQ42" s="112">
        <v>6094</v>
      </c>
      <c r="AR42" s="112">
        <v>67912</v>
      </c>
      <c r="AS42" s="112" t="s">
        <v>510</v>
      </c>
      <c r="AT42" s="112">
        <v>60.13</v>
      </c>
      <c r="AU42" s="112">
        <v>5591</v>
      </c>
      <c r="AV42" s="112">
        <v>64846</v>
      </c>
      <c r="AW42" s="112" t="s">
        <v>511</v>
      </c>
    </row>
    <row r="43" spans="1:49">
      <c r="A43" s="112" t="s">
        <v>512</v>
      </c>
      <c r="B43" s="112">
        <v>99.29</v>
      </c>
      <c r="C43" s="112">
        <v>20000</v>
      </c>
      <c r="D43" s="112">
        <v>27997</v>
      </c>
      <c r="E43" s="112" t="s">
        <v>513</v>
      </c>
      <c r="F43" s="112">
        <v>99.29</v>
      </c>
      <c r="G43" s="112">
        <v>20000</v>
      </c>
      <c r="H43" s="112" t="s">
        <v>360</v>
      </c>
      <c r="I43" s="112" t="s">
        <v>360</v>
      </c>
      <c r="J43" s="112">
        <v>99.29</v>
      </c>
      <c r="K43" s="112">
        <v>20000</v>
      </c>
      <c r="L43" s="112">
        <v>29548</v>
      </c>
      <c r="M43" s="112" t="s">
        <v>514</v>
      </c>
      <c r="N43" s="112">
        <v>99.29</v>
      </c>
      <c r="O43" s="112">
        <v>20000</v>
      </c>
      <c r="P43" s="112">
        <v>30931</v>
      </c>
      <c r="Q43" s="112" t="s">
        <v>515</v>
      </c>
      <c r="R43" s="112">
        <v>82.72</v>
      </c>
      <c r="S43" s="112">
        <v>21000</v>
      </c>
      <c r="T43" s="112">
        <v>29084</v>
      </c>
      <c r="U43" s="112" t="s">
        <v>516</v>
      </c>
      <c r="V43" s="112">
        <v>90.17</v>
      </c>
      <c r="W43" s="112">
        <v>22500</v>
      </c>
      <c r="X43" s="112">
        <v>32095</v>
      </c>
      <c r="Y43" s="112" t="s">
        <v>517</v>
      </c>
      <c r="Z43" s="112">
        <v>114.18</v>
      </c>
      <c r="AA43" s="112">
        <v>23000</v>
      </c>
      <c r="AB43" s="112">
        <v>31305</v>
      </c>
      <c r="AC43" s="112" t="s">
        <v>401</v>
      </c>
      <c r="AD43" s="112">
        <v>114.18</v>
      </c>
      <c r="AE43" s="112">
        <v>23000</v>
      </c>
      <c r="AF43" s="112">
        <v>30866</v>
      </c>
      <c r="AG43" s="112" t="s">
        <v>518</v>
      </c>
      <c r="AH43" s="112" t="s">
        <v>360</v>
      </c>
      <c r="AI43" s="112" t="s">
        <v>360</v>
      </c>
      <c r="AJ43" s="112">
        <v>39018</v>
      </c>
      <c r="AK43" s="112" t="s">
        <v>360</v>
      </c>
      <c r="AL43" s="112" t="s">
        <v>360</v>
      </c>
      <c r="AM43" s="112" t="s">
        <v>360</v>
      </c>
      <c r="AN43" s="112">
        <v>43214</v>
      </c>
      <c r="AO43" s="112" t="s">
        <v>360</v>
      </c>
      <c r="AP43" s="112" t="s">
        <v>360</v>
      </c>
      <c r="AQ43" s="112" t="s">
        <v>360</v>
      </c>
      <c r="AR43" s="112" t="s">
        <v>360</v>
      </c>
      <c r="AS43" s="112" t="s">
        <v>360</v>
      </c>
      <c r="AT43" s="112" t="s">
        <v>360</v>
      </c>
      <c r="AU43" s="112" t="s">
        <v>360</v>
      </c>
      <c r="AV43" s="112" t="s">
        <v>360</v>
      </c>
      <c r="AW43" s="112" t="s">
        <v>360</v>
      </c>
    </row>
    <row r="44" spans="1:49">
      <c r="A44" s="112" t="s">
        <v>326</v>
      </c>
      <c r="B44" s="112">
        <v>52.63</v>
      </c>
      <c r="C44" s="112">
        <v>3537</v>
      </c>
      <c r="D44" s="112">
        <v>29845</v>
      </c>
      <c r="E44" s="112" t="s">
        <v>383</v>
      </c>
      <c r="F44" s="112">
        <v>51.97</v>
      </c>
      <c r="G44" s="112">
        <v>3700</v>
      </c>
      <c r="H44" s="112" t="s">
        <v>360</v>
      </c>
      <c r="I44" s="112" t="s">
        <v>360</v>
      </c>
      <c r="J44" s="112">
        <v>54.19</v>
      </c>
      <c r="K44" s="112">
        <v>3798</v>
      </c>
      <c r="L44" s="112">
        <v>32316</v>
      </c>
      <c r="M44" s="112" t="s">
        <v>519</v>
      </c>
      <c r="N44" s="112">
        <v>53.06</v>
      </c>
      <c r="O44" s="112">
        <v>3742</v>
      </c>
      <c r="P44" s="112">
        <v>31839</v>
      </c>
      <c r="Q44" s="112" t="s">
        <v>153</v>
      </c>
      <c r="R44" s="112">
        <v>55.77</v>
      </c>
      <c r="S44" s="112">
        <v>4077</v>
      </c>
      <c r="T44" s="112">
        <v>33171</v>
      </c>
      <c r="U44" s="112" t="s">
        <v>422</v>
      </c>
      <c r="V44" s="112">
        <v>57.41</v>
      </c>
      <c r="W44" s="112">
        <v>3973</v>
      </c>
      <c r="X44" s="112">
        <v>33667</v>
      </c>
      <c r="Y44" s="112" t="s">
        <v>421</v>
      </c>
      <c r="Z44" s="112">
        <v>57.89</v>
      </c>
      <c r="AA44" s="112">
        <v>3788</v>
      </c>
      <c r="AB44" s="112">
        <v>35507</v>
      </c>
      <c r="AC44" s="112" t="s">
        <v>206</v>
      </c>
      <c r="AD44" s="112">
        <v>56.73</v>
      </c>
      <c r="AE44" s="112">
        <v>3659</v>
      </c>
      <c r="AF44" s="112">
        <v>35198</v>
      </c>
      <c r="AG44" s="112" t="s">
        <v>367</v>
      </c>
      <c r="AH44" s="112">
        <v>57</v>
      </c>
      <c r="AI44" s="112">
        <v>3623</v>
      </c>
      <c r="AJ44" s="112">
        <v>34901</v>
      </c>
      <c r="AK44" s="112" t="s">
        <v>205</v>
      </c>
      <c r="AL44" s="112">
        <v>58.74</v>
      </c>
      <c r="AM44" s="112">
        <v>3677</v>
      </c>
      <c r="AN44" s="112">
        <v>37147</v>
      </c>
      <c r="AO44" s="112" t="s">
        <v>215</v>
      </c>
      <c r="AP44" s="112">
        <v>58.05</v>
      </c>
      <c r="AQ44" s="112">
        <v>3711</v>
      </c>
      <c r="AR44" s="112">
        <v>37858</v>
      </c>
      <c r="AS44" s="112" t="s">
        <v>207</v>
      </c>
      <c r="AT44" s="112">
        <v>58.53</v>
      </c>
      <c r="AU44" s="112">
        <v>3673</v>
      </c>
      <c r="AV44" s="112">
        <v>37697</v>
      </c>
      <c r="AW44" s="112" t="s">
        <v>520</v>
      </c>
    </row>
    <row r="45" spans="1:49">
      <c r="A45" s="112" t="s">
        <v>521</v>
      </c>
      <c r="B45" s="112">
        <v>55.48</v>
      </c>
      <c r="C45" s="112">
        <v>4123</v>
      </c>
      <c r="D45" s="112" t="s">
        <v>360</v>
      </c>
      <c r="E45" s="112" t="s">
        <v>360</v>
      </c>
      <c r="F45" s="112">
        <v>53.75</v>
      </c>
      <c r="G45" s="112">
        <v>6450</v>
      </c>
      <c r="H45" s="112" t="s">
        <v>360</v>
      </c>
      <c r="I45" s="112" t="s">
        <v>360</v>
      </c>
      <c r="J45" s="112" t="s">
        <v>360</v>
      </c>
      <c r="K45" s="112" t="s">
        <v>360</v>
      </c>
      <c r="L45" s="112" t="s">
        <v>360</v>
      </c>
      <c r="M45" s="112" t="s">
        <v>360</v>
      </c>
      <c r="N45" s="112">
        <v>51.11</v>
      </c>
      <c r="O45" s="112">
        <v>4600</v>
      </c>
      <c r="P45" s="112" t="s">
        <v>360</v>
      </c>
      <c r="Q45" s="112" t="s">
        <v>360</v>
      </c>
      <c r="R45" s="112">
        <v>51.11</v>
      </c>
      <c r="S45" s="112">
        <v>4600</v>
      </c>
      <c r="T45" s="112" t="s">
        <v>360</v>
      </c>
      <c r="U45" s="112" t="s">
        <v>360</v>
      </c>
      <c r="V45" s="112">
        <v>51.11</v>
      </c>
      <c r="W45" s="112">
        <v>4600</v>
      </c>
      <c r="X45" s="112" t="s">
        <v>360</v>
      </c>
      <c r="Y45" s="112" t="s">
        <v>360</v>
      </c>
      <c r="Z45" s="112" t="s">
        <v>360</v>
      </c>
      <c r="AA45" s="112" t="s">
        <v>360</v>
      </c>
      <c r="AB45" s="112" t="s">
        <v>360</v>
      </c>
      <c r="AC45" s="112" t="s">
        <v>360</v>
      </c>
      <c r="AD45" s="112">
        <v>56.86</v>
      </c>
      <c r="AE45" s="112">
        <v>3550</v>
      </c>
      <c r="AF45" s="112" t="s">
        <v>360</v>
      </c>
      <c r="AG45" s="112" t="s">
        <v>360</v>
      </c>
      <c r="AH45" s="112">
        <v>53.59</v>
      </c>
      <c r="AI45" s="112">
        <v>4007</v>
      </c>
      <c r="AJ45" s="112" t="s">
        <v>360</v>
      </c>
      <c r="AK45" s="112" t="s">
        <v>360</v>
      </c>
      <c r="AL45" s="112">
        <v>52.63</v>
      </c>
      <c r="AM45" s="112">
        <v>4193</v>
      </c>
      <c r="AN45" s="112" t="s">
        <v>360</v>
      </c>
      <c r="AO45" s="112" t="s">
        <v>360</v>
      </c>
      <c r="AP45" s="112">
        <v>52.55</v>
      </c>
      <c r="AQ45" s="112">
        <v>4165</v>
      </c>
      <c r="AR45" s="112" t="s">
        <v>360</v>
      </c>
      <c r="AS45" s="112" t="s">
        <v>360</v>
      </c>
      <c r="AT45" s="112">
        <v>54.96</v>
      </c>
      <c r="AU45" s="112">
        <v>4104</v>
      </c>
      <c r="AV45" s="112" t="s">
        <v>360</v>
      </c>
      <c r="AW45" s="112" t="s">
        <v>360</v>
      </c>
    </row>
    <row r="46" spans="1:49">
      <c r="A46" s="112" t="s">
        <v>335</v>
      </c>
      <c r="B46" s="112">
        <v>61.43</v>
      </c>
      <c r="C46" s="112">
        <v>6986</v>
      </c>
      <c r="D46" s="112" t="s">
        <v>360</v>
      </c>
      <c r="E46" s="112" t="s">
        <v>360</v>
      </c>
      <c r="F46" s="112">
        <v>64.150000000000006</v>
      </c>
      <c r="G46" s="112">
        <v>7544</v>
      </c>
      <c r="H46" s="112" t="s">
        <v>360</v>
      </c>
      <c r="I46" s="112" t="s">
        <v>360</v>
      </c>
      <c r="J46" s="112">
        <v>65.22</v>
      </c>
      <c r="K46" s="112">
        <v>7933</v>
      </c>
      <c r="L46" s="112" t="s">
        <v>360</v>
      </c>
      <c r="M46" s="112" t="s">
        <v>360</v>
      </c>
      <c r="N46" s="112">
        <v>67.39</v>
      </c>
      <c r="O46" s="112">
        <v>8186</v>
      </c>
      <c r="P46" s="112" t="s">
        <v>360</v>
      </c>
      <c r="Q46" s="112" t="s">
        <v>360</v>
      </c>
      <c r="R46" s="112">
        <v>67.89</v>
      </c>
      <c r="S46" s="112">
        <v>7740</v>
      </c>
      <c r="T46" s="112" t="s">
        <v>360</v>
      </c>
      <c r="U46" s="112" t="s">
        <v>360</v>
      </c>
      <c r="V46" s="112">
        <v>68.900000000000006</v>
      </c>
      <c r="W46" s="112">
        <v>7669</v>
      </c>
      <c r="X46" s="112" t="s">
        <v>360</v>
      </c>
      <c r="Y46" s="112" t="s">
        <v>360</v>
      </c>
      <c r="Z46" s="112">
        <v>70.3</v>
      </c>
      <c r="AA46" s="112">
        <v>7667</v>
      </c>
      <c r="AB46" s="112" t="s">
        <v>360</v>
      </c>
      <c r="AC46" s="112" t="s">
        <v>360</v>
      </c>
      <c r="AD46" s="112">
        <v>70.87</v>
      </c>
      <c r="AE46" s="112">
        <v>7650</v>
      </c>
      <c r="AF46" s="112" t="s">
        <v>360</v>
      </c>
      <c r="AG46" s="112" t="s">
        <v>360</v>
      </c>
      <c r="AH46" s="112">
        <v>81.400000000000006</v>
      </c>
      <c r="AI46" s="112">
        <v>7750</v>
      </c>
      <c r="AJ46" s="112" t="s">
        <v>360</v>
      </c>
      <c r="AK46" s="112" t="s">
        <v>360</v>
      </c>
      <c r="AL46" s="112">
        <v>89.49</v>
      </c>
      <c r="AM46" s="112">
        <v>8733</v>
      </c>
      <c r="AN46" s="112" t="s">
        <v>360</v>
      </c>
      <c r="AO46" s="112" t="s">
        <v>360</v>
      </c>
      <c r="AP46" s="112">
        <v>68.92</v>
      </c>
      <c r="AQ46" s="112">
        <v>6011</v>
      </c>
      <c r="AR46" s="112" t="s">
        <v>360</v>
      </c>
      <c r="AS46" s="112" t="s">
        <v>360</v>
      </c>
      <c r="AT46" s="112">
        <v>62.28</v>
      </c>
      <c r="AU46" s="112">
        <v>5044</v>
      </c>
      <c r="AV46" s="112" t="s">
        <v>360</v>
      </c>
      <c r="AW46" s="112" t="s">
        <v>360</v>
      </c>
    </row>
    <row r="47" spans="1:49">
      <c r="A47" s="112" t="s">
        <v>327</v>
      </c>
      <c r="B47" s="112">
        <v>47.04</v>
      </c>
      <c r="C47" s="112">
        <v>3842</v>
      </c>
      <c r="D47" s="112">
        <v>31883</v>
      </c>
      <c r="E47" s="112" t="s">
        <v>522</v>
      </c>
      <c r="F47" s="112">
        <v>49.06</v>
      </c>
      <c r="G47" s="112">
        <v>4032</v>
      </c>
      <c r="H47" s="112" t="s">
        <v>360</v>
      </c>
      <c r="I47" s="112" t="s">
        <v>360</v>
      </c>
      <c r="J47" s="112">
        <v>50</v>
      </c>
      <c r="K47" s="112">
        <v>4194</v>
      </c>
      <c r="L47" s="112">
        <v>32487</v>
      </c>
      <c r="M47" s="112" t="s">
        <v>169</v>
      </c>
      <c r="N47" s="112">
        <v>53.33</v>
      </c>
      <c r="O47" s="112">
        <v>4195</v>
      </c>
      <c r="P47" s="112">
        <v>32862</v>
      </c>
      <c r="Q47" s="112" t="s">
        <v>203</v>
      </c>
      <c r="R47" s="112">
        <v>51.29</v>
      </c>
      <c r="S47" s="112">
        <v>4288</v>
      </c>
      <c r="T47" s="112">
        <v>33236</v>
      </c>
      <c r="U47" s="112" t="s">
        <v>114</v>
      </c>
      <c r="V47" s="112">
        <v>50.58</v>
      </c>
      <c r="W47" s="112">
        <v>4278</v>
      </c>
      <c r="X47" s="112">
        <v>34681</v>
      </c>
      <c r="Y47" s="112" t="s">
        <v>523</v>
      </c>
      <c r="Z47" s="112">
        <v>52.28</v>
      </c>
      <c r="AA47" s="112">
        <v>4038</v>
      </c>
      <c r="AB47" s="112">
        <v>34874</v>
      </c>
      <c r="AC47" s="112" t="s">
        <v>197</v>
      </c>
      <c r="AD47" s="112">
        <v>56.42</v>
      </c>
      <c r="AE47" s="112">
        <v>3856</v>
      </c>
      <c r="AF47" s="112">
        <v>35065</v>
      </c>
      <c r="AG47" s="112" t="s">
        <v>394</v>
      </c>
      <c r="AH47" s="112">
        <v>54.47</v>
      </c>
      <c r="AI47" s="112">
        <v>4071</v>
      </c>
      <c r="AJ47" s="112">
        <v>35455</v>
      </c>
      <c r="AK47" s="112" t="s">
        <v>171</v>
      </c>
      <c r="AL47" s="112">
        <v>52.86</v>
      </c>
      <c r="AM47" s="112">
        <v>4195</v>
      </c>
      <c r="AN47" s="112">
        <v>35866</v>
      </c>
      <c r="AO47" s="112" t="s">
        <v>522</v>
      </c>
      <c r="AP47" s="112">
        <v>51.05</v>
      </c>
      <c r="AQ47" s="112">
        <v>4198</v>
      </c>
      <c r="AR47" s="112">
        <v>36167</v>
      </c>
      <c r="AS47" s="112" t="s">
        <v>176</v>
      </c>
      <c r="AT47" s="112">
        <v>50.28</v>
      </c>
      <c r="AU47" s="112">
        <v>4245</v>
      </c>
      <c r="AV47" s="112">
        <v>37018</v>
      </c>
      <c r="AW47" s="112" t="s">
        <v>158</v>
      </c>
    </row>
    <row r="48" spans="1:49">
      <c r="A48" s="112" t="s">
        <v>524</v>
      </c>
      <c r="B48" s="112">
        <v>79.569999999999993</v>
      </c>
      <c r="C48" s="112">
        <v>11210</v>
      </c>
      <c r="D48" s="112">
        <v>66069</v>
      </c>
      <c r="E48" s="112" t="s">
        <v>128</v>
      </c>
      <c r="F48" s="112">
        <v>84.09</v>
      </c>
      <c r="G48" s="112">
        <v>13267</v>
      </c>
      <c r="H48" s="112" t="s">
        <v>360</v>
      </c>
      <c r="I48" s="112" t="s">
        <v>360</v>
      </c>
      <c r="J48" s="112">
        <v>83.85</v>
      </c>
      <c r="K48" s="112">
        <v>13020</v>
      </c>
      <c r="L48" s="112">
        <v>67855</v>
      </c>
      <c r="M48" s="112" t="s">
        <v>525</v>
      </c>
      <c r="N48" s="112">
        <v>83.85</v>
      </c>
      <c r="O48" s="112">
        <v>13020</v>
      </c>
      <c r="P48" s="112">
        <v>68719</v>
      </c>
      <c r="Q48" s="112" t="s">
        <v>187</v>
      </c>
      <c r="R48" s="112">
        <v>81.33</v>
      </c>
      <c r="S48" s="112">
        <v>10980</v>
      </c>
      <c r="T48" s="112">
        <v>72054</v>
      </c>
      <c r="U48" s="112" t="s">
        <v>445</v>
      </c>
      <c r="V48" s="112">
        <v>80.349999999999994</v>
      </c>
      <c r="W48" s="112">
        <v>10275</v>
      </c>
      <c r="X48" s="112">
        <v>73875</v>
      </c>
      <c r="Y48" s="112" t="s">
        <v>491</v>
      </c>
      <c r="Z48" s="112">
        <v>79.849999999999994</v>
      </c>
      <c r="AA48" s="112">
        <v>10923</v>
      </c>
      <c r="AB48" s="112">
        <v>75619</v>
      </c>
      <c r="AC48" s="112" t="s">
        <v>526</v>
      </c>
      <c r="AD48" s="112">
        <v>79.72</v>
      </c>
      <c r="AE48" s="112">
        <v>11807</v>
      </c>
      <c r="AF48" s="112">
        <v>76935</v>
      </c>
      <c r="AG48" s="112" t="s">
        <v>527</v>
      </c>
      <c r="AH48" s="112">
        <v>79.02</v>
      </c>
      <c r="AI48" s="112">
        <v>12118</v>
      </c>
      <c r="AJ48" s="112">
        <v>77290</v>
      </c>
      <c r="AK48" s="112" t="s">
        <v>190</v>
      </c>
      <c r="AL48" s="112">
        <v>81.14</v>
      </c>
      <c r="AM48" s="112">
        <v>13200</v>
      </c>
      <c r="AN48" s="112">
        <v>78617</v>
      </c>
      <c r="AO48" s="112" t="s">
        <v>528</v>
      </c>
      <c r="AP48" s="112">
        <v>79.8</v>
      </c>
      <c r="AQ48" s="112">
        <v>11557</v>
      </c>
      <c r="AR48" s="112" t="s">
        <v>360</v>
      </c>
      <c r="AS48" s="112" t="s">
        <v>360</v>
      </c>
      <c r="AT48" s="112">
        <v>73.260000000000005</v>
      </c>
      <c r="AU48" s="112">
        <v>10300</v>
      </c>
      <c r="AV48" s="112">
        <v>80548</v>
      </c>
      <c r="AW48" s="112" t="s">
        <v>529</v>
      </c>
    </row>
    <row r="49" spans="1:49">
      <c r="A49" s="112" t="s">
        <v>330</v>
      </c>
      <c r="B49" s="112">
        <v>81.11</v>
      </c>
      <c r="C49" s="112">
        <v>2175</v>
      </c>
      <c r="D49" s="112">
        <v>33398</v>
      </c>
      <c r="E49" s="112" t="s">
        <v>530</v>
      </c>
      <c r="F49" s="112">
        <v>50</v>
      </c>
      <c r="G49" s="112">
        <v>5000</v>
      </c>
      <c r="H49" s="112" t="s">
        <v>360</v>
      </c>
      <c r="I49" s="112" t="s">
        <v>360</v>
      </c>
      <c r="J49" s="112">
        <v>50</v>
      </c>
      <c r="K49" s="112">
        <v>5000</v>
      </c>
      <c r="L49" s="112">
        <v>30760</v>
      </c>
      <c r="M49" s="112" t="s">
        <v>156</v>
      </c>
      <c r="N49" s="112">
        <v>50</v>
      </c>
      <c r="O49" s="112">
        <v>5000</v>
      </c>
      <c r="P49" s="112">
        <v>30958</v>
      </c>
      <c r="Q49" s="112" t="s">
        <v>195</v>
      </c>
      <c r="R49" s="112">
        <v>61.67</v>
      </c>
      <c r="S49" s="112">
        <v>3600</v>
      </c>
      <c r="T49" s="112">
        <v>30514</v>
      </c>
      <c r="U49" s="112" t="s">
        <v>418</v>
      </c>
      <c r="V49" s="112">
        <v>63.33</v>
      </c>
      <c r="W49" s="112">
        <v>3067</v>
      </c>
      <c r="X49" s="112">
        <v>31378</v>
      </c>
      <c r="Y49" s="112" t="s">
        <v>418</v>
      </c>
      <c r="Z49" s="112">
        <v>58.33</v>
      </c>
      <c r="AA49" s="112">
        <v>3500</v>
      </c>
      <c r="AB49" s="112">
        <v>32345</v>
      </c>
      <c r="AC49" s="112" t="s">
        <v>531</v>
      </c>
      <c r="AD49" s="112">
        <v>46.94</v>
      </c>
      <c r="AE49" s="112">
        <v>4650</v>
      </c>
      <c r="AF49" s="112">
        <v>32924</v>
      </c>
      <c r="AG49" s="112" t="s">
        <v>124</v>
      </c>
      <c r="AH49" s="112">
        <v>62.28</v>
      </c>
      <c r="AI49" s="112">
        <v>3683</v>
      </c>
      <c r="AJ49" s="112">
        <v>37472</v>
      </c>
      <c r="AK49" s="112" t="s">
        <v>424</v>
      </c>
      <c r="AL49" s="112">
        <v>71.17</v>
      </c>
      <c r="AM49" s="112">
        <v>3258</v>
      </c>
      <c r="AN49" s="112">
        <v>33479</v>
      </c>
      <c r="AO49" s="112" t="s">
        <v>371</v>
      </c>
      <c r="AP49" s="112">
        <v>85.71</v>
      </c>
      <c r="AQ49" s="112">
        <v>2616</v>
      </c>
      <c r="AR49" s="112">
        <v>35151</v>
      </c>
      <c r="AS49" s="112" t="s">
        <v>532</v>
      </c>
      <c r="AT49" s="112">
        <v>70.83</v>
      </c>
      <c r="AU49" s="112">
        <v>3120</v>
      </c>
      <c r="AV49" s="112">
        <v>36278</v>
      </c>
      <c r="AW49" s="112" t="s">
        <v>533</v>
      </c>
    </row>
    <row r="50" spans="1:49">
      <c r="A50" s="112" t="s">
        <v>534</v>
      </c>
      <c r="B50" s="112" t="s">
        <v>360</v>
      </c>
      <c r="C50" s="112" t="s">
        <v>360</v>
      </c>
      <c r="D50" s="112">
        <v>37997</v>
      </c>
      <c r="E50" s="112" t="s">
        <v>360</v>
      </c>
      <c r="F50" s="112" t="s">
        <v>360</v>
      </c>
      <c r="G50" s="112" t="s">
        <v>360</v>
      </c>
      <c r="H50" s="112" t="s">
        <v>360</v>
      </c>
      <c r="I50" s="112" t="s">
        <v>360</v>
      </c>
      <c r="J50" s="112">
        <v>114.18</v>
      </c>
      <c r="K50" s="112">
        <v>23000</v>
      </c>
      <c r="L50" s="112">
        <v>42133</v>
      </c>
      <c r="M50" s="112" t="s">
        <v>535</v>
      </c>
      <c r="N50" s="112">
        <v>114.18</v>
      </c>
      <c r="O50" s="112">
        <v>23000</v>
      </c>
      <c r="P50" s="112">
        <v>43459</v>
      </c>
      <c r="Q50" s="112" t="s">
        <v>536</v>
      </c>
      <c r="R50" s="112" t="s">
        <v>360</v>
      </c>
      <c r="S50" s="112" t="s">
        <v>360</v>
      </c>
      <c r="T50" s="112" t="s">
        <v>360</v>
      </c>
      <c r="U50" s="112" t="s">
        <v>360</v>
      </c>
      <c r="V50" s="112" t="s">
        <v>360</v>
      </c>
      <c r="W50" s="112" t="s">
        <v>360</v>
      </c>
      <c r="X50" s="112" t="s">
        <v>360</v>
      </c>
      <c r="Y50" s="112" t="s">
        <v>360</v>
      </c>
      <c r="Z50" s="112" t="s">
        <v>360</v>
      </c>
      <c r="AA50" s="112" t="s">
        <v>360</v>
      </c>
      <c r="AB50" s="112" t="s">
        <v>360</v>
      </c>
      <c r="AC50" s="112" t="s">
        <v>360</v>
      </c>
      <c r="AD50" s="112" t="s">
        <v>360</v>
      </c>
      <c r="AE50" s="112" t="s">
        <v>360</v>
      </c>
      <c r="AF50" s="112" t="s">
        <v>360</v>
      </c>
      <c r="AG50" s="112" t="s">
        <v>360</v>
      </c>
      <c r="AH50" s="112" t="s">
        <v>360</v>
      </c>
      <c r="AI50" s="112" t="s">
        <v>360</v>
      </c>
      <c r="AJ50" s="112" t="s">
        <v>360</v>
      </c>
      <c r="AK50" s="112" t="s">
        <v>360</v>
      </c>
      <c r="AL50" s="112" t="s">
        <v>360</v>
      </c>
      <c r="AM50" s="112" t="s">
        <v>360</v>
      </c>
      <c r="AN50" s="112" t="s">
        <v>360</v>
      </c>
      <c r="AO50" s="112" t="s">
        <v>360</v>
      </c>
      <c r="AP50" s="112" t="s">
        <v>360</v>
      </c>
      <c r="AQ50" s="112" t="s">
        <v>360</v>
      </c>
      <c r="AR50" s="112" t="s">
        <v>360</v>
      </c>
      <c r="AS50" s="112" t="s">
        <v>360</v>
      </c>
      <c r="AT50" s="112" t="s">
        <v>360</v>
      </c>
      <c r="AU50" s="112" t="s">
        <v>360</v>
      </c>
      <c r="AV50" s="112" t="s">
        <v>360</v>
      </c>
      <c r="AW50" s="112" t="s">
        <v>360</v>
      </c>
    </row>
    <row r="51" spans="1:49" s="115" customFormat="1" ht="14.25">
      <c r="A51" s="113" t="s">
        <v>108</v>
      </c>
      <c r="B51" s="114">
        <v>45658.333831018521</v>
      </c>
      <c r="C51" s="114"/>
      <c r="D51" s="114"/>
      <c r="E51" s="114"/>
      <c r="F51" s="114">
        <v>45627.333831018521</v>
      </c>
      <c r="G51" s="114"/>
      <c r="H51" s="114"/>
      <c r="I51" s="114"/>
      <c r="J51" s="114">
        <v>45597.333831018521</v>
      </c>
      <c r="K51" s="114"/>
      <c r="L51" s="114"/>
      <c r="M51" s="114"/>
      <c r="N51" s="114">
        <v>45566.333831018521</v>
      </c>
      <c r="O51" s="114"/>
      <c r="P51" s="114"/>
      <c r="Q51" s="114"/>
      <c r="R51" s="114">
        <v>45536.333831018521</v>
      </c>
      <c r="S51" s="114"/>
      <c r="T51" s="114"/>
      <c r="U51" s="114"/>
      <c r="V51" s="114">
        <v>45505.333831018521</v>
      </c>
      <c r="W51" s="114"/>
      <c r="X51" s="114"/>
      <c r="Y51" s="114"/>
      <c r="Z51" s="114">
        <v>45474.333831018521</v>
      </c>
      <c r="AA51" s="114"/>
      <c r="AB51" s="114"/>
      <c r="AC51" s="114"/>
      <c r="AD51" s="114">
        <v>45444.333831018521</v>
      </c>
      <c r="AE51" s="114"/>
      <c r="AF51" s="114"/>
      <c r="AG51" s="114"/>
      <c r="AH51" s="114">
        <v>45413.333831018521</v>
      </c>
      <c r="AI51" s="114"/>
      <c r="AJ51" s="114"/>
      <c r="AK51" s="114"/>
      <c r="AL51" s="114">
        <v>45383.333831018521</v>
      </c>
      <c r="AM51" s="114"/>
      <c r="AN51" s="114"/>
      <c r="AO51" s="114"/>
      <c r="AP51" s="114">
        <v>45352.333831018521</v>
      </c>
      <c r="AQ51" s="114"/>
      <c r="AR51" s="114"/>
      <c r="AS51" s="114"/>
      <c r="AT51" s="114">
        <v>45323.333831018521</v>
      </c>
      <c r="AU51" s="114"/>
      <c r="AV51" s="114"/>
      <c r="AW51" s="114"/>
    </row>
    <row r="52" spans="1:49" s="115" customFormat="1" ht="14.25">
      <c r="A52" s="113"/>
      <c r="B52" s="115" t="s">
        <v>109</v>
      </c>
      <c r="C52" s="115" t="s">
        <v>110</v>
      </c>
      <c r="D52" s="115" t="s">
        <v>358</v>
      </c>
      <c r="E52" s="115" t="s">
        <v>111</v>
      </c>
      <c r="F52" s="115" t="s">
        <v>109</v>
      </c>
      <c r="G52" s="115" t="s">
        <v>110</v>
      </c>
      <c r="H52" s="115" t="s">
        <v>358</v>
      </c>
      <c r="I52" s="115" t="s">
        <v>111</v>
      </c>
      <c r="J52" s="115" t="s">
        <v>109</v>
      </c>
      <c r="K52" s="115" t="s">
        <v>110</v>
      </c>
      <c r="L52" s="115" t="s">
        <v>358</v>
      </c>
      <c r="M52" s="115" t="s">
        <v>111</v>
      </c>
      <c r="N52" s="115" t="s">
        <v>109</v>
      </c>
      <c r="O52" s="115" t="s">
        <v>110</v>
      </c>
      <c r="P52" s="115" t="s">
        <v>358</v>
      </c>
      <c r="Q52" s="115" t="s">
        <v>111</v>
      </c>
      <c r="R52" s="115" t="s">
        <v>109</v>
      </c>
      <c r="S52" s="115" t="s">
        <v>110</v>
      </c>
      <c r="T52" s="115" t="s">
        <v>358</v>
      </c>
      <c r="U52" s="115" t="s">
        <v>111</v>
      </c>
      <c r="V52" s="115" t="s">
        <v>109</v>
      </c>
      <c r="W52" s="115" t="s">
        <v>110</v>
      </c>
      <c r="X52" s="115" t="s">
        <v>358</v>
      </c>
      <c r="Y52" s="115" t="s">
        <v>111</v>
      </c>
      <c r="Z52" s="115" t="s">
        <v>109</v>
      </c>
      <c r="AA52" s="115" t="s">
        <v>110</v>
      </c>
      <c r="AB52" s="115" t="s">
        <v>358</v>
      </c>
      <c r="AC52" s="115" t="s">
        <v>111</v>
      </c>
      <c r="AD52" s="115" t="s">
        <v>109</v>
      </c>
      <c r="AE52" s="115" t="s">
        <v>110</v>
      </c>
      <c r="AF52" s="115" t="s">
        <v>358</v>
      </c>
      <c r="AG52" s="115" t="s">
        <v>111</v>
      </c>
      <c r="AH52" s="115" t="s">
        <v>109</v>
      </c>
      <c r="AI52" s="115" t="s">
        <v>110</v>
      </c>
      <c r="AJ52" s="115" t="s">
        <v>358</v>
      </c>
      <c r="AK52" s="115" t="s">
        <v>111</v>
      </c>
      <c r="AL52" s="115" t="s">
        <v>109</v>
      </c>
      <c r="AM52" s="115" t="s">
        <v>110</v>
      </c>
      <c r="AN52" s="115" t="s">
        <v>358</v>
      </c>
      <c r="AO52" s="115" t="s">
        <v>111</v>
      </c>
      <c r="AP52" s="115" t="s">
        <v>109</v>
      </c>
      <c r="AQ52" s="115" t="s">
        <v>110</v>
      </c>
      <c r="AR52" s="115" t="s">
        <v>358</v>
      </c>
      <c r="AS52" s="115" t="s">
        <v>111</v>
      </c>
      <c r="AT52" s="115" t="s">
        <v>109</v>
      </c>
      <c r="AU52" s="115" t="s">
        <v>110</v>
      </c>
      <c r="AV52" s="115" t="s">
        <v>358</v>
      </c>
      <c r="AW52" s="115" t="s">
        <v>111</v>
      </c>
    </row>
    <row r="53" spans="1:49" s="115" customFormat="1" ht="14.25">
      <c r="A53" s="115" t="s">
        <v>336</v>
      </c>
      <c r="B53" s="115">
        <v>44.44</v>
      </c>
      <c r="C53" s="115">
        <v>3567</v>
      </c>
      <c r="D53" s="115">
        <v>27624</v>
      </c>
      <c r="E53" s="115" t="s">
        <v>394</v>
      </c>
      <c r="F53" s="115">
        <v>42.41</v>
      </c>
      <c r="G53" s="115">
        <v>3730</v>
      </c>
      <c r="H53" s="115" t="s">
        <v>360</v>
      </c>
      <c r="I53" s="115" t="s">
        <v>360</v>
      </c>
      <c r="J53" s="115">
        <v>41.25</v>
      </c>
      <c r="K53" s="115">
        <v>3768</v>
      </c>
      <c r="L53" s="115">
        <v>25231</v>
      </c>
      <c r="M53" s="115" t="s">
        <v>205</v>
      </c>
      <c r="N53" s="115">
        <v>56.27</v>
      </c>
      <c r="O53" s="115">
        <v>3425</v>
      </c>
      <c r="P53" s="115">
        <v>25678</v>
      </c>
      <c r="Q53" s="115" t="s">
        <v>537</v>
      </c>
      <c r="R53" s="115">
        <v>60.55</v>
      </c>
      <c r="S53" s="115">
        <v>3384</v>
      </c>
      <c r="T53" s="115">
        <v>26575</v>
      </c>
      <c r="U53" s="115" t="s">
        <v>538</v>
      </c>
      <c r="V53" s="115">
        <v>53.68</v>
      </c>
      <c r="W53" s="115">
        <v>3511</v>
      </c>
      <c r="X53" s="115">
        <v>29251</v>
      </c>
      <c r="Y53" s="115" t="s">
        <v>389</v>
      </c>
      <c r="Z53" s="115">
        <v>60.01</v>
      </c>
      <c r="AA53" s="115">
        <v>3002</v>
      </c>
      <c r="AB53" s="115">
        <v>30844</v>
      </c>
      <c r="AC53" s="115" t="s">
        <v>386</v>
      </c>
      <c r="AD53" s="115">
        <v>63.75</v>
      </c>
      <c r="AE53" s="115">
        <v>2517</v>
      </c>
      <c r="AF53" s="115">
        <v>32354</v>
      </c>
      <c r="AG53" s="115" t="s">
        <v>415</v>
      </c>
      <c r="AH53" s="115">
        <v>59.13</v>
      </c>
      <c r="AI53" s="115">
        <v>2735</v>
      </c>
      <c r="AJ53" s="115">
        <v>33093</v>
      </c>
      <c r="AK53" s="115" t="s">
        <v>374</v>
      </c>
      <c r="AL53" s="115">
        <v>55.37</v>
      </c>
      <c r="AM53" s="115">
        <v>3214</v>
      </c>
      <c r="AN53" s="115">
        <v>33284</v>
      </c>
      <c r="AO53" s="115" t="s">
        <v>539</v>
      </c>
      <c r="AP53" s="115">
        <v>59.29</v>
      </c>
      <c r="AQ53" s="115">
        <v>3309</v>
      </c>
      <c r="AR53" s="115">
        <v>32989</v>
      </c>
      <c r="AS53" s="115" t="s">
        <v>540</v>
      </c>
      <c r="AT53" s="115">
        <v>61.27</v>
      </c>
      <c r="AU53" s="115">
        <v>2951</v>
      </c>
      <c r="AV53" s="115">
        <v>34235</v>
      </c>
      <c r="AW53" s="115" t="s">
        <v>172</v>
      </c>
    </row>
  </sheetData>
  <mergeCells count="26">
    <mergeCell ref="AH51:AK51"/>
    <mergeCell ref="AL51:AO51"/>
    <mergeCell ref="AP51:AS51"/>
    <mergeCell ref="AT51:AW51"/>
    <mergeCell ref="AT1:AW1"/>
    <mergeCell ref="A51:A52"/>
    <mergeCell ref="B51:E51"/>
    <mergeCell ref="F51:I51"/>
    <mergeCell ref="J51:M51"/>
    <mergeCell ref="N51:Q51"/>
    <mergeCell ref="R51:U51"/>
    <mergeCell ref="V51:Y51"/>
    <mergeCell ref="Z51:AC51"/>
    <mergeCell ref="AD51:AG51"/>
    <mergeCell ref="V1:Y1"/>
    <mergeCell ref="Z1:AC1"/>
    <mergeCell ref="AD1:AG1"/>
    <mergeCell ref="AH1:AK1"/>
    <mergeCell ref="AL1:AO1"/>
    <mergeCell ref="AP1:AS1"/>
    <mergeCell ref="A1:A2"/>
    <mergeCell ref="B1:E1"/>
    <mergeCell ref="F1:I1"/>
    <mergeCell ref="J1:M1"/>
    <mergeCell ref="N1:Q1"/>
    <mergeCell ref="R1:U1"/>
  </mergeCells>
  <phoneticPr fontId="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4" baseType="variant">
      <vt:variant>
        <vt:lpstr>工作表</vt:lpstr>
      </vt:variant>
      <vt:variant>
        <vt:i4>13</vt:i4>
      </vt:variant>
      <vt:variant>
        <vt:lpstr>命名范围</vt:lpstr>
      </vt:variant>
      <vt:variant>
        <vt:i4>2</vt:i4>
      </vt:variant>
    </vt:vector>
  </HeadingPairs>
  <TitlesOfParts>
    <vt:vector size="15" baseType="lpstr">
      <vt:lpstr>系统读取表</vt:lpstr>
      <vt:lpstr>测算表</vt:lpstr>
      <vt:lpstr>成本分析</vt:lpstr>
      <vt:lpstr>案例汇总</vt:lpstr>
      <vt:lpstr>案例汇总 -月</vt:lpstr>
      <vt:lpstr>城研</vt:lpstr>
      <vt:lpstr>城研整理</vt:lpstr>
      <vt:lpstr>贝壳数据</vt:lpstr>
      <vt:lpstr>中指 </vt:lpstr>
      <vt:lpstr>中指整理</vt:lpstr>
      <vt:lpstr>小区概况</vt:lpstr>
      <vt:lpstr>之前评估</vt:lpstr>
      <vt:lpstr>房源表</vt:lpstr>
      <vt:lpstr>房源表!Print_Area</vt:lpstr>
      <vt:lpstr>房源表!Print_Titles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2025-02-28T10:54:19Z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