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90" windowWidth="8865" windowHeight="11670" firstSheet="2" activeTab="7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Sheet2" sheetId="55" r:id="rId6"/>
    <sheet name="9月调整" sheetId="56" r:id="rId7"/>
    <sheet name="系统读取表" sheetId="57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B10" i="57" l="1"/>
  <c r="F23" i="57"/>
  <c r="E23" i="57"/>
  <c r="F22" i="57"/>
  <c r="E22" i="57"/>
  <c r="F21" i="57"/>
  <c r="E21" i="57"/>
  <c r="F20" i="57"/>
  <c r="E20" i="57"/>
  <c r="F19" i="57"/>
  <c r="E19" i="57"/>
  <c r="F18" i="57"/>
  <c r="E18" i="57"/>
  <c r="F17" i="57"/>
  <c r="E17" i="57"/>
  <c r="F16" i="57"/>
  <c r="E16" i="57"/>
  <c r="F15" i="57"/>
  <c r="E15" i="57"/>
  <c r="I14" i="57"/>
  <c r="H14" i="57"/>
  <c r="C14" i="57"/>
  <c r="B14" i="57"/>
  <c r="D14" i="57" s="1"/>
  <c r="C8" i="57"/>
  <c r="B8" i="57"/>
  <c r="D8" i="57" s="1"/>
  <c r="B7" i="57"/>
  <c r="C7" i="57" s="1"/>
  <c r="C6" i="57"/>
  <c r="B2" i="57"/>
  <c r="D6" i="57" s="1"/>
  <c r="F14" i="57" l="1"/>
  <c r="B5" i="57"/>
  <c r="D7" i="57"/>
  <c r="C16" i="52"/>
  <c r="D16" i="52"/>
  <c r="E16" i="52"/>
  <c r="F16" i="52"/>
  <c r="G16" i="52"/>
  <c r="H16" i="52"/>
  <c r="I16" i="52"/>
  <c r="J16" i="52"/>
  <c r="K16" i="52"/>
  <c r="L16" i="52"/>
  <c r="C5" i="57" l="1"/>
  <c r="D5" i="57"/>
  <c r="K17" i="52"/>
  <c r="I17" i="52"/>
  <c r="C17" i="52"/>
  <c r="G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<sst xmlns="http://schemas.openxmlformats.org/spreadsheetml/2006/main" count="591" uniqueCount="137">
  <si>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</si>
  <si>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</si>
  <si>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</si>
  <si>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</si>
  <si>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</si>
  <si>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</si>
  <si>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</si>
  <si>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</si>
  <si>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</si>
  <si>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</si>
  <si>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</si>
  <si>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</si>
  <si>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</si>
  <si>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</si>
  <si>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</si>
  <si>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</si>
  <si>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</si>
  <si>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</si>
  <si>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</si>
  <si>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</si>
  <si>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</si>
  <si>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</si>
  <si>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</si>
  <si>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</si>
  <si>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</si>
  <si>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</si>
  <si>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</si>
  <si>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</si>
  <si>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</si>
  <si>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</si>
  <si>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</si>
  <si>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</si>
  <si>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</si>
  <si>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</si>
  <si>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</si>
  <si>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</si>
  <si>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</si>
  <si>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</si>
  <si>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</si>
  <si>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</si>
  <si>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</si>
  <si>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</si>
  <si>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</si>
  <si>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</si>
  <si>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</si>
  <si>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</si>
  <si>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</si>
  <si>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</si>
  <si>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</si>
  <si>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</si>
  <si>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</si>
  <si>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</si>
  <si>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</si>
  <si>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</si>
  <si>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</si>
  <si>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</si>
  <si>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</si>
  <si>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</si>
  <si>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</si>
  <si>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</si>
  <si>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</si>
  <si>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</si>
  <si>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</si>
  <si>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</si>
  <si>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</si>
  <si>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</si>
  <si>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</si>
  <si>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</si>
  <si>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</si>
  <si>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</si>
  <si>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</si>
  <si>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</si>
  <si>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</si>
  <si>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</si>
  <si>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</si>
  <si>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</si>
  <si>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</si>
  <si>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天通苑本三苑</t>
    <phoneticPr fontId="1" type="noConversion"/>
  </si>
  <si>
    <t>天通苑本四苑</t>
    <phoneticPr fontId="1" type="noConversion"/>
  </si>
  <si>
    <t>--</t>
  </si>
  <si>
    <t>天通西苑一区</t>
    <phoneticPr fontId="1" type="noConversion"/>
  </si>
  <si>
    <t>天通西苑二区</t>
    <phoneticPr fontId="1" type="noConversion"/>
  </si>
  <si>
    <t>天通西苑三区</t>
    <phoneticPr fontId="1" type="noConversion"/>
  </si>
  <si>
    <t>——</t>
    <phoneticPr fontId="1" type="noConversion"/>
  </si>
  <si>
    <t>序号</t>
  </si>
  <si>
    <t>小区</t>
  </si>
  <si>
    <t>区县</t>
  </si>
  <si>
    <t>板块</t>
  </si>
  <si>
    <t>平米租金(元/㎡·月)</t>
  </si>
  <si>
    <t>套均租金(元/套·月)</t>
  </si>
  <si>
    <t>参考售价(元/㎡)</t>
  </si>
  <si>
    <t>租售比</t>
  </si>
  <si>
    <t>天通公园里</t>
  </si>
  <si>
    <t>昌平区</t>
  </si>
  <si>
    <t>东小口</t>
  </si>
  <si>
    <t>天通苑西二区</t>
  </si>
  <si>
    <t>天通苑西一区</t>
  </si>
  <si>
    <t>天通苑北一区</t>
  </si>
  <si>
    <t>天通中苑</t>
  </si>
  <si>
    <t>天通苑西三区</t>
  </si>
  <si>
    <t>天通苑北二区</t>
  </si>
  <si>
    <t>天通苑本六区</t>
  </si>
  <si>
    <t>天通苑东一区</t>
  </si>
  <si>
    <t>天通苑东三区</t>
  </si>
  <si>
    <t>天通苑东二区</t>
  </si>
  <si>
    <t>天通苑北三区</t>
  </si>
  <si>
    <t>天通苑本三区</t>
  </si>
  <si>
    <t>天通苑本四区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</si>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</sst>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Verdana"/>
      <family val="2"/>
    </font>
    <font>
      <sz val="11"/>
      <color theme="1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2" fillId="0" borderId="10" xfId="2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>
      <alignment vertical="center"/>
    </xf>
    <xf numFmtId="0" fontId="11" fillId="4" borderId="9" xfId="0" applyFont="1" applyFill="1" applyBorder="1">
      <alignment vertical="center"/>
    </xf>
    <xf numFmtId="0" fontId="11" fillId="4" borderId="10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" fontId="10" fillId="0" borderId="11" xfId="0" applyNumberFormat="1" applyFont="1" applyBorder="1" applyAlignment="1">
      <alignment horizontal="left" vertical="center"/>
    </xf>
    <xf numFmtId="17" fontId="10" fillId="0" borderId="10" xfId="0" applyNumberFormat="1" applyFont="1" applyBorder="1" applyAlignment="1">
      <alignment horizontal="left" vertical="center"/>
    </xf>
    <xf numFmtId="17" fontId="10" fillId="0" borderId="9" xfId="0" applyNumberFormat="1" applyFont="1" applyBorder="1" applyAlignment="1">
      <alignment horizontal="left" vertical="center"/>
    </xf>
    <xf numFmtId="0" fontId="13" fillId="5" borderId="1" xfId="3" applyFont="1" applyFill="1" applyBorder="1" applyAlignment="1" applyProtection="1">
      <alignment horizontal="left" vertical="center" wrapText="1"/>
    </xf>
    <xf numFmtId="0" fontId="13" fillId="6" borderId="0" xfId="3" applyFont="1" applyFill="1" applyBorder="1" applyAlignment="1" applyProtection="1">
      <alignment horizontal="left" vertical="center" wrapText="1"/>
      <protection locked="0"/>
    </xf>
    <xf numFmtId="0" fontId="3" fillId="6" borderId="0" xfId="3" applyFill="1" applyBorder="1" applyAlignment="1" applyProtection="1">
      <alignment horizontal="left"/>
      <protection locked="0"/>
    </xf>
    <xf numFmtId="0" fontId="3" fillId="6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3" fillId="5" borderId="1" xfId="3" applyNumberFormat="1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4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5" borderId="1" xfId="3" applyFill="1" applyBorder="1" applyAlignment="1" applyProtection="1">
      <alignment horizontal="left" vertical="center"/>
    </xf>
    <xf numFmtId="0" fontId="13" fillId="5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3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142875</xdr:rowOff>
    </xdr:from>
    <xdr:to>
      <xdr:col>9</xdr:col>
      <xdr:colOff>485008</xdr:colOff>
      <xdr:row>25</xdr:row>
      <xdr:rowOff>47123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314325"/>
          <a:ext cx="6142858" cy="40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16</xdr:col>
      <xdr:colOff>542346</xdr:colOff>
      <xdr:row>6</xdr:row>
      <xdr:rowOff>114243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685800"/>
          <a:ext cx="4638096" cy="4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42" Type="http://schemas.openxmlformats.org/officeDocument/2006/relationships/hyperlink" Target="javascript:" TargetMode="External"/><Relationship Id="rId47" Type="http://schemas.openxmlformats.org/officeDocument/2006/relationships/hyperlink" Target="javascript: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46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41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40" Type="http://schemas.openxmlformats.org/officeDocument/2006/relationships/hyperlink" Target="javascript:" TargetMode="External"/><Relationship Id="rId45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49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4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Relationship Id="rId43" Type="http://schemas.openxmlformats.org/officeDocument/2006/relationships/hyperlink" Target="javascript:" TargetMode="External"/><Relationship Id="rId48" Type="http://schemas.openxmlformats.org/officeDocument/2006/relationships/hyperlink" Target="javascript:" TargetMode="External"/><Relationship Id="rId8" Type="http://schemas.openxmlformats.org/officeDocument/2006/relationships/hyperlink" Target="javascript: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42" Type="http://schemas.openxmlformats.org/officeDocument/2006/relationships/hyperlink" Target="javascript:" TargetMode="External"/><Relationship Id="rId47" Type="http://schemas.openxmlformats.org/officeDocument/2006/relationships/hyperlink" Target="javascript: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46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41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40" Type="http://schemas.openxmlformats.org/officeDocument/2006/relationships/hyperlink" Target="javascript:" TargetMode="External"/><Relationship Id="rId45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49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4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Relationship Id="rId43" Type="http://schemas.openxmlformats.org/officeDocument/2006/relationships/hyperlink" Target="javascript:" TargetMode="External"/><Relationship Id="rId48" Type="http://schemas.openxmlformats.org/officeDocument/2006/relationships/hyperlink" Target="javascript:" TargetMode="External"/><Relationship Id="rId8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4" workbookViewId="0">
      <selection activeCell="H9" sqref="H9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4" t="s">
        <v>13</v>
      </c>
      <c r="C1" s="41" t="s">
        <v>17</v>
      </c>
      <c r="D1" s="41"/>
      <c r="E1" s="41"/>
      <c r="F1" s="41"/>
      <c r="G1" s="41"/>
      <c r="H1" s="41"/>
      <c r="I1" s="41"/>
      <c r="J1" s="41"/>
      <c r="K1" s="41"/>
      <c r="L1" s="41"/>
      <c r="O1" s="37" t="s">
        <v>18</v>
      </c>
      <c r="P1" s="37"/>
      <c r="Q1" s="36" t="s">
        <v>69</v>
      </c>
      <c r="R1" s="36"/>
      <c r="S1" s="36" t="s">
        <v>70</v>
      </c>
      <c r="T1" s="36"/>
      <c r="U1" s="36" t="s">
        <v>71</v>
      </c>
      <c r="V1" s="36"/>
      <c r="W1" s="36" t="s">
        <v>72</v>
      </c>
      <c r="X1" s="36"/>
    </row>
    <row r="2" spans="2:24" ht="13.5" customHeight="1" x14ac:dyDescent="0.15">
      <c r="B2" s="45"/>
      <c r="C2" s="51" t="s">
        <v>77</v>
      </c>
      <c r="D2" s="52"/>
      <c r="E2" s="41" t="s">
        <v>78</v>
      </c>
      <c r="F2" s="41"/>
      <c r="G2" s="41" t="s">
        <v>80</v>
      </c>
      <c r="H2" s="41"/>
      <c r="I2" s="41" t="s">
        <v>81</v>
      </c>
      <c r="J2" s="41"/>
      <c r="K2" s="41" t="s">
        <v>82</v>
      </c>
      <c r="L2" s="41"/>
      <c r="O2" s="37" t="s">
        <v>19</v>
      </c>
      <c r="P2" s="37"/>
      <c r="Q2" s="47" t="s">
        <v>68</v>
      </c>
      <c r="R2" s="48"/>
      <c r="S2" s="49" t="str">
        <f>C2</f>
        <v>天通苑本三苑</v>
      </c>
      <c r="T2" s="48"/>
      <c r="U2" s="49" t="e">
        <f>#REF!</f>
        <v>#REF!</v>
      </c>
      <c r="V2" s="48"/>
      <c r="W2" s="49" t="e">
        <f>#REF!</f>
        <v>#REF!</v>
      </c>
      <c r="X2" s="48"/>
    </row>
    <row r="3" spans="2:24" ht="45" customHeight="1" x14ac:dyDescent="0.15">
      <c r="B3" s="46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14" t="s">
        <v>15</v>
      </c>
      <c r="J3" s="14" t="s">
        <v>16</v>
      </c>
      <c r="K3" s="14" t="s">
        <v>15</v>
      </c>
      <c r="L3" s="14" t="s">
        <v>16</v>
      </c>
      <c r="O3" s="37" t="s">
        <v>20</v>
      </c>
      <c r="P3" s="37"/>
      <c r="Q3" s="47" t="s">
        <v>73</v>
      </c>
      <c r="R3" s="48"/>
      <c r="S3" s="49">
        <f>C17</f>
        <v>64.47</v>
      </c>
      <c r="T3" s="48"/>
      <c r="U3" s="49" t="e">
        <f>#REF!</f>
        <v>#REF!</v>
      </c>
      <c r="V3" s="48"/>
      <c r="W3" s="49" t="e">
        <f>#REF!</f>
        <v>#REF!</v>
      </c>
      <c r="X3" s="48"/>
    </row>
    <row r="4" spans="2:24" ht="24" x14ac:dyDescent="0.15">
      <c r="B4" s="5">
        <v>43709</v>
      </c>
      <c r="C4" s="6">
        <v>59.79</v>
      </c>
      <c r="D4" s="6">
        <v>59.33</v>
      </c>
      <c r="E4" s="6">
        <v>60.96</v>
      </c>
      <c r="F4" s="6">
        <v>70.5</v>
      </c>
      <c r="G4" s="6">
        <v>58.54</v>
      </c>
      <c r="H4" s="6">
        <v>69.180000000000007</v>
      </c>
      <c r="I4" s="6">
        <v>65.709999999999994</v>
      </c>
      <c r="J4" s="6">
        <v>69.94</v>
      </c>
      <c r="K4" s="6">
        <v>57.62</v>
      </c>
      <c r="L4" s="6">
        <v>61.61</v>
      </c>
      <c r="O4" s="37" t="s">
        <v>21</v>
      </c>
      <c r="P4" s="37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6">
        <v>59.81</v>
      </c>
      <c r="D5" s="6">
        <v>67.92</v>
      </c>
      <c r="E5" s="6">
        <v>59.64</v>
      </c>
      <c r="F5" s="6">
        <v>58.87</v>
      </c>
      <c r="G5" s="6">
        <v>57.61</v>
      </c>
      <c r="H5" s="6">
        <v>61.02</v>
      </c>
      <c r="I5" s="6">
        <v>61.23</v>
      </c>
      <c r="J5" s="6">
        <v>66.02</v>
      </c>
      <c r="K5" s="6">
        <v>56.9</v>
      </c>
      <c r="L5" s="6">
        <v>59.38</v>
      </c>
      <c r="O5" s="37" t="s">
        <v>22</v>
      </c>
      <c r="P5" s="37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6" t="s">
        <v>79</v>
      </c>
      <c r="D6" s="6">
        <v>66.34</v>
      </c>
      <c r="E6" s="6">
        <v>60.31</v>
      </c>
      <c r="F6" s="6">
        <v>61.69</v>
      </c>
      <c r="G6" s="6">
        <v>54.37</v>
      </c>
      <c r="H6" s="6">
        <v>60.47</v>
      </c>
      <c r="I6" s="6">
        <v>60.37</v>
      </c>
      <c r="J6" s="6">
        <v>63.37</v>
      </c>
      <c r="K6" s="6">
        <v>57.49</v>
      </c>
      <c r="L6" s="6">
        <v>66.95</v>
      </c>
      <c r="O6" s="50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6" t="s">
        <v>79</v>
      </c>
      <c r="D7" s="6">
        <v>74.06</v>
      </c>
      <c r="E7" s="6">
        <v>58.52</v>
      </c>
      <c r="F7" s="6">
        <v>62.23</v>
      </c>
      <c r="G7" s="6">
        <v>57.71</v>
      </c>
      <c r="H7" s="6">
        <v>59.74</v>
      </c>
      <c r="I7" s="6">
        <v>60.92</v>
      </c>
      <c r="J7" s="6">
        <v>64.040000000000006</v>
      </c>
      <c r="K7" s="6">
        <v>55.1</v>
      </c>
      <c r="L7" s="6">
        <v>66.92</v>
      </c>
      <c r="O7" s="50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6" t="s">
        <v>79</v>
      </c>
      <c r="D8" s="6">
        <v>59.19</v>
      </c>
      <c r="E8" s="6" t="s">
        <v>79</v>
      </c>
      <c r="F8" s="6">
        <v>62.57</v>
      </c>
      <c r="G8" s="6">
        <v>60.85</v>
      </c>
      <c r="H8" s="8" t="s">
        <v>83</v>
      </c>
      <c r="I8" s="6">
        <v>62.49</v>
      </c>
      <c r="J8" s="6">
        <v>65.5</v>
      </c>
      <c r="K8" s="6">
        <v>54.82</v>
      </c>
      <c r="L8" s="6">
        <v>52.86</v>
      </c>
      <c r="O8" s="50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6" t="s">
        <v>79</v>
      </c>
      <c r="D9" s="6">
        <v>83.77</v>
      </c>
      <c r="E9" s="6" t="s">
        <v>79</v>
      </c>
      <c r="F9" s="6">
        <v>74.22</v>
      </c>
      <c r="G9" s="6">
        <v>56.9</v>
      </c>
      <c r="H9" s="8" t="s">
        <v>83</v>
      </c>
      <c r="I9" s="6">
        <v>60.84</v>
      </c>
      <c r="J9" s="6">
        <v>59.78</v>
      </c>
      <c r="K9" s="6">
        <v>56.21</v>
      </c>
      <c r="L9" s="8" t="s">
        <v>83</v>
      </c>
      <c r="O9" s="50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6" t="s">
        <v>79</v>
      </c>
      <c r="D10" s="6" t="s">
        <v>79</v>
      </c>
      <c r="E10" s="6">
        <v>64.59</v>
      </c>
      <c r="F10" s="6">
        <v>72.010000000000005</v>
      </c>
      <c r="G10" s="6">
        <v>60.04</v>
      </c>
      <c r="H10" s="6">
        <v>58.66</v>
      </c>
      <c r="I10" s="6">
        <v>59.88</v>
      </c>
      <c r="J10" s="6">
        <v>65.069999999999993</v>
      </c>
      <c r="K10" s="6">
        <v>57.3</v>
      </c>
      <c r="L10" s="6">
        <v>53.78</v>
      </c>
      <c r="O10" s="50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6" t="s">
        <v>79</v>
      </c>
      <c r="D11" s="6">
        <v>65.47</v>
      </c>
      <c r="E11" s="6" t="s">
        <v>79</v>
      </c>
      <c r="F11" s="6">
        <v>72.010000000000005</v>
      </c>
      <c r="G11" s="6">
        <v>60</v>
      </c>
      <c r="H11" s="6">
        <v>63.16</v>
      </c>
      <c r="I11" s="6">
        <v>62.81</v>
      </c>
      <c r="J11" s="6">
        <v>64.05</v>
      </c>
      <c r="K11" s="6">
        <v>56.37</v>
      </c>
      <c r="L11" s="6">
        <v>59.15</v>
      </c>
      <c r="O11" s="50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6">
        <v>63.72</v>
      </c>
      <c r="D12" s="6">
        <v>66.650000000000006</v>
      </c>
      <c r="E12" s="6">
        <v>63.36</v>
      </c>
      <c r="F12" s="6">
        <v>65.400000000000006</v>
      </c>
      <c r="G12" s="6">
        <v>59.17</v>
      </c>
      <c r="H12" s="8" t="s">
        <v>83</v>
      </c>
      <c r="I12" s="6">
        <v>62.81</v>
      </c>
      <c r="J12" s="6">
        <v>66.349999999999994</v>
      </c>
      <c r="K12" s="6">
        <v>57.03</v>
      </c>
      <c r="L12" s="6">
        <v>59.44</v>
      </c>
      <c r="O12" s="50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6" t="s">
        <v>79</v>
      </c>
      <c r="D13" s="6"/>
      <c r="E13" s="6" t="s">
        <v>79</v>
      </c>
      <c r="F13" s="6"/>
      <c r="G13" s="6">
        <v>56.75</v>
      </c>
      <c r="H13" s="6"/>
      <c r="I13" s="6">
        <v>60.57</v>
      </c>
      <c r="J13" s="6"/>
      <c r="K13" s="6">
        <v>55.49</v>
      </c>
      <c r="L13" s="6"/>
      <c r="O13" s="50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6" t="s">
        <v>79</v>
      </c>
      <c r="D14" s="6"/>
      <c r="E14" s="6" t="s">
        <v>79</v>
      </c>
      <c r="F14" s="6"/>
      <c r="G14" s="6">
        <v>58.39</v>
      </c>
      <c r="H14" s="6"/>
      <c r="I14" s="6">
        <v>60.98</v>
      </c>
      <c r="J14" s="6"/>
      <c r="K14" s="6">
        <v>56.15</v>
      </c>
      <c r="L14" s="6"/>
      <c r="O14" s="50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6" t="s">
        <v>79</v>
      </c>
      <c r="D15" s="6"/>
      <c r="E15" s="6" t="s">
        <v>79</v>
      </c>
      <c r="F15" s="6"/>
      <c r="G15" s="6">
        <v>58.52</v>
      </c>
      <c r="H15" s="8"/>
      <c r="I15" s="6">
        <v>60.3</v>
      </c>
      <c r="J15" s="6"/>
      <c r="K15" s="6">
        <v>53.97</v>
      </c>
      <c r="L15" s="6"/>
      <c r="O15" s="50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42" t="s">
        <v>14</v>
      </c>
      <c r="C16" s="7">
        <f>AVERAGE(C4:C15)</f>
        <v>61.106666666666662</v>
      </c>
      <c r="D16" s="7">
        <f>AVERAGE(D4:D15)</f>
        <v>67.841249999999988</v>
      </c>
      <c r="E16" s="15">
        <f t="shared" ref="E16:F16" si="0">AVERAGE(E4:E15)</f>
        <v>61.23</v>
      </c>
      <c r="F16" s="15">
        <f t="shared" si="0"/>
        <v>66.611111111111114</v>
      </c>
      <c r="G16" s="15">
        <f t="shared" ref="G16:L16" si="1">AVERAGE(G4:G15)</f>
        <v>58.237500000000004</v>
      </c>
      <c r="H16" s="15">
        <f t="shared" si="1"/>
        <v>62.038333333333334</v>
      </c>
      <c r="I16" s="15">
        <f t="shared" si="1"/>
        <v>61.575833333333343</v>
      </c>
      <c r="J16" s="15">
        <f t="shared" si="1"/>
        <v>64.902222222222221</v>
      </c>
      <c r="K16" s="15">
        <f t="shared" si="1"/>
        <v>56.204166666666673</v>
      </c>
      <c r="L16" s="15">
        <f t="shared" si="1"/>
        <v>60.011249999999997</v>
      </c>
      <c r="O16" s="50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42"/>
      <c r="C17" s="43">
        <f>ROUND(AVERAGE(C16:D16),2)</f>
        <v>64.47</v>
      </c>
      <c r="D17" s="42"/>
      <c r="E17" s="43">
        <f>ROUND(AVERAGE(E16:F16),2)</f>
        <v>63.92</v>
      </c>
      <c r="F17" s="42"/>
      <c r="G17" s="43">
        <f>ROUND(AVERAGE(G16:H16),2)</f>
        <v>60.14</v>
      </c>
      <c r="H17" s="42"/>
      <c r="I17" s="43">
        <f>ROUND(AVERAGE(I16:J16),2)</f>
        <v>63.24</v>
      </c>
      <c r="J17" s="42"/>
      <c r="K17" s="43">
        <f>ROUND(AVERAGE(K16:L16),2)</f>
        <v>58.11</v>
      </c>
      <c r="L17" s="42"/>
      <c r="O17" s="50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38" t="str">
        <f>CONCATENATE("估价对象比较价值=(",TEXT(C17,"G/通用格式"),"+",TEXT(E17,"G/通用格式"),"+",TEXT(G17,"G/通用格式"),")","+",TEXT(I17,"G/通用格式"),"+",TEXT(K17,"G/通用格式"),"/",5,"=",ROUND((C17+E17+G17+I17+K17)/5,0))</f>
        <v>估价对象比较价值=(64.47+63.92+60.14)+63.24+58.11/5=62</v>
      </c>
      <c r="C18" s="38"/>
      <c r="D18" s="38"/>
      <c r="E18" s="38"/>
      <c r="F18" s="38"/>
      <c r="G18" s="38"/>
      <c r="H18" s="38"/>
      <c r="I18" s="38"/>
      <c r="J18" s="38"/>
      <c r="K18" s="38"/>
      <c r="O18" s="50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O19" s="50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O20" s="50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50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50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37" t="s">
        <v>62</v>
      </c>
      <c r="P23" s="37"/>
      <c r="Q23" s="36" t="s">
        <v>63</v>
      </c>
      <c r="R23" s="36"/>
      <c r="S23" s="39">
        <f>S3</f>
        <v>64.47</v>
      </c>
      <c r="T23" s="39"/>
      <c r="U23" s="39" t="e">
        <f>U3</f>
        <v>#REF!</v>
      </c>
      <c r="V23" s="39"/>
      <c r="W23" s="39" t="e">
        <f t="shared" ref="W23" si="2">W3</f>
        <v>#REF!</v>
      </c>
      <c r="X23" s="39"/>
    </row>
    <row r="24" spans="2:24" x14ac:dyDescent="0.15">
      <c r="O24" s="37" t="s">
        <v>64</v>
      </c>
      <c r="P24" s="37"/>
      <c r="Q24" s="36" t="s">
        <v>63</v>
      </c>
      <c r="R24" s="36"/>
      <c r="S24" s="40">
        <f>ROUND(S23*POWER(100,COUNT(T4:T22))/PRODUCT(T4:T22),2)</f>
        <v>57.53</v>
      </c>
      <c r="T24" s="40"/>
      <c r="U24" s="40" t="e">
        <f>ROUND(U23*POWER(100,COUNT(V4:V22))/PRODUCT(V4:V22),2)</f>
        <v>#REF!</v>
      </c>
      <c r="V24" s="40"/>
      <c r="W24" s="40" t="e">
        <f>ROUND(W23*POWER(100,COUNT(X4:X22))/PRODUCT(X4:X22),2)</f>
        <v>#REF!</v>
      </c>
      <c r="X24" s="40"/>
    </row>
    <row r="25" spans="2:24" x14ac:dyDescent="0.2">
      <c r="O25" s="38" t="e">
        <f>CONCATENATE("估价对象比较价值=(",TEXT(S24,"G/通用格式"),"+",TEXT(U24,"G/通用格式"),"+",TEXT(W24,"G/通用格式"),")","/",3,"=",ROUND((S24+U24+W24)/3,0))</f>
        <v>#REF!</v>
      </c>
      <c r="P25" s="38"/>
      <c r="Q25" s="38"/>
      <c r="R25" s="38"/>
      <c r="S25" s="38"/>
      <c r="T25" s="38"/>
      <c r="U25" s="38"/>
      <c r="V25" s="38"/>
      <c r="W25" s="38"/>
      <c r="X25" s="38"/>
    </row>
  </sheetData>
  <mergeCells count="45">
    <mergeCell ref="E17:F17"/>
    <mergeCell ref="G17:H17"/>
    <mergeCell ref="U1:V1"/>
    <mergeCell ref="O16:O22"/>
    <mergeCell ref="B18:K18"/>
    <mergeCell ref="I17:J17"/>
    <mergeCell ref="K17:L17"/>
    <mergeCell ref="O1:P1"/>
    <mergeCell ref="O2:P2"/>
    <mergeCell ref="O3:P3"/>
    <mergeCell ref="O4:P4"/>
    <mergeCell ref="O5:P5"/>
    <mergeCell ref="C1:L1"/>
    <mergeCell ref="C2:D2"/>
    <mergeCell ref="E2:F2"/>
    <mergeCell ref="G2:H2"/>
    <mergeCell ref="I2:J2"/>
    <mergeCell ref="K2:L2"/>
    <mergeCell ref="W1:X1"/>
    <mergeCell ref="B16:B17"/>
    <mergeCell ref="C17:D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Q1:R1"/>
    <mergeCell ref="S1:T1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E16 G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5" sqref="L5"/>
    </sheetView>
  </sheetViews>
  <sheetFormatPr defaultRowHeight="13.5" x14ac:dyDescent="0.15"/>
  <cols>
    <col min="12" max="12" width="17.75" customWidth="1"/>
  </cols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Z71"/>
  <sheetViews>
    <sheetView workbookViewId="0">
      <selection activeCell="C20" sqref="C20:C16403"/>
    </sheetView>
  </sheetViews>
  <sheetFormatPr defaultRowHeight="13.5" x14ac:dyDescent="0.15"/>
  <cols>
    <col min="2" max="2" width="15.5" customWidth="1"/>
  </cols>
  <sheetData>
    <row r="1" spans="1:52" ht="15" thickBot="1" x14ac:dyDescent="0.2">
      <c r="A1" s="54">
        <v>44044</v>
      </c>
      <c r="B1" s="54"/>
      <c r="C1" s="54"/>
      <c r="D1" s="55"/>
      <c r="E1" s="53">
        <v>44013</v>
      </c>
      <c r="F1" s="54"/>
      <c r="G1" s="54"/>
      <c r="H1" s="55"/>
      <c r="I1" s="53">
        <v>43983</v>
      </c>
      <c r="J1" s="54"/>
      <c r="K1" s="54"/>
      <c r="L1" s="55"/>
      <c r="M1" s="53">
        <v>43952</v>
      </c>
      <c r="N1" s="54"/>
      <c r="O1" s="54"/>
      <c r="P1" s="55"/>
      <c r="Q1" s="53">
        <v>43922</v>
      </c>
      <c r="R1" s="54"/>
      <c r="S1" s="54"/>
      <c r="T1" s="55"/>
      <c r="U1" s="53">
        <v>43891</v>
      </c>
      <c r="V1" s="54"/>
      <c r="W1" s="54"/>
      <c r="X1" s="55"/>
      <c r="Y1" s="53">
        <v>43862</v>
      </c>
      <c r="Z1" s="54"/>
      <c r="AA1" s="54"/>
      <c r="AB1" s="55"/>
      <c r="AC1" s="53">
        <v>43831</v>
      </c>
      <c r="AD1" s="54"/>
      <c r="AE1" s="54"/>
      <c r="AF1" s="55"/>
      <c r="AG1" s="53">
        <v>43800</v>
      </c>
      <c r="AH1" s="54"/>
      <c r="AI1" s="54"/>
      <c r="AJ1" s="55"/>
      <c r="AK1" s="53">
        <v>43770</v>
      </c>
      <c r="AL1" s="54"/>
      <c r="AM1" s="54"/>
      <c r="AN1" s="55"/>
      <c r="AO1" s="53">
        <v>43739</v>
      </c>
      <c r="AP1" s="54"/>
      <c r="AQ1" s="54"/>
      <c r="AR1" s="55"/>
      <c r="AS1" s="53">
        <v>43709</v>
      </c>
      <c r="AT1" s="54"/>
      <c r="AU1" s="54"/>
      <c r="AV1" s="54"/>
    </row>
    <row r="2" spans="1:52" ht="15" thickBot="1" x14ac:dyDescent="0.2">
      <c r="A2" s="16" t="s">
        <v>84</v>
      </c>
      <c r="B2" s="17" t="s">
        <v>85</v>
      </c>
      <c r="C2" s="17" t="s">
        <v>86</v>
      </c>
      <c r="D2" s="18" t="s">
        <v>87</v>
      </c>
      <c r="E2" s="16" t="s">
        <v>88</v>
      </c>
      <c r="F2" s="16" t="s">
        <v>89</v>
      </c>
      <c r="G2" s="16" t="s">
        <v>90</v>
      </c>
      <c r="H2" s="19" t="s">
        <v>91</v>
      </c>
      <c r="I2" s="16" t="s">
        <v>88</v>
      </c>
      <c r="J2" s="16" t="s">
        <v>89</v>
      </c>
      <c r="K2" s="16" t="s">
        <v>90</v>
      </c>
      <c r="L2" s="19" t="s">
        <v>91</v>
      </c>
      <c r="M2" s="16" t="s">
        <v>88</v>
      </c>
      <c r="N2" s="16" t="s">
        <v>89</v>
      </c>
      <c r="O2" s="16" t="s">
        <v>90</v>
      </c>
      <c r="P2" s="19" t="s">
        <v>91</v>
      </c>
      <c r="Q2" s="16" t="s">
        <v>88</v>
      </c>
      <c r="R2" s="16" t="s">
        <v>89</v>
      </c>
      <c r="S2" s="16" t="s">
        <v>90</v>
      </c>
      <c r="T2" s="19" t="s">
        <v>91</v>
      </c>
      <c r="U2" s="16" t="s">
        <v>88</v>
      </c>
      <c r="V2" s="16" t="s">
        <v>89</v>
      </c>
      <c r="W2" s="16" t="s">
        <v>90</v>
      </c>
      <c r="X2" s="19" t="s">
        <v>91</v>
      </c>
      <c r="Y2" s="16" t="s">
        <v>88</v>
      </c>
      <c r="Z2" s="16" t="s">
        <v>89</v>
      </c>
      <c r="AA2" s="16" t="s">
        <v>90</v>
      </c>
      <c r="AB2" s="19" t="s">
        <v>91</v>
      </c>
      <c r="AC2" s="16" t="s">
        <v>88</v>
      </c>
      <c r="AD2" s="16" t="s">
        <v>89</v>
      </c>
      <c r="AE2" s="16" t="s">
        <v>90</v>
      </c>
      <c r="AF2" s="19" t="s">
        <v>91</v>
      </c>
      <c r="AG2" s="16" t="s">
        <v>88</v>
      </c>
      <c r="AH2" s="16" t="s">
        <v>89</v>
      </c>
      <c r="AI2" s="16" t="s">
        <v>90</v>
      </c>
      <c r="AJ2" s="19" t="s">
        <v>91</v>
      </c>
      <c r="AK2" s="16" t="s">
        <v>88</v>
      </c>
      <c r="AL2" s="16" t="s">
        <v>89</v>
      </c>
      <c r="AM2" s="16" t="s">
        <v>90</v>
      </c>
      <c r="AN2" s="19" t="s">
        <v>91</v>
      </c>
      <c r="AO2" s="16" t="s">
        <v>88</v>
      </c>
      <c r="AP2" s="16" t="s">
        <v>89</v>
      </c>
      <c r="AQ2" s="16" t="s">
        <v>90</v>
      </c>
      <c r="AR2" s="19" t="s">
        <v>91</v>
      </c>
      <c r="AS2" s="16" t="s">
        <v>88</v>
      </c>
      <c r="AT2" s="16" t="s">
        <v>89</v>
      </c>
      <c r="AU2" s="16" t="s">
        <v>90</v>
      </c>
      <c r="AV2" s="19" t="s">
        <v>91</v>
      </c>
      <c r="AW2" s="16" t="s">
        <v>88</v>
      </c>
      <c r="AX2" s="16" t="s">
        <v>89</v>
      </c>
      <c r="AY2" s="16" t="s">
        <v>90</v>
      </c>
      <c r="AZ2" s="16" t="s">
        <v>91</v>
      </c>
    </row>
    <row r="3" spans="1:52" ht="15" thickBot="1" x14ac:dyDescent="0.2">
      <c r="A3" s="20">
        <v>1</v>
      </c>
      <c r="B3" s="21" t="s">
        <v>92</v>
      </c>
      <c r="C3" s="21" t="s">
        <v>93</v>
      </c>
      <c r="D3" s="22" t="s">
        <v>94</v>
      </c>
      <c r="E3" s="23">
        <v>66.67</v>
      </c>
      <c r="F3" s="23">
        <v>5352</v>
      </c>
      <c r="G3" s="23">
        <v>57735</v>
      </c>
      <c r="H3" s="24">
        <v>0.64236111111111105</v>
      </c>
      <c r="I3" s="23">
        <v>65.239999999999995</v>
      </c>
      <c r="J3" s="23">
        <v>6879</v>
      </c>
      <c r="K3" s="23">
        <v>56259</v>
      </c>
      <c r="L3" s="24">
        <v>0.64027777777777783</v>
      </c>
      <c r="M3" s="23">
        <v>59</v>
      </c>
      <c r="N3" s="23">
        <v>6633</v>
      </c>
      <c r="O3" s="23">
        <v>48167</v>
      </c>
      <c r="P3" s="24">
        <v>0.60833333333333328</v>
      </c>
      <c r="Q3" s="23">
        <v>66.27</v>
      </c>
      <c r="R3" s="23">
        <v>8134</v>
      </c>
      <c r="S3" s="23">
        <v>47690</v>
      </c>
      <c r="T3" s="24">
        <v>0.54097222222222219</v>
      </c>
      <c r="U3" s="23">
        <v>57.75</v>
      </c>
      <c r="V3" s="23">
        <v>7540</v>
      </c>
      <c r="W3" s="23">
        <v>56213</v>
      </c>
      <c r="X3" s="24">
        <v>0.71736111111111101</v>
      </c>
      <c r="Y3" s="23">
        <v>56.7</v>
      </c>
      <c r="Z3" s="23">
        <v>7369</v>
      </c>
      <c r="AA3" s="23">
        <v>55656</v>
      </c>
      <c r="AB3" s="24">
        <v>0.72291666666666676</v>
      </c>
      <c r="AC3" s="23">
        <v>55.39</v>
      </c>
      <c r="AD3" s="23">
        <v>7374</v>
      </c>
      <c r="AE3" s="23">
        <v>55105</v>
      </c>
      <c r="AF3" s="24">
        <v>0.7319444444444444</v>
      </c>
      <c r="AG3" s="23">
        <v>55.57</v>
      </c>
      <c r="AH3" s="23">
        <v>7537</v>
      </c>
      <c r="AI3" s="23">
        <v>54559</v>
      </c>
      <c r="AJ3" s="24">
        <v>0.72291666666666676</v>
      </c>
      <c r="AK3" s="23">
        <v>58.11</v>
      </c>
      <c r="AL3" s="23">
        <v>6511</v>
      </c>
      <c r="AM3" s="23">
        <v>55153</v>
      </c>
      <c r="AN3" s="24">
        <v>0.7006944444444444</v>
      </c>
      <c r="AO3" s="23">
        <v>58.19</v>
      </c>
      <c r="AP3" s="23">
        <v>4961</v>
      </c>
      <c r="AQ3" s="23">
        <v>53056</v>
      </c>
      <c r="AR3" s="24">
        <v>0.6743055555555556</v>
      </c>
      <c r="AS3" s="23">
        <v>63.13</v>
      </c>
      <c r="AT3" s="23">
        <v>6136</v>
      </c>
      <c r="AU3" s="23">
        <v>53457</v>
      </c>
      <c r="AV3" s="24">
        <v>0.62916666666666665</v>
      </c>
      <c r="AW3" s="23">
        <v>87.62</v>
      </c>
      <c r="AX3" s="23">
        <v>5909</v>
      </c>
      <c r="AY3" s="23">
        <v>46286</v>
      </c>
      <c r="AZ3" s="23">
        <v>0.40833333333333338</v>
      </c>
    </row>
    <row r="4" spans="1:52" s="35" customFormat="1" ht="15" thickBot="1" x14ac:dyDescent="0.2">
      <c r="A4" s="30">
        <v>2</v>
      </c>
      <c r="B4" s="31" t="s">
        <v>95</v>
      </c>
      <c r="C4" s="31" t="s">
        <v>93</v>
      </c>
      <c r="D4" s="32" t="s">
        <v>94</v>
      </c>
      <c r="E4" s="33">
        <v>60.3</v>
      </c>
      <c r="F4" s="33">
        <v>5812</v>
      </c>
      <c r="G4" s="33">
        <v>32860</v>
      </c>
      <c r="H4" s="34">
        <v>0.41944444444444445</v>
      </c>
      <c r="I4" s="33">
        <v>60.98</v>
      </c>
      <c r="J4" s="33">
        <v>5840</v>
      </c>
      <c r="K4" s="33">
        <v>33907</v>
      </c>
      <c r="L4" s="34">
        <v>0.42777777777777781</v>
      </c>
      <c r="M4" s="33">
        <v>60.57</v>
      </c>
      <c r="N4" s="33">
        <v>5753</v>
      </c>
      <c r="O4" s="33">
        <v>32591</v>
      </c>
      <c r="P4" s="34">
        <v>0.4152777777777778</v>
      </c>
      <c r="Q4" s="33">
        <v>62.81</v>
      </c>
      <c r="R4" s="33">
        <v>5903</v>
      </c>
      <c r="S4" s="33">
        <v>33278</v>
      </c>
      <c r="T4" s="34">
        <v>0.40902777777777777</v>
      </c>
      <c r="U4" s="33">
        <v>62.81</v>
      </c>
      <c r="V4" s="33">
        <v>5968</v>
      </c>
      <c r="W4" s="33">
        <v>32754</v>
      </c>
      <c r="X4" s="34">
        <v>0.40347222222222223</v>
      </c>
      <c r="Y4" s="33">
        <v>59.88</v>
      </c>
      <c r="Z4" s="33">
        <v>6109</v>
      </c>
      <c r="AA4" s="33">
        <v>33714</v>
      </c>
      <c r="AB4" s="34">
        <v>0.43263888888888885</v>
      </c>
      <c r="AC4" s="33">
        <v>60.84</v>
      </c>
      <c r="AD4" s="33">
        <v>6296</v>
      </c>
      <c r="AE4" s="33">
        <v>32469</v>
      </c>
      <c r="AF4" s="34">
        <v>0.41180555555555554</v>
      </c>
      <c r="AG4" s="33">
        <v>62.49</v>
      </c>
      <c r="AH4" s="33">
        <v>6326</v>
      </c>
      <c r="AI4" s="33">
        <v>32254</v>
      </c>
      <c r="AJ4" s="34">
        <v>0.39999999999999997</v>
      </c>
      <c r="AK4" s="33">
        <v>60.92</v>
      </c>
      <c r="AL4" s="33">
        <v>6311</v>
      </c>
      <c r="AM4" s="33">
        <v>32776</v>
      </c>
      <c r="AN4" s="34">
        <v>0.4152777777777778</v>
      </c>
      <c r="AO4" s="33">
        <v>60.37</v>
      </c>
      <c r="AP4" s="33">
        <v>5847</v>
      </c>
      <c r="AQ4" s="33">
        <v>31397</v>
      </c>
      <c r="AR4" s="34">
        <v>0.40277777777777773</v>
      </c>
      <c r="AS4" s="33">
        <v>61.23</v>
      </c>
      <c r="AT4" s="33">
        <v>5981</v>
      </c>
      <c r="AU4" s="33">
        <v>33071</v>
      </c>
      <c r="AV4" s="34">
        <v>0.41666666666666669</v>
      </c>
      <c r="AW4" s="33">
        <v>65.709999999999994</v>
      </c>
      <c r="AX4" s="33">
        <v>6083</v>
      </c>
      <c r="AY4" s="33">
        <v>33416</v>
      </c>
      <c r="AZ4" s="33">
        <v>0.39444444444444443</v>
      </c>
    </row>
    <row r="5" spans="1:52" s="35" customFormat="1" ht="15" thickBot="1" x14ac:dyDescent="0.2">
      <c r="A5" s="30">
        <v>3</v>
      </c>
      <c r="B5" s="31" t="s">
        <v>96</v>
      </c>
      <c r="C5" s="31" t="s">
        <v>93</v>
      </c>
      <c r="D5" s="32" t="s">
        <v>94</v>
      </c>
      <c r="E5" s="33">
        <v>58.52</v>
      </c>
      <c r="F5" s="33">
        <v>7222</v>
      </c>
      <c r="G5" s="33">
        <v>34223</v>
      </c>
      <c r="H5" s="34">
        <v>0.44722222222222219</v>
      </c>
      <c r="I5" s="33">
        <v>58.39</v>
      </c>
      <c r="J5" s="33">
        <v>6940</v>
      </c>
      <c r="K5" s="33">
        <v>34420</v>
      </c>
      <c r="L5" s="34">
        <v>0.45069444444444445</v>
      </c>
      <c r="M5" s="33">
        <v>56.75</v>
      </c>
      <c r="N5" s="33">
        <v>6657</v>
      </c>
      <c r="O5" s="33">
        <v>33776</v>
      </c>
      <c r="P5" s="34">
        <v>0.4548611111111111</v>
      </c>
      <c r="Q5" s="33">
        <v>59.17</v>
      </c>
      <c r="R5" s="33">
        <v>6707</v>
      </c>
      <c r="S5" s="33">
        <v>33378</v>
      </c>
      <c r="T5" s="34">
        <v>0.43333333333333335</v>
      </c>
      <c r="U5" s="33">
        <v>60</v>
      </c>
      <c r="V5" s="33">
        <v>6504</v>
      </c>
      <c r="W5" s="33">
        <v>33548</v>
      </c>
      <c r="X5" s="34">
        <v>0.42986111111111108</v>
      </c>
      <c r="Y5" s="33">
        <v>60.04</v>
      </c>
      <c r="Z5" s="33">
        <v>7073</v>
      </c>
      <c r="AA5" s="33">
        <v>35601</v>
      </c>
      <c r="AB5" s="34">
        <v>0.45277777777777778</v>
      </c>
      <c r="AC5" s="33">
        <v>56.9</v>
      </c>
      <c r="AD5" s="33">
        <v>6904</v>
      </c>
      <c r="AE5" s="33">
        <v>36018</v>
      </c>
      <c r="AF5" s="34">
        <v>0.48125000000000001</v>
      </c>
      <c r="AG5" s="33">
        <v>60.85</v>
      </c>
      <c r="AH5" s="33">
        <v>7173</v>
      </c>
      <c r="AI5" s="33">
        <v>35224</v>
      </c>
      <c r="AJ5" s="34">
        <v>0.44305555555555554</v>
      </c>
      <c r="AK5" s="33">
        <v>57.71</v>
      </c>
      <c r="AL5" s="33">
        <v>6917</v>
      </c>
      <c r="AM5" s="33">
        <v>33992</v>
      </c>
      <c r="AN5" s="34">
        <v>0.45069444444444445</v>
      </c>
      <c r="AO5" s="33">
        <v>54.37</v>
      </c>
      <c r="AP5" s="33">
        <v>6322</v>
      </c>
      <c r="AQ5" s="33">
        <v>34036</v>
      </c>
      <c r="AR5" s="34">
        <v>0.47638888888888892</v>
      </c>
      <c r="AS5" s="33">
        <v>57.61</v>
      </c>
      <c r="AT5" s="33">
        <v>7398</v>
      </c>
      <c r="AU5" s="33">
        <v>34941</v>
      </c>
      <c r="AV5" s="34">
        <v>0.46249999999999997</v>
      </c>
      <c r="AW5" s="33">
        <v>58.54</v>
      </c>
      <c r="AX5" s="33">
        <v>7179</v>
      </c>
      <c r="AY5" s="33">
        <v>35842</v>
      </c>
      <c r="AZ5" s="33">
        <v>0.46666666666666662</v>
      </c>
    </row>
    <row r="6" spans="1:52" ht="15" thickBot="1" x14ac:dyDescent="0.2">
      <c r="A6" s="20">
        <v>4</v>
      </c>
      <c r="B6" s="21" t="s">
        <v>97</v>
      </c>
      <c r="C6" s="21" t="s">
        <v>93</v>
      </c>
      <c r="D6" s="22" t="s">
        <v>94</v>
      </c>
      <c r="E6" s="23">
        <v>56.23</v>
      </c>
      <c r="F6" s="23">
        <v>6114</v>
      </c>
      <c r="G6" s="23">
        <v>36519</v>
      </c>
      <c r="H6" s="24">
        <v>0.49236111111111108</v>
      </c>
      <c r="I6" s="23">
        <v>56.88</v>
      </c>
      <c r="J6" s="23">
        <v>6450</v>
      </c>
      <c r="K6" s="23">
        <v>36486</v>
      </c>
      <c r="L6" s="24">
        <v>0.48680555555555555</v>
      </c>
      <c r="M6" s="23">
        <v>57.28</v>
      </c>
      <c r="N6" s="23">
        <v>6029</v>
      </c>
      <c r="O6" s="23">
        <v>36501</v>
      </c>
      <c r="P6" s="24">
        <v>0.48402777777777778</v>
      </c>
      <c r="Q6" s="23">
        <v>57.08</v>
      </c>
      <c r="R6" s="23">
        <v>6095</v>
      </c>
      <c r="S6" s="23">
        <v>36975</v>
      </c>
      <c r="T6" s="24">
        <v>0.4909722222222222</v>
      </c>
      <c r="U6" s="23">
        <v>55.6</v>
      </c>
      <c r="V6" s="23">
        <v>6089</v>
      </c>
      <c r="W6" s="23">
        <v>36943</v>
      </c>
      <c r="X6" s="24">
        <v>0.50277777777777777</v>
      </c>
      <c r="Y6" s="23">
        <v>55.56</v>
      </c>
      <c r="Z6" s="23">
        <v>6048</v>
      </c>
      <c r="AA6" s="23">
        <v>36512</v>
      </c>
      <c r="AB6" s="24">
        <v>0.49791666666666662</v>
      </c>
      <c r="AC6" s="23">
        <v>55.68</v>
      </c>
      <c r="AD6" s="23">
        <v>6087</v>
      </c>
      <c r="AE6" s="23">
        <v>36206</v>
      </c>
      <c r="AF6" s="24">
        <v>0.49305555555555558</v>
      </c>
      <c r="AG6" s="23">
        <v>55.29</v>
      </c>
      <c r="AH6" s="23">
        <v>6006</v>
      </c>
      <c r="AI6" s="23">
        <v>37089</v>
      </c>
      <c r="AJ6" s="24">
        <v>0.50694444444444442</v>
      </c>
      <c r="AK6" s="23">
        <v>55.03</v>
      </c>
      <c r="AL6" s="23">
        <v>6114</v>
      </c>
      <c r="AM6" s="23">
        <v>36893</v>
      </c>
      <c r="AN6" s="24">
        <v>0.50694444444444442</v>
      </c>
      <c r="AO6" s="23">
        <v>55.1</v>
      </c>
      <c r="AP6" s="23">
        <v>5989</v>
      </c>
      <c r="AQ6" s="23">
        <v>37646</v>
      </c>
      <c r="AR6" s="24">
        <v>0.51597222222222217</v>
      </c>
      <c r="AS6" s="23">
        <v>58.05</v>
      </c>
      <c r="AT6" s="23">
        <v>6265</v>
      </c>
      <c r="AU6" s="23">
        <v>36378</v>
      </c>
      <c r="AV6" s="24">
        <v>0.47638888888888892</v>
      </c>
      <c r="AW6" s="23">
        <v>55.97</v>
      </c>
      <c r="AX6" s="23">
        <v>6229</v>
      </c>
      <c r="AY6" s="23">
        <v>36794</v>
      </c>
      <c r="AZ6" s="23">
        <v>0.49791666666666662</v>
      </c>
    </row>
    <row r="7" spans="1:52" ht="15" thickBot="1" x14ac:dyDescent="0.2">
      <c r="A7" s="20">
        <v>5</v>
      </c>
      <c r="B7" s="21" t="s">
        <v>98</v>
      </c>
      <c r="C7" s="21" t="s">
        <v>93</v>
      </c>
      <c r="D7" s="22" t="s">
        <v>94</v>
      </c>
      <c r="E7" s="23">
        <v>54.2</v>
      </c>
      <c r="F7" s="23">
        <v>6484</v>
      </c>
      <c r="G7" s="23">
        <v>41162</v>
      </c>
      <c r="H7" s="24">
        <v>0.56874999999999998</v>
      </c>
      <c r="I7" s="23">
        <v>62.63</v>
      </c>
      <c r="J7" s="23">
        <v>6897</v>
      </c>
      <c r="K7" s="23">
        <v>40340</v>
      </c>
      <c r="L7" s="24">
        <v>0.48888888888888887</v>
      </c>
      <c r="M7" s="23">
        <v>63.13</v>
      </c>
      <c r="N7" s="23">
        <v>6945</v>
      </c>
      <c r="O7" s="23">
        <v>40624</v>
      </c>
      <c r="P7" s="24">
        <v>0.48819444444444443</v>
      </c>
      <c r="Q7" s="23">
        <v>69.760000000000005</v>
      </c>
      <c r="R7" s="23">
        <v>6838</v>
      </c>
      <c r="S7" s="23">
        <v>41234</v>
      </c>
      <c r="T7" s="24">
        <v>0.45208333333333334</v>
      </c>
      <c r="U7" s="23">
        <v>70.33</v>
      </c>
      <c r="V7" s="23">
        <v>7996</v>
      </c>
      <c r="W7" s="23">
        <v>40196</v>
      </c>
      <c r="X7" s="24">
        <v>0.4381944444444445</v>
      </c>
      <c r="Y7" s="23">
        <v>70.61</v>
      </c>
      <c r="Z7" s="23">
        <v>9339</v>
      </c>
      <c r="AA7" s="23">
        <v>40732</v>
      </c>
      <c r="AB7" s="24">
        <v>0.44166666666666665</v>
      </c>
      <c r="AC7" s="23">
        <v>68.77</v>
      </c>
      <c r="AD7" s="23">
        <v>8415</v>
      </c>
      <c r="AE7" s="23">
        <v>40604</v>
      </c>
      <c r="AF7" s="24">
        <v>0.4513888888888889</v>
      </c>
      <c r="AG7" s="23">
        <v>64.540000000000006</v>
      </c>
      <c r="AH7" s="23">
        <v>8677</v>
      </c>
      <c r="AI7" s="23">
        <v>41412</v>
      </c>
      <c r="AJ7" s="24">
        <v>0.48680555555555555</v>
      </c>
      <c r="AK7" s="23">
        <v>79.87</v>
      </c>
      <c r="AL7" s="23">
        <v>10512</v>
      </c>
      <c r="AM7" s="23">
        <v>40790</v>
      </c>
      <c r="AN7" s="24">
        <v>0.39583333333333331</v>
      </c>
      <c r="AO7" s="23">
        <v>69.430000000000007</v>
      </c>
      <c r="AP7" s="23">
        <v>8747</v>
      </c>
      <c r="AQ7" s="23">
        <v>40430</v>
      </c>
      <c r="AR7" s="24">
        <v>0.4458333333333333</v>
      </c>
      <c r="AS7" s="23">
        <v>68.040000000000006</v>
      </c>
      <c r="AT7" s="23">
        <v>7560</v>
      </c>
      <c r="AU7" s="23">
        <v>40290</v>
      </c>
      <c r="AV7" s="24">
        <v>0.45277777777777778</v>
      </c>
      <c r="AW7" s="23">
        <v>68.13</v>
      </c>
      <c r="AX7" s="23">
        <v>8321</v>
      </c>
      <c r="AY7" s="23">
        <v>40658</v>
      </c>
      <c r="AZ7" s="23">
        <v>0.45555555555555555</v>
      </c>
    </row>
    <row r="8" spans="1:52" s="35" customFormat="1" ht="15" thickBot="1" x14ac:dyDescent="0.2">
      <c r="A8" s="30">
        <v>6</v>
      </c>
      <c r="B8" s="31" t="s">
        <v>99</v>
      </c>
      <c r="C8" s="31" t="s">
        <v>93</v>
      </c>
      <c r="D8" s="32" t="s">
        <v>94</v>
      </c>
      <c r="E8" s="33">
        <v>53.97</v>
      </c>
      <c r="F8" s="33">
        <v>5987</v>
      </c>
      <c r="G8" s="33">
        <v>31287</v>
      </c>
      <c r="H8" s="34">
        <v>0.44375000000000003</v>
      </c>
      <c r="I8" s="33">
        <v>56.15</v>
      </c>
      <c r="J8" s="33">
        <v>6420</v>
      </c>
      <c r="K8" s="33">
        <v>31796</v>
      </c>
      <c r="L8" s="34">
        <v>0.43472222222222223</v>
      </c>
      <c r="M8" s="33">
        <v>55.49</v>
      </c>
      <c r="N8" s="33">
        <v>6096</v>
      </c>
      <c r="O8" s="33">
        <v>31029</v>
      </c>
      <c r="P8" s="34">
        <v>0.42986111111111108</v>
      </c>
      <c r="Q8" s="33">
        <v>57.03</v>
      </c>
      <c r="R8" s="33">
        <v>6151</v>
      </c>
      <c r="S8" s="33">
        <v>31152</v>
      </c>
      <c r="T8" s="34">
        <v>0.42083333333333334</v>
      </c>
      <c r="U8" s="33">
        <v>56.37</v>
      </c>
      <c r="V8" s="33">
        <v>6318</v>
      </c>
      <c r="W8" s="33">
        <v>31508</v>
      </c>
      <c r="X8" s="34">
        <v>0.4291666666666667</v>
      </c>
      <c r="Y8" s="33">
        <v>57.3</v>
      </c>
      <c r="Z8" s="33">
        <v>6603</v>
      </c>
      <c r="AA8" s="33">
        <v>31972</v>
      </c>
      <c r="AB8" s="34">
        <v>0.4284722222222222</v>
      </c>
      <c r="AC8" s="33">
        <v>56.21</v>
      </c>
      <c r="AD8" s="33">
        <v>6569</v>
      </c>
      <c r="AE8" s="33">
        <v>31679</v>
      </c>
      <c r="AF8" s="34">
        <v>0.43263888888888885</v>
      </c>
      <c r="AG8" s="33">
        <v>54.82</v>
      </c>
      <c r="AH8" s="33">
        <v>6451</v>
      </c>
      <c r="AI8" s="33">
        <v>31601</v>
      </c>
      <c r="AJ8" s="34">
        <v>0.44166666666666665</v>
      </c>
      <c r="AK8" s="33">
        <v>55.1</v>
      </c>
      <c r="AL8" s="33">
        <v>6599</v>
      </c>
      <c r="AM8" s="33">
        <v>31795</v>
      </c>
      <c r="AN8" s="34">
        <v>0.44236111111111115</v>
      </c>
      <c r="AO8" s="33">
        <v>57.49</v>
      </c>
      <c r="AP8" s="33">
        <v>6312</v>
      </c>
      <c r="AQ8" s="33">
        <v>32297</v>
      </c>
      <c r="AR8" s="34">
        <v>0.43124999999999997</v>
      </c>
      <c r="AS8" s="33">
        <v>56.9</v>
      </c>
      <c r="AT8" s="33">
        <v>6031</v>
      </c>
      <c r="AU8" s="33">
        <v>32026</v>
      </c>
      <c r="AV8" s="34">
        <v>0.43194444444444446</v>
      </c>
      <c r="AW8" s="33">
        <v>57.62</v>
      </c>
      <c r="AX8" s="33">
        <v>6618</v>
      </c>
      <c r="AY8" s="33">
        <v>32404</v>
      </c>
      <c r="AZ8" s="33">
        <v>0.43194444444444446</v>
      </c>
    </row>
    <row r="9" spans="1:52" ht="15" thickBot="1" x14ac:dyDescent="0.2">
      <c r="A9" s="20">
        <v>7</v>
      </c>
      <c r="B9" s="21" t="s">
        <v>100</v>
      </c>
      <c r="C9" s="21" t="s">
        <v>93</v>
      </c>
      <c r="D9" s="22" t="s">
        <v>94</v>
      </c>
      <c r="E9" s="23">
        <v>52.08</v>
      </c>
      <c r="F9" s="23">
        <v>5849</v>
      </c>
      <c r="G9" s="23">
        <v>38283</v>
      </c>
      <c r="H9" s="24">
        <v>0.55208333333333337</v>
      </c>
      <c r="I9" s="23">
        <v>52.73</v>
      </c>
      <c r="J9" s="23">
        <v>5974</v>
      </c>
      <c r="K9" s="23">
        <v>38134</v>
      </c>
      <c r="L9" s="24">
        <v>0.54375000000000007</v>
      </c>
      <c r="M9" s="23">
        <v>52.76</v>
      </c>
      <c r="N9" s="23">
        <v>5805</v>
      </c>
      <c r="O9" s="23">
        <v>37399</v>
      </c>
      <c r="P9" s="24">
        <v>0.53333333333333333</v>
      </c>
      <c r="Q9" s="23">
        <v>53.85</v>
      </c>
      <c r="R9" s="23">
        <v>5981</v>
      </c>
      <c r="S9" s="23">
        <v>36506</v>
      </c>
      <c r="T9" s="24">
        <v>0.51180555555555551</v>
      </c>
      <c r="U9" s="23">
        <v>54.36</v>
      </c>
      <c r="V9" s="23">
        <v>5874</v>
      </c>
      <c r="W9" s="23">
        <v>36973</v>
      </c>
      <c r="X9" s="24">
        <v>0.51388888888888895</v>
      </c>
      <c r="Y9" s="23">
        <v>52.48</v>
      </c>
      <c r="Z9" s="23">
        <v>5706</v>
      </c>
      <c r="AA9" s="23">
        <v>38471</v>
      </c>
      <c r="AB9" s="24">
        <v>0.55069444444444449</v>
      </c>
      <c r="AC9" s="23">
        <v>52.97</v>
      </c>
      <c r="AD9" s="23">
        <v>5718</v>
      </c>
      <c r="AE9" s="23">
        <v>36618</v>
      </c>
      <c r="AF9" s="24">
        <v>0.52152777777777781</v>
      </c>
      <c r="AG9" s="23">
        <v>52.24</v>
      </c>
      <c r="AH9" s="23">
        <v>5836</v>
      </c>
      <c r="AI9" s="23">
        <v>36903</v>
      </c>
      <c r="AJ9" s="24">
        <v>0.53194444444444444</v>
      </c>
      <c r="AK9" s="23">
        <v>52.64</v>
      </c>
      <c r="AL9" s="23">
        <v>6100</v>
      </c>
      <c r="AM9" s="23">
        <v>36726</v>
      </c>
      <c r="AN9" s="24">
        <v>0.52569444444444446</v>
      </c>
      <c r="AO9" s="23">
        <v>54.1</v>
      </c>
      <c r="AP9" s="23">
        <v>5841</v>
      </c>
      <c r="AQ9" s="23">
        <v>36556</v>
      </c>
      <c r="AR9" s="24">
        <v>0.51041666666666663</v>
      </c>
      <c r="AS9" s="23">
        <v>52.93</v>
      </c>
      <c r="AT9" s="23">
        <v>5543</v>
      </c>
      <c r="AU9" s="23">
        <v>37166</v>
      </c>
      <c r="AV9" s="24">
        <v>0.52916666666666667</v>
      </c>
      <c r="AW9" s="23">
        <v>53.65</v>
      </c>
      <c r="AX9" s="23">
        <v>6024</v>
      </c>
      <c r="AY9" s="23">
        <v>36836</v>
      </c>
      <c r="AZ9" s="23">
        <v>0.5180555555555556</v>
      </c>
    </row>
    <row r="10" spans="1:52" ht="15" thickBot="1" x14ac:dyDescent="0.2">
      <c r="A10" s="20">
        <v>8</v>
      </c>
      <c r="B10" s="21" t="s">
        <v>101</v>
      </c>
      <c r="C10" s="21" t="s">
        <v>93</v>
      </c>
      <c r="D10" s="22" t="s">
        <v>94</v>
      </c>
      <c r="E10" s="23">
        <v>51.79</v>
      </c>
      <c r="F10" s="23">
        <v>5050</v>
      </c>
      <c r="G10" s="23">
        <v>36109</v>
      </c>
      <c r="H10" s="24">
        <v>0.52569444444444446</v>
      </c>
      <c r="I10" s="23">
        <v>54.43</v>
      </c>
      <c r="J10" s="23">
        <v>5470</v>
      </c>
      <c r="K10" s="23">
        <v>38667</v>
      </c>
      <c r="L10" s="24">
        <v>0.53472222222222221</v>
      </c>
      <c r="M10" s="23" t="s">
        <v>79</v>
      </c>
      <c r="N10" s="23" t="s">
        <v>79</v>
      </c>
      <c r="O10" s="23" t="s">
        <v>79</v>
      </c>
      <c r="P10" s="24" t="s">
        <v>79</v>
      </c>
      <c r="Q10" s="23" t="s">
        <v>79</v>
      </c>
      <c r="R10" s="23" t="s">
        <v>79</v>
      </c>
      <c r="S10" s="23" t="s">
        <v>79</v>
      </c>
      <c r="T10" s="24" t="s">
        <v>79</v>
      </c>
      <c r="U10" s="23" t="s">
        <v>79</v>
      </c>
      <c r="V10" s="23" t="s">
        <v>79</v>
      </c>
      <c r="W10" s="23" t="s">
        <v>79</v>
      </c>
      <c r="X10" s="24" t="s">
        <v>79</v>
      </c>
      <c r="Y10" s="23" t="s">
        <v>79</v>
      </c>
      <c r="Z10" s="23" t="s">
        <v>79</v>
      </c>
      <c r="AA10" s="23" t="s">
        <v>79</v>
      </c>
      <c r="AB10" s="24" t="s">
        <v>79</v>
      </c>
      <c r="AC10" s="23" t="s">
        <v>79</v>
      </c>
      <c r="AD10" s="23" t="s">
        <v>79</v>
      </c>
      <c r="AE10" s="23" t="s">
        <v>79</v>
      </c>
      <c r="AF10" s="24" t="s">
        <v>79</v>
      </c>
      <c r="AG10" s="23" t="s">
        <v>79</v>
      </c>
      <c r="AH10" s="23" t="s">
        <v>79</v>
      </c>
      <c r="AI10" s="23" t="s">
        <v>79</v>
      </c>
      <c r="AJ10" s="24" t="s">
        <v>79</v>
      </c>
      <c r="AK10" s="23" t="s">
        <v>79</v>
      </c>
      <c r="AL10" s="23" t="s">
        <v>79</v>
      </c>
      <c r="AM10" s="23" t="s">
        <v>79</v>
      </c>
      <c r="AN10" s="24" t="s">
        <v>79</v>
      </c>
      <c r="AO10" s="23">
        <v>63.65</v>
      </c>
      <c r="AP10" s="23">
        <v>5558</v>
      </c>
      <c r="AQ10" s="23">
        <v>39104</v>
      </c>
      <c r="AR10" s="24">
        <v>0.4680555555555555</v>
      </c>
      <c r="AS10" s="23">
        <v>58.94</v>
      </c>
      <c r="AT10" s="23">
        <v>5713</v>
      </c>
      <c r="AU10" s="23">
        <v>42034</v>
      </c>
      <c r="AV10" s="24">
        <v>0.53680555555555554</v>
      </c>
      <c r="AW10" s="23">
        <v>58.72</v>
      </c>
      <c r="AX10" s="23">
        <v>5728</v>
      </c>
      <c r="AY10" s="23">
        <v>41730</v>
      </c>
      <c r="AZ10" s="23">
        <v>0.53472222222222221</v>
      </c>
    </row>
    <row r="11" spans="1:52" ht="15" thickBot="1" x14ac:dyDescent="0.2">
      <c r="A11" s="20">
        <v>9</v>
      </c>
      <c r="B11" s="21" t="s">
        <v>102</v>
      </c>
      <c r="C11" s="21" t="s">
        <v>93</v>
      </c>
      <c r="D11" s="22" t="s">
        <v>94</v>
      </c>
      <c r="E11" s="23">
        <v>51.09</v>
      </c>
      <c r="F11" s="23">
        <v>5589</v>
      </c>
      <c r="G11" s="23">
        <v>36252</v>
      </c>
      <c r="H11" s="24">
        <v>0.53402777777777777</v>
      </c>
      <c r="I11" s="23">
        <v>51.48</v>
      </c>
      <c r="J11" s="23">
        <v>5604</v>
      </c>
      <c r="K11" s="23">
        <v>37343</v>
      </c>
      <c r="L11" s="24">
        <v>0.54513888888888895</v>
      </c>
      <c r="M11" s="23">
        <v>50.78</v>
      </c>
      <c r="N11" s="23">
        <v>5520</v>
      </c>
      <c r="O11" s="23">
        <v>38310</v>
      </c>
      <c r="P11" s="24">
        <v>0.56527777777777777</v>
      </c>
      <c r="Q11" s="23">
        <v>53.35</v>
      </c>
      <c r="R11" s="23">
        <v>5510</v>
      </c>
      <c r="S11" s="23">
        <v>36304</v>
      </c>
      <c r="T11" s="24">
        <v>0.51388888888888895</v>
      </c>
      <c r="U11" s="23">
        <v>53.29</v>
      </c>
      <c r="V11" s="23">
        <v>5334</v>
      </c>
      <c r="W11" s="23">
        <v>35624</v>
      </c>
      <c r="X11" s="24">
        <v>0.50555555555555554</v>
      </c>
      <c r="Y11" s="23">
        <v>52.91</v>
      </c>
      <c r="Z11" s="23">
        <v>5638</v>
      </c>
      <c r="AA11" s="23">
        <v>35936</v>
      </c>
      <c r="AB11" s="24">
        <v>0.5131944444444444</v>
      </c>
      <c r="AC11" s="23">
        <v>51.03</v>
      </c>
      <c r="AD11" s="23">
        <v>5441</v>
      </c>
      <c r="AE11" s="23">
        <v>37211</v>
      </c>
      <c r="AF11" s="24">
        <v>0.54791666666666672</v>
      </c>
      <c r="AG11" s="23">
        <v>51.88</v>
      </c>
      <c r="AH11" s="23">
        <v>5443</v>
      </c>
      <c r="AI11" s="23">
        <v>37073</v>
      </c>
      <c r="AJ11" s="24">
        <v>0.53749999999999998</v>
      </c>
      <c r="AK11" s="23">
        <v>52.94</v>
      </c>
      <c r="AL11" s="23">
        <v>5625</v>
      </c>
      <c r="AM11" s="23">
        <v>35818</v>
      </c>
      <c r="AN11" s="24">
        <v>0.51111111111111118</v>
      </c>
      <c r="AO11" s="23">
        <v>52.4</v>
      </c>
      <c r="AP11" s="23">
        <v>5584</v>
      </c>
      <c r="AQ11" s="23">
        <v>35733</v>
      </c>
      <c r="AR11" s="24">
        <v>0.51458333333333328</v>
      </c>
      <c r="AS11" s="23">
        <v>55.84</v>
      </c>
      <c r="AT11" s="23">
        <v>5785</v>
      </c>
      <c r="AU11" s="23">
        <v>36221</v>
      </c>
      <c r="AV11" s="24">
        <v>0.4916666666666667</v>
      </c>
      <c r="AW11" s="23">
        <v>55.51</v>
      </c>
      <c r="AX11" s="23">
        <v>5781</v>
      </c>
      <c r="AY11" s="23">
        <v>36414</v>
      </c>
      <c r="AZ11" s="23">
        <v>0.49652777777777773</v>
      </c>
    </row>
    <row r="12" spans="1:52" ht="15" thickBot="1" x14ac:dyDescent="0.2">
      <c r="A12" s="20">
        <v>10</v>
      </c>
      <c r="B12" s="21" t="s">
        <v>103</v>
      </c>
      <c r="C12" s="21" t="s">
        <v>93</v>
      </c>
      <c r="D12" s="22" t="s">
        <v>94</v>
      </c>
      <c r="E12" s="23">
        <v>50.95</v>
      </c>
      <c r="F12" s="23">
        <v>5337</v>
      </c>
      <c r="G12" s="23">
        <v>35521</v>
      </c>
      <c r="H12" s="24">
        <v>0.52569444444444446</v>
      </c>
      <c r="I12" s="23">
        <v>51.95</v>
      </c>
      <c r="J12" s="23">
        <v>5256</v>
      </c>
      <c r="K12" s="23">
        <v>35159</v>
      </c>
      <c r="L12" s="24">
        <v>0.51111111111111118</v>
      </c>
      <c r="M12" s="23">
        <v>50.83</v>
      </c>
      <c r="N12" s="23">
        <v>5292</v>
      </c>
      <c r="O12" s="23">
        <v>35035</v>
      </c>
      <c r="P12" s="24">
        <v>0.52013888888888882</v>
      </c>
      <c r="Q12" s="23">
        <v>53.15</v>
      </c>
      <c r="R12" s="23">
        <v>5462</v>
      </c>
      <c r="S12" s="23">
        <v>34824</v>
      </c>
      <c r="T12" s="24">
        <v>0.49652777777777773</v>
      </c>
      <c r="U12" s="23">
        <v>52.78</v>
      </c>
      <c r="V12" s="23">
        <v>5295</v>
      </c>
      <c r="W12" s="23">
        <v>34465</v>
      </c>
      <c r="X12" s="24">
        <v>0.49444444444444446</v>
      </c>
      <c r="Y12" s="23">
        <v>52.29</v>
      </c>
      <c r="Z12" s="23">
        <v>5472</v>
      </c>
      <c r="AA12" s="23">
        <v>34819</v>
      </c>
      <c r="AB12" s="24">
        <v>0.50347222222222221</v>
      </c>
      <c r="AC12" s="23">
        <v>51.97</v>
      </c>
      <c r="AD12" s="23">
        <v>5426</v>
      </c>
      <c r="AE12" s="23">
        <v>35185</v>
      </c>
      <c r="AF12" s="24">
        <v>0.51180555555555551</v>
      </c>
      <c r="AG12" s="23">
        <v>50.98</v>
      </c>
      <c r="AH12" s="23">
        <v>5392</v>
      </c>
      <c r="AI12" s="23">
        <v>34023</v>
      </c>
      <c r="AJ12" s="24">
        <v>0.50486111111111109</v>
      </c>
      <c r="AK12" s="23">
        <v>50.26</v>
      </c>
      <c r="AL12" s="23">
        <v>5495</v>
      </c>
      <c r="AM12" s="23">
        <v>32514</v>
      </c>
      <c r="AN12" s="24">
        <v>0.49027777777777781</v>
      </c>
      <c r="AO12" s="23">
        <v>51.2</v>
      </c>
      <c r="AP12" s="23">
        <v>5646</v>
      </c>
      <c r="AQ12" s="23">
        <v>30382</v>
      </c>
      <c r="AR12" s="24">
        <v>0.45347222222222222</v>
      </c>
      <c r="AS12" s="23">
        <v>54.05</v>
      </c>
      <c r="AT12" s="23">
        <v>5424</v>
      </c>
      <c r="AU12" s="23">
        <v>32173</v>
      </c>
      <c r="AV12" s="24">
        <v>0.4548611111111111</v>
      </c>
      <c r="AW12" s="23">
        <v>55.78</v>
      </c>
      <c r="AX12" s="23">
        <v>5748</v>
      </c>
      <c r="AY12" s="23">
        <v>32543</v>
      </c>
      <c r="AZ12" s="23">
        <v>0.4465277777777778</v>
      </c>
    </row>
    <row r="13" spans="1:52" ht="15" thickBot="1" x14ac:dyDescent="0.2">
      <c r="A13" s="20">
        <v>11</v>
      </c>
      <c r="B13" s="21" t="s">
        <v>104</v>
      </c>
      <c r="C13" s="21" t="s">
        <v>93</v>
      </c>
      <c r="D13" s="22" t="s">
        <v>94</v>
      </c>
      <c r="E13" s="23">
        <v>50.8</v>
      </c>
      <c r="F13" s="23">
        <v>5620</v>
      </c>
      <c r="G13" s="23">
        <v>33794</v>
      </c>
      <c r="H13" s="24">
        <v>0.50347222222222221</v>
      </c>
      <c r="I13" s="23">
        <v>49.46</v>
      </c>
      <c r="J13" s="23">
        <v>5526</v>
      </c>
      <c r="K13" s="23">
        <v>33584</v>
      </c>
      <c r="L13" s="24">
        <v>0.5131944444444444</v>
      </c>
      <c r="M13" s="23">
        <v>48.03</v>
      </c>
      <c r="N13" s="23">
        <v>5529</v>
      </c>
      <c r="O13" s="23">
        <v>34345</v>
      </c>
      <c r="P13" s="24">
        <v>0.53819444444444442</v>
      </c>
      <c r="Q13" s="23">
        <v>52.02</v>
      </c>
      <c r="R13" s="23">
        <v>5769</v>
      </c>
      <c r="S13" s="23">
        <v>35458</v>
      </c>
      <c r="T13" s="24">
        <v>0.51458333333333328</v>
      </c>
      <c r="U13" s="23">
        <v>50.81</v>
      </c>
      <c r="V13" s="23">
        <v>5727</v>
      </c>
      <c r="W13" s="23">
        <v>32606</v>
      </c>
      <c r="X13" s="24">
        <v>0.48680555555555555</v>
      </c>
      <c r="Y13" s="23">
        <v>52.4</v>
      </c>
      <c r="Z13" s="23">
        <v>5539</v>
      </c>
      <c r="AA13" s="23">
        <v>29870</v>
      </c>
      <c r="AB13" s="24">
        <v>0.4375</v>
      </c>
      <c r="AC13" s="23">
        <v>50.84</v>
      </c>
      <c r="AD13" s="23">
        <v>5544</v>
      </c>
      <c r="AE13" s="23">
        <v>26895</v>
      </c>
      <c r="AF13" s="24">
        <v>0.40902777777777777</v>
      </c>
      <c r="AG13" s="23">
        <v>51.13</v>
      </c>
      <c r="AH13" s="23">
        <v>5565</v>
      </c>
      <c r="AI13" s="23">
        <v>26629</v>
      </c>
      <c r="AJ13" s="24">
        <v>0.40277777777777773</v>
      </c>
      <c r="AK13" s="23">
        <v>48.49</v>
      </c>
      <c r="AL13" s="23">
        <v>5738</v>
      </c>
      <c r="AM13" s="23">
        <v>28155</v>
      </c>
      <c r="AN13" s="24">
        <v>0.44444444444444442</v>
      </c>
      <c r="AO13" s="23">
        <v>50.14</v>
      </c>
      <c r="AP13" s="23">
        <v>5639</v>
      </c>
      <c r="AQ13" s="23">
        <v>27876</v>
      </c>
      <c r="AR13" s="24">
        <v>0.42708333333333331</v>
      </c>
      <c r="AS13" s="23">
        <v>53.67</v>
      </c>
      <c r="AT13" s="23">
        <v>5842</v>
      </c>
      <c r="AU13" s="23">
        <v>30221</v>
      </c>
      <c r="AV13" s="24">
        <v>0.43263888888888885</v>
      </c>
      <c r="AW13" s="23">
        <v>52.33</v>
      </c>
      <c r="AX13" s="23">
        <v>5741</v>
      </c>
      <c r="AY13" s="23">
        <v>32356</v>
      </c>
      <c r="AZ13" s="23">
        <v>0.47083333333333338</v>
      </c>
    </row>
    <row r="14" spans="1:52" ht="15" thickBot="1" x14ac:dyDescent="0.2">
      <c r="A14" s="25">
        <v>12</v>
      </c>
      <c r="B14" s="26" t="s">
        <v>105</v>
      </c>
      <c r="C14" s="26" t="s">
        <v>93</v>
      </c>
      <c r="D14" s="27" t="s">
        <v>94</v>
      </c>
      <c r="E14" s="28">
        <v>48.14</v>
      </c>
      <c r="F14" s="28">
        <v>5457</v>
      </c>
      <c r="G14" s="28">
        <v>39596</v>
      </c>
      <c r="H14" s="29">
        <v>0.61249999999999993</v>
      </c>
      <c r="I14" s="28">
        <v>51.83</v>
      </c>
      <c r="J14" s="28">
        <v>5441</v>
      </c>
      <c r="K14" s="28">
        <v>38095</v>
      </c>
      <c r="L14" s="29">
        <v>0.55138888888888882</v>
      </c>
      <c r="M14" s="28">
        <v>51.69</v>
      </c>
      <c r="N14" s="28">
        <v>5082</v>
      </c>
      <c r="O14" s="28">
        <v>36043</v>
      </c>
      <c r="P14" s="29">
        <v>0.52569444444444446</v>
      </c>
      <c r="Q14" s="28">
        <v>52.27</v>
      </c>
      <c r="R14" s="28">
        <v>5399</v>
      </c>
      <c r="S14" s="28">
        <v>35827</v>
      </c>
      <c r="T14" s="29">
        <v>0.51736111111111105</v>
      </c>
      <c r="U14" s="28">
        <v>51.61</v>
      </c>
      <c r="V14" s="28">
        <v>5317</v>
      </c>
      <c r="W14" s="28">
        <v>34861</v>
      </c>
      <c r="X14" s="29">
        <v>0.51041666666666663</v>
      </c>
      <c r="Y14" s="28">
        <v>51.13</v>
      </c>
      <c r="Z14" s="28">
        <v>5475</v>
      </c>
      <c r="AA14" s="28">
        <v>35856</v>
      </c>
      <c r="AB14" s="29">
        <v>0.52847222222222223</v>
      </c>
      <c r="AC14" s="28">
        <v>50.67</v>
      </c>
      <c r="AD14" s="28">
        <v>5583</v>
      </c>
      <c r="AE14" s="28">
        <v>36662</v>
      </c>
      <c r="AF14" s="29">
        <v>0.54375000000000007</v>
      </c>
      <c r="AG14" s="28">
        <v>50.22</v>
      </c>
      <c r="AH14" s="28">
        <v>5161</v>
      </c>
      <c r="AI14" s="28">
        <v>36638</v>
      </c>
      <c r="AJ14" s="29">
        <v>0.54791666666666672</v>
      </c>
      <c r="AK14" s="28">
        <v>49.04</v>
      </c>
      <c r="AL14" s="28">
        <v>5422</v>
      </c>
      <c r="AM14" s="28">
        <v>38007</v>
      </c>
      <c r="AN14" s="29">
        <v>0.57986111111111105</v>
      </c>
      <c r="AO14" s="28">
        <v>49.43</v>
      </c>
      <c r="AP14" s="28">
        <v>5675</v>
      </c>
      <c r="AQ14" s="28">
        <v>38662</v>
      </c>
      <c r="AR14" s="29">
        <v>0.58472222222222225</v>
      </c>
      <c r="AS14" s="28">
        <v>55.14</v>
      </c>
      <c r="AT14" s="28">
        <v>5833</v>
      </c>
      <c r="AU14" s="28">
        <v>36798</v>
      </c>
      <c r="AV14" s="29">
        <v>0.50486111111111109</v>
      </c>
      <c r="AW14" s="28">
        <v>55.26</v>
      </c>
      <c r="AX14" s="28">
        <v>5807</v>
      </c>
      <c r="AY14" s="28">
        <v>36539</v>
      </c>
      <c r="AZ14" s="28">
        <v>0.50069444444444444</v>
      </c>
    </row>
    <row r="20" spans="3:3" ht="15" thickBot="1" x14ac:dyDescent="0.2">
      <c r="C20" s="20">
        <v>8</v>
      </c>
    </row>
    <row r="21" spans="3:3" ht="15" thickBot="1" x14ac:dyDescent="0.2">
      <c r="C21" s="21" t="s">
        <v>101</v>
      </c>
    </row>
    <row r="22" spans="3:3" ht="15" thickBot="1" x14ac:dyDescent="0.2">
      <c r="C22" s="21" t="s">
        <v>93</v>
      </c>
    </row>
    <row r="23" spans="3:3" ht="15" thickBot="1" x14ac:dyDescent="0.2">
      <c r="C23" s="22" t="s">
        <v>94</v>
      </c>
    </row>
    <row r="24" spans="3:3" ht="15" thickBot="1" x14ac:dyDescent="0.2">
      <c r="C24" s="23">
        <v>51.79</v>
      </c>
    </row>
    <row r="25" spans="3:3" ht="15" thickBot="1" x14ac:dyDescent="0.2">
      <c r="C25" s="23">
        <v>5050</v>
      </c>
    </row>
    <row r="26" spans="3:3" ht="15" thickBot="1" x14ac:dyDescent="0.2">
      <c r="C26" s="23">
        <v>36109</v>
      </c>
    </row>
    <row r="27" spans="3:3" ht="15" thickBot="1" x14ac:dyDescent="0.2">
      <c r="C27" s="24">
        <v>0.52569444444444446</v>
      </c>
    </row>
    <row r="28" spans="3:3" ht="15" thickBot="1" x14ac:dyDescent="0.2">
      <c r="C28" s="23">
        <v>54.43</v>
      </c>
    </row>
    <row r="29" spans="3:3" ht="15" thickBot="1" x14ac:dyDescent="0.2">
      <c r="C29" s="23">
        <v>5470</v>
      </c>
    </row>
    <row r="30" spans="3:3" ht="15" thickBot="1" x14ac:dyDescent="0.2">
      <c r="C30" s="23">
        <v>38667</v>
      </c>
    </row>
    <row r="31" spans="3:3" ht="15" thickBot="1" x14ac:dyDescent="0.2">
      <c r="C31" s="24">
        <v>0.53472222222222221</v>
      </c>
    </row>
    <row r="32" spans="3:3" ht="15" thickBot="1" x14ac:dyDescent="0.2">
      <c r="C32" s="23" t="s">
        <v>79</v>
      </c>
    </row>
    <row r="33" spans="3:3" ht="15" thickBot="1" x14ac:dyDescent="0.2">
      <c r="C33" s="23" t="s">
        <v>79</v>
      </c>
    </row>
    <row r="34" spans="3:3" ht="15" thickBot="1" x14ac:dyDescent="0.2">
      <c r="C34" s="23" t="s">
        <v>79</v>
      </c>
    </row>
    <row r="35" spans="3:3" ht="15" thickBot="1" x14ac:dyDescent="0.2">
      <c r="C35" s="24" t="s">
        <v>79</v>
      </c>
    </row>
    <row r="36" spans="3:3" ht="15" thickBot="1" x14ac:dyDescent="0.2">
      <c r="C36" s="23" t="s">
        <v>79</v>
      </c>
    </row>
    <row r="37" spans="3:3" ht="15" thickBot="1" x14ac:dyDescent="0.2">
      <c r="C37" s="23" t="s">
        <v>79</v>
      </c>
    </row>
    <row r="38" spans="3:3" ht="15" thickBot="1" x14ac:dyDescent="0.2">
      <c r="C38" s="23" t="s">
        <v>79</v>
      </c>
    </row>
    <row r="39" spans="3:3" ht="15" thickBot="1" x14ac:dyDescent="0.2">
      <c r="C39" s="24" t="s">
        <v>79</v>
      </c>
    </row>
    <row r="40" spans="3:3" ht="15" thickBot="1" x14ac:dyDescent="0.2">
      <c r="C40" s="23" t="s">
        <v>79</v>
      </c>
    </row>
    <row r="41" spans="3:3" ht="15" thickBot="1" x14ac:dyDescent="0.2">
      <c r="C41" s="23" t="s">
        <v>79</v>
      </c>
    </row>
    <row r="42" spans="3:3" ht="15" thickBot="1" x14ac:dyDescent="0.2">
      <c r="C42" s="23" t="s">
        <v>79</v>
      </c>
    </row>
    <row r="43" spans="3:3" ht="15" thickBot="1" x14ac:dyDescent="0.2">
      <c r="C43" s="24" t="s">
        <v>79</v>
      </c>
    </row>
    <row r="44" spans="3:3" ht="15" thickBot="1" x14ac:dyDescent="0.2">
      <c r="C44" s="23" t="s">
        <v>79</v>
      </c>
    </row>
    <row r="45" spans="3:3" ht="15" thickBot="1" x14ac:dyDescent="0.2">
      <c r="C45" s="23" t="s">
        <v>79</v>
      </c>
    </row>
    <row r="46" spans="3:3" ht="15" thickBot="1" x14ac:dyDescent="0.2">
      <c r="C46" s="23" t="s">
        <v>79</v>
      </c>
    </row>
    <row r="47" spans="3:3" ht="15" thickBot="1" x14ac:dyDescent="0.2">
      <c r="C47" s="24" t="s">
        <v>79</v>
      </c>
    </row>
    <row r="48" spans="3:3" ht="15" thickBot="1" x14ac:dyDescent="0.2">
      <c r="C48" s="23" t="s">
        <v>79</v>
      </c>
    </row>
    <row r="49" spans="3:3" ht="15" thickBot="1" x14ac:dyDescent="0.2">
      <c r="C49" s="23" t="s">
        <v>79</v>
      </c>
    </row>
    <row r="50" spans="3:3" ht="15" thickBot="1" x14ac:dyDescent="0.2">
      <c r="C50" s="23" t="s">
        <v>79</v>
      </c>
    </row>
    <row r="51" spans="3:3" ht="15" thickBot="1" x14ac:dyDescent="0.2">
      <c r="C51" s="24" t="s">
        <v>79</v>
      </c>
    </row>
    <row r="52" spans="3:3" ht="15" thickBot="1" x14ac:dyDescent="0.2">
      <c r="C52" s="23" t="s">
        <v>79</v>
      </c>
    </row>
    <row r="53" spans="3:3" ht="15" thickBot="1" x14ac:dyDescent="0.2">
      <c r="C53" s="23" t="s">
        <v>79</v>
      </c>
    </row>
    <row r="54" spans="3:3" ht="15" thickBot="1" x14ac:dyDescent="0.2">
      <c r="C54" s="23" t="s">
        <v>79</v>
      </c>
    </row>
    <row r="55" spans="3:3" ht="15" thickBot="1" x14ac:dyDescent="0.2">
      <c r="C55" s="24" t="s">
        <v>79</v>
      </c>
    </row>
    <row r="56" spans="3:3" ht="15" thickBot="1" x14ac:dyDescent="0.2">
      <c r="C56" s="23" t="s">
        <v>79</v>
      </c>
    </row>
    <row r="57" spans="3:3" ht="15" thickBot="1" x14ac:dyDescent="0.2">
      <c r="C57" s="23" t="s">
        <v>79</v>
      </c>
    </row>
    <row r="58" spans="3:3" ht="15" thickBot="1" x14ac:dyDescent="0.2">
      <c r="C58" s="23" t="s">
        <v>79</v>
      </c>
    </row>
    <row r="59" spans="3:3" ht="15" thickBot="1" x14ac:dyDescent="0.2">
      <c r="C59" s="24" t="s">
        <v>79</v>
      </c>
    </row>
    <row r="60" spans="3:3" ht="15" thickBot="1" x14ac:dyDescent="0.2">
      <c r="C60" s="23">
        <v>63.65</v>
      </c>
    </row>
    <row r="61" spans="3:3" ht="15" thickBot="1" x14ac:dyDescent="0.2">
      <c r="C61" s="23">
        <v>5558</v>
      </c>
    </row>
    <row r="62" spans="3:3" ht="15" thickBot="1" x14ac:dyDescent="0.2">
      <c r="C62" s="23">
        <v>39104</v>
      </c>
    </row>
    <row r="63" spans="3:3" ht="15" thickBot="1" x14ac:dyDescent="0.2">
      <c r="C63" s="24">
        <v>0.4680555555555555</v>
      </c>
    </row>
    <row r="64" spans="3:3" ht="15" thickBot="1" x14ac:dyDescent="0.2">
      <c r="C64" s="23">
        <v>58.94</v>
      </c>
    </row>
    <row r="65" spans="3:3" ht="15" thickBot="1" x14ac:dyDescent="0.2">
      <c r="C65" s="23">
        <v>5713</v>
      </c>
    </row>
    <row r="66" spans="3:3" ht="15" thickBot="1" x14ac:dyDescent="0.2">
      <c r="C66" s="23">
        <v>42034</v>
      </c>
    </row>
    <row r="67" spans="3:3" ht="15" thickBot="1" x14ac:dyDescent="0.2">
      <c r="C67" s="24">
        <v>0.53680555555555554</v>
      </c>
    </row>
    <row r="68" spans="3:3" ht="15" thickBot="1" x14ac:dyDescent="0.2">
      <c r="C68" s="23">
        <v>58.72</v>
      </c>
    </row>
    <row r="69" spans="3:3" ht="15" thickBot="1" x14ac:dyDescent="0.2">
      <c r="C69" s="23">
        <v>5728</v>
      </c>
    </row>
    <row r="70" spans="3:3" ht="15" thickBot="1" x14ac:dyDescent="0.2">
      <c r="C70" s="23">
        <v>41730</v>
      </c>
    </row>
    <row r="71" spans="3:3" ht="15" thickBot="1" x14ac:dyDescent="0.2">
      <c r="C71" s="23">
        <v>0.53472222222222221</v>
      </c>
    </row>
  </sheetData>
  <mergeCells count="12">
    <mergeCell ref="AS1:AV1"/>
    <mergeCell ref="A1:D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</mergeCells>
  <phoneticPr fontId="1" type="noConversion"/>
  <hyperlinks>
    <hyperlink ref="A2" r:id="rId1" display="javascript:"/>
    <hyperlink ref="E2" r:id="rId2" display="javascript:"/>
    <hyperlink ref="F2" r:id="rId3" display="javascript:"/>
    <hyperlink ref="G2" r:id="rId4" display="javascript:"/>
    <hyperlink ref="H2" r:id="rId5" display="javascript:"/>
    <hyperlink ref="I2" r:id="rId6" display="javascript:"/>
    <hyperlink ref="J2" r:id="rId7" display="javascript:"/>
    <hyperlink ref="K2" r:id="rId8" display="javascript:"/>
    <hyperlink ref="L2" r:id="rId9" display="javascript:"/>
    <hyperlink ref="M2" r:id="rId10" display="javascript:"/>
    <hyperlink ref="N2" r:id="rId11" display="javascript:"/>
    <hyperlink ref="O2" r:id="rId12" display="javascript:"/>
    <hyperlink ref="P2" r:id="rId13" display="javascript:"/>
    <hyperlink ref="Q2" r:id="rId14" display="javascript:"/>
    <hyperlink ref="R2" r:id="rId15" display="javascript:"/>
    <hyperlink ref="S2" r:id="rId16" display="javascript:"/>
    <hyperlink ref="T2" r:id="rId17" display="javascript:"/>
    <hyperlink ref="U2" r:id="rId18" display="javascript:"/>
    <hyperlink ref="V2" r:id="rId19" display="javascript:"/>
    <hyperlink ref="W2" r:id="rId20" display="javascript:"/>
    <hyperlink ref="X2" r:id="rId21" display="javascript:"/>
    <hyperlink ref="Y2" r:id="rId22" display="javascript:"/>
    <hyperlink ref="Z2" r:id="rId23" display="javascript:"/>
    <hyperlink ref="AA2" r:id="rId24" display="javascript:"/>
    <hyperlink ref="AB2" r:id="rId25" display="javascript:"/>
    <hyperlink ref="AC2" r:id="rId26" display="javascript:"/>
    <hyperlink ref="AD2" r:id="rId27" display="javascript:"/>
    <hyperlink ref="AE2" r:id="rId28" display="javascript:"/>
    <hyperlink ref="AF2" r:id="rId29" display="javascript:"/>
    <hyperlink ref="AG2" r:id="rId30" display="javascript:"/>
    <hyperlink ref="AH2" r:id="rId31" display="javascript:"/>
    <hyperlink ref="AI2" r:id="rId32" display="javascript:"/>
    <hyperlink ref="AJ2" r:id="rId33" display="javascript:"/>
    <hyperlink ref="AK2" r:id="rId34" display="javascript:"/>
    <hyperlink ref="AL2" r:id="rId35" display="javascript:"/>
    <hyperlink ref="AM2" r:id="rId36" display="javascript:"/>
    <hyperlink ref="AN2" r:id="rId37" display="javascript:"/>
    <hyperlink ref="AO2" r:id="rId38" display="javascript:"/>
    <hyperlink ref="AP2" r:id="rId39" display="javascript:"/>
    <hyperlink ref="AQ2" r:id="rId40" display="javascript:"/>
    <hyperlink ref="AR2" r:id="rId41" display="javascript:"/>
    <hyperlink ref="AS2" r:id="rId42" display="javascript:"/>
    <hyperlink ref="AT2" r:id="rId43" display="javascript:"/>
    <hyperlink ref="AU2" r:id="rId44" display="javascript:"/>
    <hyperlink ref="AV2" r:id="rId45" display="javascript:"/>
    <hyperlink ref="AW2" r:id="rId46" display="javascript:"/>
    <hyperlink ref="AX2" r:id="rId47" display="javascript:"/>
    <hyperlink ref="AY2" r:id="rId48" display="javascript:"/>
    <hyperlink ref="AZ2" r:id="rId49" display="javascript:"/>
  </hyperlinks>
  <pageMargins left="0.7" right="0.7" top="0.75" bottom="0.75" header="0.3" footer="0.3"/>
  <pageSetup paperSize="9" orientation="portrait"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Z15"/>
  <sheetViews>
    <sheetView workbookViewId="0">
      <selection activeCell="A3" sqref="A3:XFD15"/>
    </sheetView>
  </sheetViews>
  <sheetFormatPr defaultRowHeight="13.5" x14ac:dyDescent="0.15"/>
  <cols>
    <col min="2" max="2" width="16.375" customWidth="1"/>
  </cols>
  <sheetData>
    <row r="1" spans="1:52" ht="15" thickBot="1" x14ac:dyDescent="0.2">
      <c r="A1" s="18"/>
      <c r="B1" s="53">
        <v>44075</v>
      </c>
      <c r="C1" s="54"/>
      <c r="D1" s="54"/>
      <c r="E1" s="55"/>
      <c r="F1" s="53">
        <v>44044</v>
      </c>
      <c r="G1" s="54"/>
      <c r="H1" s="54"/>
      <c r="I1" s="55"/>
      <c r="J1" s="53">
        <v>44013</v>
      </c>
      <c r="K1" s="54"/>
      <c r="L1" s="54"/>
      <c r="M1" s="55"/>
      <c r="N1" s="53">
        <v>43983</v>
      </c>
      <c r="O1" s="54"/>
      <c r="P1" s="54"/>
      <c r="Q1" s="55"/>
      <c r="R1" s="53">
        <v>43952</v>
      </c>
      <c r="S1" s="54"/>
      <c r="T1" s="54"/>
      <c r="U1" s="55"/>
      <c r="V1" s="53">
        <v>43922</v>
      </c>
      <c r="W1" s="54"/>
      <c r="X1" s="54"/>
      <c r="Y1" s="55"/>
      <c r="Z1" s="53">
        <v>43891</v>
      </c>
      <c r="AA1" s="54"/>
      <c r="AB1" s="54"/>
      <c r="AC1" s="55"/>
      <c r="AD1" s="53">
        <v>43862</v>
      </c>
      <c r="AE1" s="54"/>
      <c r="AF1" s="54"/>
      <c r="AG1" s="55"/>
      <c r="AH1" s="53">
        <v>43831</v>
      </c>
      <c r="AI1" s="54"/>
      <c r="AJ1" s="54"/>
      <c r="AK1" s="55"/>
      <c r="AL1" s="53">
        <v>43800</v>
      </c>
      <c r="AM1" s="54"/>
      <c r="AN1" s="54"/>
      <c r="AO1" s="55"/>
      <c r="AP1" s="53">
        <v>43770</v>
      </c>
      <c r="AQ1" s="54"/>
      <c r="AR1" s="54"/>
      <c r="AS1" s="55"/>
      <c r="AT1" s="53">
        <v>43739</v>
      </c>
      <c r="AU1" s="54"/>
      <c r="AV1" s="54"/>
      <c r="AW1" s="54"/>
    </row>
    <row r="2" spans="1:52" ht="15" thickBot="1" x14ac:dyDescent="0.2">
      <c r="A2" s="16" t="s">
        <v>84</v>
      </c>
      <c r="B2" s="17" t="s">
        <v>85</v>
      </c>
      <c r="C2" s="17" t="s">
        <v>86</v>
      </c>
      <c r="D2" s="18" t="s">
        <v>87</v>
      </c>
      <c r="E2" s="16" t="s">
        <v>88</v>
      </c>
      <c r="F2" s="16" t="s">
        <v>89</v>
      </c>
      <c r="G2" s="16" t="s">
        <v>90</v>
      </c>
      <c r="H2" s="19" t="s">
        <v>91</v>
      </c>
      <c r="I2" s="16" t="s">
        <v>88</v>
      </c>
      <c r="J2" s="16" t="s">
        <v>89</v>
      </c>
      <c r="K2" s="16" t="s">
        <v>90</v>
      </c>
      <c r="L2" s="19" t="s">
        <v>91</v>
      </c>
      <c r="M2" s="16" t="s">
        <v>88</v>
      </c>
      <c r="N2" s="16" t="s">
        <v>89</v>
      </c>
      <c r="O2" s="16" t="s">
        <v>90</v>
      </c>
      <c r="P2" s="19" t="s">
        <v>91</v>
      </c>
      <c r="Q2" s="16" t="s">
        <v>88</v>
      </c>
      <c r="R2" s="16" t="s">
        <v>89</v>
      </c>
      <c r="S2" s="16" t="s">
        <v>90</v>
      </c>
      <c r="T2" s="19" t="s">
        <v>91</v>
      </c>
      <c r="U2" s="16" t="s">
        <v>88</v>
      </c>
      <c r="V2" s="16" t="s">
        <v>89</v>
      </c>
      <c r="W2" s="16" t="s">
        <v>90</v>
      </c>
      <c r="X2" s="19" t="s">
        <v>91</v>
      </c>
      <c r="Y2" s="16" t="s">
        <v>88</v>
      </c>
      <c r="Z2" s="16" t="s">
        <v>89</v>
      </c>
      <c r="AA2" s="16" t="s">
        <v>90</v>
      </c>
      <c r="AB2" s="19" t="s">
        <v>91</v>
      </c>
      <c r="AC2" s="16" t="s">
        <v>88</v>
      </c>
      <c r="AD2" s="16" t="s">
        <v>89</v>
      </c>
      <c r="AE2" s="16" t="s">
        <v>90</v>
      </c>
      <c r="AF2" s="19" t="s">
        <v>91</v>
      </c>
      <c r="AG2" s="16" t="s">
        <v>88</v>
      </c>
      <c r="AH2" s="16" t="s">
        <v>89</v>
      </c>
      <c r="AI2" s="16" t="s">
        <v>90</v>
      </c>
      <c r="AJ2" s="19" t="s">
        <v>91</v>
      </c>
      <c r="AK2" s="16" t="s">
        <v>88</v>
      </c>
      <c r="AL2" s="16" t="s">
        <v>89</v>
      </c>
      <c r="AM2" s="16" t="s">
        <v>90</v>
      </c>
      <c r="AN2" s="19" t="s">
        <v>91</v>
      </c>
      <c r="AO2" s="16" t="s">
        <v>88</v>
      </c>
      <c r="AP2" s="16" t="s">
        <v>89</v>
      </c>
      <c r="AQ2" s="16" t="s">
        <v>90</v>
      </c>
      <c r="AR2" s="19" t="s">
        <v>91</v>
      </c>
      <c r="AS2" s="16" t="s">
        <v>88</v>
      </c>
      <c r="AT2" s="16" t="s">
        <v>89</v>
      </c>
      <c r="AU2" s="16" t="s">
        <v>90</v>
      </c>
      <c r="AV2" s="19" t="s">
        <v>91</v>
      </c>
      <c r="AW2" s="16" t="s">
        <v>88</v>
      </c>
      <c r="AX2" s="16" t="s">
        <v>89</v>
      </c>
      <c r="AY2" s="16" t="s">
        <v>90</v>
      </c>
      <c r="AZ2" s="16" t="s">
        <v>91</v>
      </c>
    </row>
    <row r="3" spans="1:52" s="35" customFormat="1" ht="15" thickBot="1" x14ac:dyDescent="0.2">
      <c r="A3" s="30">
        <v>1</v>
      </c>
      <c r="B3" s="31" t="s">
        <v>106</v>
      </c>
      <c r="C3" s="31" t="s">
        <v>93</v>
      </c>
      <c r="D3" s="32" t="s">
        <v>94</v>
      </c>
      <c r="E3" s="33">
        <v>63.51</v>
      </c>
      <c r="F3" s="33">
        <v>6614</v>
      </c>
      <c r="G3" s="33">
        <v>29630</v>
      </c>
      <c r="H3" s="34">
        <v>0.36527777777777776</v>
      </c>
      <c r="I3" s="33" t="s">
        <v>79</v>
      </c>
      <c r="J3" s="33" t="s">
        <v>79</v>
      </c>
      <c r="K3" s="33" t="s">
        <v>79</v>
      </c>
      <c r="L3" s="34" t="s">
        <v>79</v>
      </c>
      <c r="M3" s="33">
        <v>58.4</v>
      </c>
      <c r="N3" s="33">
        <v>6433</v>
      </c>
      <c r="O3" s="33">
        <v>33013</v>
      </c>
      <c r="P3" s="34">
        <v>0.43402777777777773</v>
      </c>
      <c r="Q3" s="33" t="s">
        <v>79</v>
      </c>
      <c r="R3" s="33" t="s">
        <v>79</v>
      </c>
      <c r="S3" s="33" t="s">
        <v>79</v>
      </c>
      <c r="T3" s="34" t="s">
        <v>79</v>
      </c>
      <c r="U3" s="33">
        <v>63.72</v>
      </c>
      <c r="V3" s="33">
        <v>6617</v>
      </c>
      <c r="W3" s="33">
        <v>29591</v>
      </c>
      <c r="X3" s="34">
        <v>0.36388888888888893</v>
      </c>
      <c r="Y3" s="33" t="s">
        <v>79</v>
      </c>
      <c r="Z3" s="33" t="s">
        <v>79</v>
      </c>
      <c r="AA3" s="33" t="s">
        <v>79</v>
      </c>
      <c r="AB3" s="34" t="s">
        <v>79</v>
      </c>
      <c r="AC3" s="33" t="s">
        <v>79</v>
      </c>
      <c r="AD3" s="33" t="s">
        <v>79</v>
      </c>
      <c r="AE3" s="33" t="s">
        <v>79</v>
      </c>
      <c r="AF3" s="34" t="s">
        <v>79</v>
      </c>
      <c r="AG3" s="33" t="s">
        <v>79</v>
      </c>
      <c r="AH3" s="33" t="s">
        <v>79</v>
      </c>
      <c r="AI3" s="33" t="s">
        <v>79</v>
      </c>
      <c r="AJ3" s="34" t="s">
        <v>79</v>
      </c>
      <c r="AK3" s="33" t="s">
        <v>79</v>
      </c>
      <c r="AL3" s="33" t="s">
        <v>79</v>
      </c>
      <c r="AM3" s="33" t="s">
        <v>79</v>
      </c>
      <c r="AN3" s="34" t="s">
        <v>79</v>
      </c>
      <c r="AO3" s="33" t="s">
        <v>79</v>
      </c>
      <c r="AP3" s="33" t="s">
        <v>79</v>
      </c>
      <c r="AQ3" s="33" t="s">
        <v>79</v>
      </c>
      <c r="AR3" s="34" t="s">
        <v>79</v>
      </c>
      <c r="AS3" s="33" t="s">
        <v>79</v>
      </c>
      <c r="AT3" s="33" t="s">
        <v>79</v>
      </c>
      <c r="AU3" s="33" t="s">
        <v>79</v>
      </c>
      <c r="AV3" s="34" t="s">
        <v>79</v>
      </c>
      <c r="AW3" s="33">
        <v>59.81</v>
      </c>
      <c r="AX3" s="33">
        <v>5910</v>
      </c>
      <c r="AY3" s="33">
        <v>29134</v>
      </c>
      <c r="AZ3" s="33">
        <v>0.37986111111111115</v>
      </c>
    </row>
    <row r="4" spans="1:52" ht="15" thickBot="1" x14ac:dyDescent="0.2">
      <c r="A4" s="20">
        <v>2</v>
      </c>
      <c r="B4" s="21" t="s">
        <v>92</v>
      </c>
      <c r="C4" s="21" t="s">
        <v>93</v>
      </c>
      <c r="D4" s="22" t="s">
        <v>94</v>
      </c>
      <c r="E4" s="23">
        <v>62.6</v>
      </c>
      <c r="F4" s="23">
        <v>5639</v>
      </c>
      <c r="G4" s="23">
        <v>57562</v>
      </c>
      <c r="H4" s="24">
        <v>0.67986111111111114</v>
      </c>
      <c r="I4" s="23">
        <v>66.67</v>
      </c>
      <c r="J4" s="23">
        <v>5352</v>
      </c>
      <c r="K4" s="23">
        <v>57735</v>
      </c>
      <c r="L4" s="24">
        <v>0.64236111111111105</v>
      </c>
      <c r="M4" s="23">
        <v>65.239999999999995</v>
      </c>
      <c r="N4" s="23">
        <v>6879</v>
      </c>
      <c r="O4" s="23">
        <v>56259</v>
      </c>
      <c r="P4" s="24">
        <v>0.64027777777777783</v>
      </c>
      <c r="Q4" s="23">
        <v>59</v>
      </c>
      <c r="R4" s="23">
        <v>6633</v>
      </c>
      <c r="S4" s="23">
        <v>48167</v>
      </c>
      <c r="T4" s="24">
        <v>0.60833333333333328</v>
      </c>
      <c r="U4" s="23">
        <v>66.27</v>
      </c>
      <c r="V4" s="23">
        <v>8134</v>
      </c>
      <c r="W4" s="23">
        <v>47690</v>
      </c>
      <c r="X4" s="24">
        <v>0.54097222222222219</v>
      </c>
      <c r="Y4" s="23">
        <v>57.75</v>
      </c>
      <c r="Z4" s="23">
        <v>7540</v>
      </c>
      <c r="AA4" s="23">
        <v>56213</v>
      </c>
      <c r="AB4" s="24">
        <v>0.71736111111111101</v>
      </c>
      <c r="AC4" s="23">
        <v>56.7</v>
      </c>
      <c r="AD4" s="23">
        <v>7369</v>
      </c>
      <c r="AE4" s="23">
        <v>55656</v>
      </c>
      <c r="AF4" s="24">
        <v>0.72291666666666676</v>
      </c>
      <c r="AG4" s="23">
        <v>55.39</v>
      </c>
      <c r="AH4" s="23">
        <v>7374</v>
      </c>
      <c r="AI4" s="23">
        <v>55105</v>
      </c>
      <c r="AJ4" s="24">
        <v>0.7319444444444444</v>
      </c>
      <c r="AK4" s="23">
        <v>55.57</v>
      </c>
      <c r="AL4" s="23">
        <v>7537</v>
      </c>
      <c r="AM4" s="23">
        <v>54559</v>
      </c>
      <c r="AN4" s="24">
        <v>0.72291666666666676</v>
      </c>
      <c r="AO4" s="23">
        <v>58.11</v>
      </c>
      <c r="AP4" s="23">
        <v>6511</v>
      </c>
      <c r="AQ4" s="23">
        <v>55153</v>
      </c>
      <c r="AR4" s="24">
        <v>0.7006944444444444</v>
      </c>
      <c r="AS4" s="23">
        <v>58.19</v>
      </c>
      <c r="AT4" s="23">
        <v>4961</v>
      </c>
      <c r="AU4" s="23">
        <v>53056</v>
      </c>
      <c r="AV4" s="24">
        <v>0.6743055555555556</v>
      </c>
      <c r="AW4" s="23">
        <v>63.13</v>
      </c>
      <c r="AX4" s="23">
        <v>6136</v>
      </c>
      <c r="AY4" s="23">
        <v>53457</v>
      </c>
      <c r="AZ4" s="23">
        <v>0.62916666666666665</v>
      </c>
    </row>
    <row r="5" spans="1:52" s="35" customFormat="1" ht="15" thickBot="1" x14ac:dyDescent="0.2">
      <c r="A5" s="30">
        <v>3</v>
      </c>
      <c r="B5" s="31" t="s">
        <v>95</v>
      </c>
      <c r="C5" s="31" t="s">
        <v>93</v>
      </c>
      <c r="D5" s="32" t="s">
        <v>94</v>
      </c>
      <c r="E5" s="33">
        <v>61.31</v>
      </c>
      <c r="F5" s="33">
        <v>6151</v>
      </c>
      <c r="G5" s="33">
        <v>34154</v>
      </c>
      <c r="H5" s="34">
        <v>0.4284722222222222</v>
      </c>
      <c r="I5" s="33">
        <v>60.3</v>
      </c>
      <c r="J5" s="33">
        <v>5812</v>
      </c>
      <c r="K5" s="33">
        <v>32860</v>
      </c>
      <c r="L5" s="34">
        <v>0.41944444444444445</v>
      </c>
      <c r="M5" s="33">
        <v>60.98</v>
      </c>
      <c r="N5" s="33">
        <v>5840</v>
      </c>
      <c r="O5" s="33">
        <v>33907</v>
      </c>
      <c r="P5" s="34">
        <v>0.42777777777777781</v>
      </c>
      <c r="Q5" s="33">
        <v>60.57</v>
      </c>
      <c r="R5" s="33">
        <v>5753</v>
      </c>
      <c r="S5" s="33">
        <v>32591</v>
      </c>
      <c r="T5" s="34">
        <v>0.4152777777777778</v>
      </c>
      <c r="U5" s="33">
        <v>62.81</v>
      </c>
      <c r="V5" s="33">
        <v>5903</v>
      </c>
      <c r="W5" s="33">
        <v>33278</v>
      </c>
      <c r="X5" s="34">
        <v>0.40902777777777777</v>
      </c>
      <c r="Y5" s="33">
        <v>62.81</v>
      </c>
      <c r="Z5" s="33">
        <v>5968</v>
      </c>
      <c r="AA5" s="33">
        <v>32754</v>
      </c>
      <c r="AB5" s="34">
        <v>0.40347222222222223</v>
      </c>
      <c r="AC5" s="33">
        <v>59.88</v>
      </c>
      <c r="AD5" s="33">
        <v>6109</v>
      </c>
      <c r="AE5" s="33">
        <v>33714</v>
      </c>
      <c r="AF5" s="34">
        <v>0.43263888888888885</v>
      </c>
      <c r="AG5" s="33">
        <v>60.84</v>
      </c>
      <c r="AH5" s="33">
        <v>6296</v>
      </c>
      <c r="AI5" s="33">
        <v>32469</v>
      </c>
      <c r="AJ5" s="34">
        <v>0.41180555555555554</v>
      </c>
      <c r="AK5" s="33">
        <v>62.49</v>
      </c>
      <c r="AL5" s="33">
        <v>6326</v>
      </c>
      <c r="AM5" s="33">
        <v>32254</v>
      </c>
      <c r="AN5" s="34">
        <v>0.39999999999999997</v>
      </c>
      <c r="AO5" s="33">
        <v>60.92</v>
      </c>
      <c r="AP5" s="33">
        <v>6311</v>
      </c>
      <c r="AQ5" s="33">
        <v>32776</v>
      </c>
      <c r="AR5" s="34">
        <v>0.4152777777777778</v>
      </c>
      <c r="AS5" s="33">
        <v>60.37</v>
      </c>
      <c r="AT5" s="33">
        <v>5847</v>
      </c>
      <c r="AU5" s="33">
        <v>31397</v>
      </c>
      <c r="AV5" s="34">
        <v>0.40277777777777773</v>
      </c>
      <c r="AW5" s="33">
        <v>61.23</v>
      </c>
      <c r="AX5" s="33">
        <v>5981</v>
      </c>
      <c r="AY5" s="33">
        <v>33071</v>
      </c>
      <c r="AZ5" s="33">
        <v>0.41666666666666669</v>
      </c>
    </row>
    <row r="6" spans="1:52" ht="15" thickBot="1" x14ac:dyDescent="0.2">
      <c r="A6" s="20">
        <v>4</v>
      </c>
      <c r="B6" s="21" t="s">
        <v>97</v>
      </c>
      <c r="C6" s="21" t="s">
        <v>93</v>
      </c>
      <c r="D6" s="22" t="s">
        <v>94</v>
      </c>
      <c r="E6" s="23">
        <v>56.86</v>
      </c>
      <c r="F6" s="23">
        <v>6084</v>
      </c>
      <c r="G6" s="23">
        <v>37037</v>
      </c>
      <c r="H6" s="24">
        <v>0.49374999999999997</v>
      </c>
      <c r="I6" s="23">
        <v>56.23</v>
      </c>
      <c r="J6" s="23">
        <v>6114</v>
      </c>
      <c r="K6" s="23">
        <v>36519</v>
      </c>
      <c r="L6" s="24">
        <v>0.49236111111111108</v>
      </c>
      <c r="M6" s="23">
        <v>56.88</v>
      </c>
      <c r="N6" s="23">
        <v>6450</v>
      </c>
      <c r="O6" s="23">
        <v>36486</v>
      </c>
      <c r="P6" s="24">
        <v>0.48680555555555555</v>
      </c>
      <c r="Q6" s="23">
        <v>57.28</v>
      </c>
      <c r="R6" s="23">
        <v>6029</v>
      </c>
      <c r="S6" s="23">
        <v>36501</v>
      </c>
      <c r="T6" s="24">
        <v>0.48402777777777778</v>
      </c>
      <c r="U6" s="23">
        <v>57.08</v>
      </c>
      <c r="V6" s="23">
        <v>6095</v>
      </c>
      <c r="W6" s="23">
        <v>36975</v>
      </c>
      <c r="X6" s="24">
        <v>0.4909722222222222</v>
      </c>
      <c r="Y6" s="23">
        <v>55.6</v>
      </c>
      <c r="Z6" s="23">
        <v>6089</v>
      </c>
      <c r="AA6" s="23">
        <v>36943</v>
      </c>
      <c r="AB6" s="24">
        <v>0.50277777777777777</v>
      </c>
      <c r="AC6" s="23">
        <v>55.56</v>
      </c>
      <c r="AD6" s="23">
        <v>6048</v>
      </c>
      <c r="AE6" s="23">
        <v>36512</v>
      </c>
      <c r="AF6" s="24">
        <v>0.49791666666666662</v>
      </c>
      <c r="AG6" s="23">
        <v>55.68</v>
      </c>
      <c r="AH6" s="23">
        <v>6087</v>
      </c>
      <c r="AI6" s="23">
        <v>36206</v>
      </c>
      <c r="AJ6" s="24">
        <v>0.49305555555555558</v>
      </c>
      <c r="AK6" s="23">
        <v>55.29</v>
      </c>
      <c r="AL6" s="23">
        <v>6006</v>
      </c>
      <c r="AM6" s="23">
        <v>37089</v>
      </c>
      <c r="AN6" s="24">
        <v>0.50694444444444442</v>
      </c>
      <c r="AO6" s="23">
        <v>55.03</v>
      </c>
      <c r="AP6" s="23">
        <v>6114</v>
      </c>
      <c r="AQ6" s="23">
        <v>36893</v>
      </c>
      <c r="AR6" s="24">
        <v>0.50694444444444442</v>
      </c>
      <c r="AS6" s="23">
        <v>55.1</v>
      </c>
      <c r="AT6" s="23">
        <v>5989</v>
      </c>
      <c r="AU6" s="23">
        <v>37646</v>
      </c>
      <c r="AV6" s="24">
        <v>0.51597222222222217</v>
      </c>
      <c r="AW6" s="23">
        <v>58.05</v>
      </c>
      <c r="AX6" s="23">
        <v>6265</v>
      </c>
      <c r="AY6" s="23">
        <v>36378</v>
      </c>
      <c r="AZ6" s="23">
        <v>0.47638888888888892</v>
      </c>
    </row>
    <row r="7" spans="1:52" s="35" customFormat="1" ht="15" thickBot="1" x14ac:dyDescent="0.2">
      <c r="A7" s="30">
        <v>5</v>
      </c>
      <c r="B7" s="31" t="s">
        <v>96</v>
      </c>
      <c r="C7" s="31" t="s">
        <v>93</v>
      </c>
      <c r="D7" s="32" t="s">
        <v>94</v>
      </c>
      <c r="E7" s="33">
        <v>56.37</v>
      </c>
      <c r="F7" s="33">
        <v>6428</v>
      </c>
      <c r="G7" s="33">
        <v>34683</v>
      </c>
      <c r="H7" s="34">
        <v>0.46875</v>
      </c>
      <c r="I7" s="33">
        <v>58.52</v>
      </c>
      <c r="J7" s="33">
        <v>7222</v>
      </c>
      <c r="K7" s="33">
        <v>34223</v>
      </c>
      <c r="L7" s="34">
        <v>0.44722222222222219</v>
      </c>
      <c r="M7" s="33">
        <v>58.39</v>
      </c>
      <c r="N7" s="33">
        <v>6940</v>
      </c>
      <c r="O7" s="33">
        <v>34420</v>
      </c>
      <c r="P7" s="34">
        <v>0.45069444444444445</v>
      </c>
      <c r="Q7" s="33">
        <v>56.75</v>
      </c>
      <c r="R7" s="33">
        <v>6657</v>
      </c>
      <c r="S7" s="33">
        <v>33776</v>
      </c>
      <c r="T7" s="34">
        <v>0.4548611111111111</v>
      </c>
      <c r="U7" s="33">
        <v>59.17</v>
      </c>
      <c r="V7" s="33">
        <v>6707</v>
      </c>
      <c r="W7" s="33">
        <v>33378</v>
      </c>
      <c r="X7" s="34">
        <v>0.43333333333333335</v>
      </c>
      <c r="Y7" s="33">
        <v>60</v>
      </c>
      <c r="Z7" s="33">
        <v>6504</v>
      </c>
      <c r="AA7" s="33">
        <v>33548</v>
      </c>
      <c r="AB7" s="34">
        <v>0.42986111111111108</v>
      </c>
      <c r="AC7" s="33">
        <v>60.04</v>
      </c>
      <c r="AD7" s="33">
        <v>7073</v>
      </c>
      <c r="AE7" s="33">
        <v>35601</v>
      </c>
      <c r="AF7" s="34">
        <v>0.45277777777777778</v>
      </c>
      <c r="AG7" s="33">
        <v>56.9</v>
      </c>
      <c r="AH7" s="33">
        <v>6904</v>
      </c>
      <c r="AI7" s="33">
        <v>36018</v>
      </c>
      <c r="AJ7" s="34">
        <v>0.48125000000000001</v>
      </c>
      <c r="AK7" s="33">
        <v>60.85</v>
      </c>
      <c r="AL7" s="33">
        <v>7173</v>
      </c>
      <c r="AM7" s="33">
        <v>35224</v>
      </c>
      <c r="AN7" s="34">
        <v>0.44305555555555554</v>
      </c>
      <c r="AO7" s="33">
        <v>57.71</v>
      </c>
      <c r="AP7" s="33">
        <v>6917</v>
      </c>
      <c r="AQ7" s="33">
        <v>33992</v>
      </c>
      <c r="AR7" s="34">
        <v>0.45069444444444445</v>
      </c>
      <c r="AS7" s="33">
        <v>54.37</v>
      </c>
      <c r="AT7" s="33">
        <v>6322</v>
      </c>
      <c r="AU7" s="33">
        <v>34036</v>
      </c>
      <c r="AV7" s="34">
        <v>0.47638888888888892</v>
      </c>
      <c r="AW7" s="33">
        <v>57.61</v>
      </c>
      <c r="AX7" s="33">
        <v>7398</v>
      </c>
      <c r="AY7" s="33">
        <v>34941</v>
      </c>
      <c r="AZ7" s="33">
        <v>0.46249999999999997</v>
      </c>
    </row>
    <row r="8" spans="1:52" ht="15" thickBot="1" x14ac:dyDescent="0.2">
      <c r="A8" s="20">
        <v>6</v>
      </c>
      <c r="B8" s="21" t="s">
        <v>98</v>
      </c>
      <c r="C8" s="21" t="s">
        <v>93</v>
      </c>
      <c r="D8" s="22" t="s">
        <v>94</v>
      </c>
      <c r="E8" s="23">
        <v>55.39</v>
      </c>
      <c r="F8" s="23">
        <v>7114</v>
      </c>
      <c r="G8" s="23">
        <v>41777</v>
      </c>
      <c r="H8" s="24">
        <v>0.56527777777777777</v>
      </c>
      <c r="I8" s="23">
        <v>54.2</v>
      </c>
      <c r="J8" s="23">
        <v>6484</v>
      </c>
      <c r="K8" s="23">
        <v>41162</v>
      </c>
      <c r="L8" s="24">
        <v>0.56874999999999998</v>
      </c>
      <c r="M8" s="23">
        <v>62.63</v>
      </c>
      <c r="N8" s="23">
        <v>6897</v>
      </c>
      <c r="O8" s="23">
        <v>40340</v>
      </c>
      <c r="P8" s="24">
        <v>0.48888888888888887</v>
      </c>
      <c r="Q8" s="23">
        <v>63.13</v>
      </c>
      <c r="R8" s="23">
        <v>6945</v>
      </c>
      <c r="S8" s="23">
        <v>40624</v>
      </c>
      <c r="T8" s="24">
        <v>0.48819444444444443</v>
      </c>
      <c r="U8" s="23">
        <v>69.760000000000005</v>
      </c>
      <c r="V8" s="23">
        <v>6838</v>
      </c>
      <c r="W8" s="23">
        <v>41234</v>
      </c>
      <c r="X8" s="24">
        <v>0.45208333333333334</v>
      </c>
      <c r="Y8" s="23">
        <v>70.33</v>
      </c>
      <c r="Z8" s="23">
        <v>7996</v>
      </c>
      <c r="AA8" s="23">
        <v>40196</v>
      </c>
      <c r="AB8" s="24">
        <v>0.4381944444444445</v>
      </c>
      <c r="AC8" s="23">
        <v>70.61</v>
      </c>
      <c r="AD8" s="23">
        <v>9339</v>
      </c>
      <c r="AE8" s="23">
        <v>40732</v>
      </c>
      <c r="AF8" s="24">
        <v>0.44166666666666665</v>
      </c>
      <c r="AG8" s="23">
        <v>68.77</v>
      </c>
      <c r="AH8" s="23">
        <v>8415</v>
      </c>
      <c r="AI8" s="23">
        <v>40604</v>
      </c>
      <c r="AJ8" s="24">
        <v>0.4513888888888889</v>
      </c>
      <c r="AK8" s="23">
        <v>64.540000000000006</v>
      </c>
      <c r="AL8" s="23">
        <v>8677</v>
      </c>
      <c r="AM8" s="23">
        <v>41412</v>
      </c>
      <c r="AN8" s="24">
        <v>0.48680555555555555</v>
      </c>
      <c r="AO8" s="23">
        <v>79.87</v>
      </c>
      <c r="AP8" s="23">
        <v>10512</v>
      </c>
      <c r="AQ8" s="23">
        <v>40790</v>
      </c>
      <c r="AR8" s="24">
        <v>0.39583333333333331</v>
      </c>
      <c r="AS8" s="23">
        <v>69.430000000000007</v>
      </c>
      <c r="AT8" s="23">
        <v>8747</v>
      </c>
      <c r="AU8" s="23">
        <v>40430</v>
      </c>
      <c r="AV8" s="24">
        <v>0.4458333333333333</v>
      </c>
      <c r="AW8" s="23">
        <v>68.040000000000006</v>
      </c>
      <c r="AX8" s="23">
        <v>7560</v>
      </c>
      <c r="AY8" s="23">
        <v>40290</v>
      </c>
      <c r="AZ8" s="23">
        <v>0.45277777777777778</v>
      </c>
    </row>
    <row r="9" spans="1:52" s="35" customFormat="1" ht="15" thickBot="1" x14ac:dyDescent="0.2">
      <c r="A9" s="30">
        <v>7</v>
      </c>
      <c r="B9" s="31" t="s">
        <v>99</v>
      </c>
      <c r="C9" s="31" t="s">
        <v>93</v>
      </c>
      <c r="D9" s="32" t="s">
        <v>94</v>
      </c>
      <c r="E9" s="33">
        <v>55.26</v>
      </c>
      <c r="F9" s="33">
        <v>6280</v>
      </c>
      <c r="G9" s="33">
        <v>31193</v>
      </c>
      <c r="H9" s="34">
        <v>0.43333333333333335</v>
      </c>
      <c r="I9" s="33">
        <v>53.97</v>
      </c>
      <c r="J9" s="33">
        <v>5987</v>
      </c>
      <c r="K9" s="33">
        <v>31287</v>
      </c>
      <c r="L9" s="34">
        <v>0.44375000000000003</v>
      </c>
      <c r="M9" s="33">
        <v>56.15</v>
      </c>
      <c r="N9" s="33">
        <v>6420</v>
      </c>
      <c r="O9" s="33">
        <v>31796</v>
      </c>
      <c r="P9" s="34">
        <v>0.43472222222222223</v>
      </c>
      <c r="Q9" s="33">
        <v>55.49</v>
      </c>
      <c r="R9" s="33">
        <v>6096</v>
      </c>
      <c r="S9" s="33">
        <v>31029</v>
      </c>
      <c r="T9" s="34">
        <v>0.42986111111111108</v>
      </c>
      <c r="U9" s="33">
        <v>57.03</v>
      </c>
      <c r="V9" s="33">
        <v>6151</v>
      </c>
      <c r="W9" s="33">
        <v>31152</v>
      </c>
      <c r="X9" s="34">
        <v>0.42083333333333334</v>
      </c>
      <c r="Y9" s="33">
        <v>56.37</v>
      </c>
      <c r="Z9" s="33">
        <v>6318</v>
      </c>
      <c r="AA9" s="33">
        <v>31508</v>
      </c>
      <c r="AB9" s="34">
        <v>0.4291666666666667</v>
      </c>
      <c r="AC9" s="33">
        <v>57.3</v>
      </c>
      <c r="AD9" s="33">
        <v>6603</v>
      </c>
      <c r="AE9" s="33">
        <v>31972</v>
      </c>
      <c r="AF9" s="34">
        <v>0.4284722222222222</v>
      </c>
      <c r="AG9" s="33">
        <v>56.21</v>
      </c>
      <c r="AH9" s="33">
        <v>6569</v>
      </c>
      <c r="AI9" s="33">
        <v>31679</v>
      </c>
      <c r="AJ9" s="34">
        <v>0.43263888888888885</v>
      </c>
      <c r="AK9" s="33">
        <v>54.82</v>
      </c>
      <c r="AL9" s="33">
        <v>6451</v>
      </c>
      <c r="AM9" s="33">
        <v>31601</v>
      </c>
      <c r="AN9" s="34">
        <v>0.44166666666666665</v>
      </c>
      <c r="AO9" s="33">
        <v>55.1</v>
      </c>
      <c r="AP9" s="33">
        <v>6599</v>
      </c>
      <c r="AQ9" s="33">
        <v>31795</v>
      </c>
      <c r="AR9" s="34">
        <v>0.44236111111111115</v>
      </c>
      <c r="AS9" s="33">
        <v>57.49</v>
      </c>
      <c r="AT9" s="33">
        <v>6312</v>
      </c>
      <c r="AU9" s="33">
        <v>32297</v>
      </c>
      <c r="AV9" s="34">
        <v>0.43124999999999997</v>
      </c>
      <c r="AW9" s="33">
        <v>56.9</v>
      </c>
      <c r="AX9" s="33">
        <v>6031</v>
      </c>
      <c r="AY9" s="33">
        <v>32026</v>
      </c>
      <c r="AZ9" s="33">
        <v>0.43194444444444446</v>
      </c>
    </row>
    <row r="10" spans="1:52" ht="15" thickBot="1" x14ac:dyDescent="0.2">
      <c r="A10" s="20">
        <v>8</v>
      </c>
      <c r="B10" s="21" t="s">
        <v>100</v>
      </c>
      <c r="C10" s="21" t="s">
        <v>93</v>
      </c>
      <c r="D10" s="22" t="s">
        <v>94</v>
      </c>
      <c r="E10" s="23">
        <v>52.63</v>
      </c>
      <c r="F10" s="23">
        <v>5557</v>
      </c>
      <c r="G10" s="23">
        <v>37722</v>
      </c>
      <c r="H10" s="24">
        <v>0.53888888888888886</v>
      </c>
      <c r="I10" s="23">
        <v>52.08</v>
      </c>
      <c r="J10" s="23">
        <v>5849</v>
      </c>
      <c r="K10" s="23">
        <v>38283</v>
      </c>
      <c r="L10" s="24">
        <v>0.55208333333333337</v>
      </c>
      <c r="M10" s="23">
        <v>52.73</v>
      </c>
      <c r="N10" s="23">
        <v>5974</v>
      </c>
      <c r="O10" s="23">
        <v>38134</v>
      </c>
      <c r="P10" s="24">
        <v>0.54375000000000007</v>
      </c>
      <c r="Q10" s="23">
        <v>52.76</v>
      </c>
      <c r="R10" s="23">
        <v>5805</v>
      </c>
      <c r="S10" s="23">
        <v>37399</v>
      </c>
      <c r="T10" s="24">
        <v>0.53333333333333333</v>
      </c>
      <c r="U10" s="23">
        <v>53.85</v>
      </c>
      <c r="V10" s="23">
        <v>5981</v>
      </c>
      <c r="W10" s="23">
        <v>36506</v>
      </c>
      <c r="X10" s="24">
        <v>0.51180555555555551</v>
      </c>
      <c r="Y10" s="23">
        <v>54.36</v>
      </c>
      <c r="Z10" s="23">
        <v>5874</v>
      </c>
      <c r="AA10" s="23">
        <v>36973</v>
      </c>
      <c r="AB10" s="24">
        <v>0.51388888888888895</v>
      </c>
      <c r="AC10" s="23">
        <v>52.48</v>
      </c>
      <c r="AD10" s="23">
        <v>5706</v>
      </c>
      <c r="AE10" s="23">
        <v>38471</v>
      </c>
      <c r="AF10" s="24">
        <v>0.55069444444444449</v>
      </c>
      <c r="AG10" s="23">
        <v>52.97</v>
      </c>
      <c r="AH10" s="23">
        <v>5718</v>
      </c>
      <c r="AI10" s="23">
        <v>36618</v>
      </c>
      <c r="AJ10" s="24">
        <v>0.52152777777777781</v>
      </c>
      <c r="AK10" s="23">
        <v>52.24</v>
      </c>
      <c r="AL10" s="23">
        <v>5836</v>
      </c>
      <c r="AM10" s="23">
        <v>36903</v>
      </c>
      <c r="AN10" s="24">
        <v>0.53194444444444444</v>
      </c>
      <c r="AO10" s="23">
        <v>52.64</v>
      </c>
      <c r="AP10" s="23">
        <v>6100</v>
      </c>
      <c r="AQ10" s="23">
        <v>36726</v>
      </c>
      <c r="AR10" s="24">
        <v>0.52569444444444446</v>
      </c>
      <c r="AS10" s="23">
        <v>54.1</v>
      </c>
      <c r="AT10" s="23">
        <v>5841</v>
      </c>
      <c r="AU10" s="23">
        <v>36556</v>
      </c>
      <c r="AV10" s="24">
        <v>0.51041666666666663</v>
      </c>
      <c r="AW10" s="23">
        <v>52.93</v>
      </c>
      <c r="AX10" s="23">
        <v>5543</v>
      </c>
      <c r="AY10" s="23">
        <v>37166</v>
      </c>
      <c r="AZ10" s="23">
        <v>0.52916666666666667</v>
      </c>
    </row>
    <row r="11" spans="1:52" ht="15" thickBot="1" x14ac:dyDescent="0.2">
      <c r="A11" s="20">
        <v>9</v>
      </c>
      <c r="B11" s="21" t="s">
        <v>102</v>
      </c>
      <c r="C11" s="21" t="s">
        <v>93</v>
      </c>
      <c r="D11" s="22" t="s">
        <v>94</v>
      </c>
      <c r="E11" s="23">
        <v>52.07</v>
      </c>
      <c r="F11" s="23">
        <v>5559</v>
      </c>
      <c r="G11" s="23">
        <v>35164</v>
      </c>
      <c r="H11" s="24">
        <v>0.51041666666666663</v>
      </c>
      <c r="I11" s="23">
        <v>51.09</v>
      </c>
      <c r="J11" s="23">
        <v>5589</v>
      </c>
      <c r="K11" s="23">
        <v>36252</v>
      </c>
      <c r="L11" s="24">
        <v>0.53402777777777777</v>
      </c>
      <c r="M11" s="23">
        <v>51.48</v>
      </c>
      <c r="N11" s="23">
        <v>5604</v>
      </c>
      <c r="O11" s="23">
        <v>37343</v>
      </c>
      <c r="P11" s="24">
        <v>0.54513888888888895</v>
      </c>
      <c r="Q11" s="23">
        <v>50.78</v>
      </c>
      <c r="R11" s="23">
        <v>5520</v>
      </c>
      <c r="S11" s="23">
        <v>38310</v>
      </c>
      <c r="T11" s="24">
        <v>0.56527777777777777</v>
      </c>
      <c r="U11" s="23">
        <v>53.35</v>
      </c>
      <c r="V11" s="23">
        <v>5510</v>
      </c>
      <c r="W11" s="23">
        <v>36304</v>
      </c>
      <c r="X11" s="24">
        <v>0.51388888888888895</v>
      </c>
      <c r="Y11" s="23">
        <v>53.29</v>
      </c>
      <c r="Z11" s="23">
        <v>5334</v>
      </c>
      <c r="AA11" s="23">
        <v>35624</v>
      </c>
      <c r="AB11" s="24">
        <v>0.50555555555555554</v>
      </c>
      <c r="AC11" s="23">
        <v>52.91</v>
      </c>
      <c r="AD11" s="23">
        <v>5638</v>
      </c>
      <c r="AE11" s="23">
        <v>35936</v>
      </c>
      <c r="AF11" s="24">
        <v>0.5131944444444444</v>
      </c>
      <c r="AG11" s="23">
        <v>51.03</v>
      </c>
      <c r="AH11" s="23">
        <v>5441</v>
      </c>
      <c r="AI11" s="23">
        <v>37211</v>
      </c>
      <c r="AJ11" s="24">
        <v>0.54791666666666672</v>
      </c>
      <c r="AK11" s="23">
        <v>51.88</v>
      </c>
      <c r="AL11" s="23">
        <v>5443</v>
      </c>
      <c r="AM11" s="23">
        <v>37073</v>
      </c>
      <c r="AN11" s="24">
        <v>0.53749999999999998</v>
      </c>
      <c r="AO11" s="23">
        <v>52.94</v>
      </c>
      <c r="AP11" s="23">
        <v>5625</v>
      </c>
      <c r="AQ11" s="23">
        <v>35818</v>
      </c>
      <c r="AR11" s="24">
        <v>0.51111111111111118</v>
      </c>
      <c r="AS11" s="23">
        <v>52.4</v>
      </c>
      <c r="AT11" s="23">
        <v>5584</v>
      </c>
      <c r="AU11" s="23">
        <v>35733</v>
      </c>
      <c r="AV11" s="24">
        <v>0.51458333333333328</v>
      </c>
      <c r="AW11" s="23">
        <v>55.84</v>
      </c>
      <c r="AX11" s="23">
        <v>5785</v>
      </c>
      <c r="AY11" s="23">
        <v>36221</v>
      </c>
      <c r="AZ11" s="23">
        <v>0.4916666666666667</v>
      </c>
    </row>
    <row r="12" spans="1:52" s="35" customFormat="1" ht="15" thickBot="1" x14ac:dyDescent="0.2">
      <c r="A12" s="30">
        <v>10</v>
      </c>
      <c r="B12" s="31" t="s">
        <v>107</v>
      </c>
      <c r="C12" s="31" t="s">
        <v>93</v>
      </c>
      <c r="D12" s="32" t="s">
        <v>94</v>
      </c>
      <c r="E12" s="33">
        <v>51.42</v>
      </c>
      <c r="F12" s="33">
        <v>6457</v>
      </c>
      <c r="G12" s="33">
        <v>35549</v>
      </c>
      <c r="H12" s="34">
        <v>0.52152777777777781</v>
      </c>
      <c r="I12" s="33" t="s">
        <v>79</v>
      </c>
      <c r="J12" s="33" t="s">
        <v>79</v>
      </c>
      <c r="K12" s="33" t="s">
        <v>79</v>
      </c>
      <c r="L12" s="34" t="s">
        <v>79</v>
      </c>
      <c r="M12" s="33">
        <v>60.15</v>
      </c>
      <c r="N12" s="33">
        <v>5540</v>
      </c>
      <c r="O12" s="33">
        <v>40039</v>
      </c>
      <c r="P12" s="34">
        <v>0.50347222222222221</v>
      </c>
      <c r="Q12" s="33" t="s">
        <v>79</v>
      </c>
      <c r="R12" s="33" t="s">
        <v>79</v>
      </c>
      <c r="S12" s="33" t="s">
        <v>79</v>
      </c>
      <c r="T12" s="34" t="s">
        <v>79</v>
      </c>
      <c r="U12" s="33">
        <v>63.36</v>
      </c>
      <c r="V12" s="33">
        <v>6075</v>
      </c>
      <c r="W12" s="33">
        <v>36126</v>
      </c>
      <c r="X12" s="34">
        <v>0.4375</v>
      </c>
      <c r="Y12" s="33" t="s">
        <v>79</v>
      </c>
      <c r="Z12" s="33" t="s">
        <v>79</v>
      </c>
      <c r="AA12" s="33" t="s">
        <v>79</v>
      </c>
      <c r="AB12" s="34" t="s">
        <v>79</v>
      </c>
      <c r="AC12" s="33">
        <v>64.59</v>
      </c>
      <c r="AD12" s="33">
        <v>6567</v>
      </c>
      <c r="AE12" s="33">
        <v>33445</v>
      </c>
      <c r="AF12" s="34">
        <v>0.40069444444444446</v>
      </c>
      <c r="AG12" s="33" t="s">
        <v>79</v>
      </c>
      <c r="AH12" s="33" t="s">
        <v>79</v>
      </c>
      <c r="AI12" s="33" t="s">
        <v>79</v>
      </c>
      <c r="AJ12" s="34" t="s">
        <v>79</v>
      </c>
      <c r="AK12" s="33" t="s">
        <v>79</v>
      </c>
      <c r="AL12" s="33" t="s">
        <v>79</v>
      </c>
      <c r="AM12" s="33" t="s">
        <v>79</v>
      </c>
      <c r="AN12" s="34" t="s">
        <v>79</v>
      </c>
      <c r="AO12" s="33">
        <v>58.52</v>
      </c>
      <c r="AP12" s="33">
        <v>5493</v>
      </c>
      <c r="AQ12" s="33">
        <v>37226</v>
      </c>
      <c r="AR12" s="34">
        <v>0.48333333333333334</v>
      </c>
      <c r="AS12" s="33">
        <v>60.31</v>
      </c>
      <c r="AT12" s="33">
        <v>5609</v>
      </c>
      <c r="AU12" s="33">
        <v>37333</v>
      </c>
      <c r="AV12" s="34">
        <v>0.47152777777777777</v>
      </c>
      <c r="AW12" s="33">
        <v>59.64</v>
      </c>
      <c r="AX12" s="33">
        <v>5608</v>
      </c>
      <c r="AY12" s="33">
        <v>41985</v>
      </c>
      <c r="AZ12" s="33">
        <v>0.52986111111111112</v>
      </c>
    </row>
    <row r="13" spans="1:52" ht="15" thickBot="1" x14ac:dyDescent="0.2">
      <c r="A13" s="20">
        <v>11</v>
      </c>
      <c r="B13" s="21" t="s">
        <v>104</v>
      </c>
      <c r="C13" s="21" t="s">
        <v>93</v>
      </c>
      <c r="D13" s="22" t="s">
        <v>94</v>
      </c>
      <c r="E13" s="23">
        <v>50.14</v>
      </c>
      <c r="F13" s="23">
        <v>5457</v>
      </c>
      <c r="G13" s="23">
        <v>34468</v>
      </c>
      <c r="H13" s="24">
        <v>0.51874999999999993</v>
      </c>
      <c r="I13" s="23">
        <v>50.8</v>
      </c>
      <c r="J13" s="23">
        <v>5620</v>
      </c>
      <c r="K13" s="23">
        <v>33794</v>
      </c>
      <c r="L13" s="24">
        <v>0.50347222222222221</v>
      </c>
      <c r="M13" s="23">
        <v>49.46</v>
      </c>
      <c r="N13" s="23">
        <v>5526</v>
      </c>
      <c r="O13" s="23">
        <v>33584</v>
      </c>
      <c r="P13" s="24">
        <v>0.5131944444444444</v>
      </c>
      <c r="Q13" s="23">
        <v>48.03</v>
      </c>
      <c r="R13" s="23">
        <v>5529</v>
      </c>
      <c r="S13" s="23">
        <v>34345</v>
      </c>
      <c r="T13" s="24">
        <v>0.53819444444444442</v>
      </c>
      <c r="U13" s="23">
        <v>52.02</v>
      </c>
      <c r="V13" s="23">
        <v>5769</v>
      </c>
      <c r="W13" s="23">
        <v>35458</v>
      </c>
      <c r="X13" s="24">
        <v>0.51458333333333328</v>
      </c>
      <c r="Y13" s="23">
        <v>50.81</v>
      </c>
      <c r="Z13" s="23">
        <v>5727</v>
      </c>
      <c r="AA13" s="23">
        <v>32606</v>
      </c>
      <c r="AB13" s="24">
        <v>0.48680555555555555</v>
      </c>
      <c r="AC13" s="23">
        <v>52.4</v>
      </c>
      <c r="AD13" s="23">
        <v>5539</v>
      </c>
      <c r="AE13" s="23">
        <v>29870</v>
      </c>
      <c r="AF13" s="24">
        <v>0.4375</v>
      </c>
      <c r="AG13" s="23">
        <v>50.84</v>
      </c>
      <c r="AH13" s="23">
        <v>5544</v>
      </c>
      <c r="AI13" s="23">
        <v>26895</v>
      </c>
      <c r="AJ13" s="24">
        <v>0.40902777777777777</v>
      </c>
      <c r="AK13" s="23">
        <v>51.13</v>
      </c>
      <c r="AL13" s="23">
        <v>5565</v>
      </c>
      <c r="AM13" s="23">
        <v>26629</v>
      </c>
      <c r="AN13" s="24">
        <v>0.40277777777777773</v>
      </c>
      <c r="AO13" s="23">
        <v>48.49</v>
      </c>
      <c r="AP13" s="23">
        <v>5738</v>
      </c>
      <c r="AQ13" s="23">
        <v>28155</v>
      </c>
      <c r="AR13" s="24">
        <v>0.44444444444444442</v>
      </c>
      <c r="AS13" s="23">
        <v>50.14</v>
      </c>
      <c r="AT13" s="23">
        <v>5639</v>
      </c>
      <c r="AU13" s="23">
        <v>27876</v>
      </c>
      <c r="AV13" s="24">
        <v>0.42708333333333331</v>
      </c>
      <c r="AW13" s="23">
        <v>53.67</v>
      </c>
      <c r="AX13" s="23">
        <v>5842</v>
      </c>
      <c r="AY13" s="23">
        <v>30221</v>
      </c>
      <c r="AZ13" s="23">
        <v>0.43263888888888885</v>
      </c>
    </row>
    <row r="14" spans="1:52" ht="15" thickBot="1" x14ac:dyDescent="0.2">
      <c r="A14" s="20">
        <v>12</v>
      </c>
      <c r="B14" s="21" t="s">
        <v>105</v>
      </c>
      <c r="C14" s="21" t="s">
        <v>93</v>
      </c>
      <c r="D14" s="22" t="s">
        <v>94</v>
      </c>
      <c r="E14" s="23">
        <v>49.99</v>
      </c>
      <c r="F14" s="23">
        <v>5508</v>
      </c>
      <c r="G14" s="23">
        <v>38299</v>
      </c>
      <c r="H14" s="24">
        <v>0.57361111111111118</v>
      </c>
      <c r="I14" s="23">
        <v>48.14</v>
      </c>
      <c r="J14" s="23">
        <v>5457</v>
      </c>
      <c r="K14" s="23">
        <v>39596</v>
      </c>
      <c r="L14" s="24">
        <v>0.61249999999999993</v>
      </c>
      <c r="M14" s="23">
        <v>51.83</v>
      </c>
      <c r="N14" s="23">
        <v>5441</v>
      </c>
      <c r="O14" s="23">
        <v>38095</v>
      </c>
      <c r="P14" s="24">
        <v>0.55138888888888882</v>
      </c>
      <c r="Q14" s="23">
        <v>51.69</v>
      </c>
      <c r="R14" s="23">
        <v>5082</v>
      </c>
      <c r="S14" s="23">
        <v>36043</v>
      </c>
      <c r="T14" s="24">
        <v>0.52569444444444446</v>
      </c>
      <c r="U14" s="23">
        <v>52.27</v>
      </c>
      <c r="V14" s="23">
        <v>5399</v>
      </c>
      <c r="W14" s="23">
        <v>35827</v>
      </c>
      <c r="X14" s="24">
        <v>0.51736111111111105</v>
      </c>
      <c r="Y14" s="23">
        <v>51.61</v>
      </c>
      <c r="Z14" s="23">
        <v>5317</v>
      </c>
      <c r="AA14" s="23">
        <v>34861</v>
      </c>
      <c r="AB14" s="24">
        <v>0.51041666666666663</v>
      </c>
      <c r="AC14" s="23">
        <v>51.13</v>
      </c>
      <c r="AD14" s="23">
        <v>5475</v>
      </c>
      <c r="AE14" s="23">
        <v>35856</v>
      </c>
      <c r="AF14" s="24">
        <v>0.52847222222222223</v>
      </c>
      <c r="AG14" s="23">
        <v>50.67</v>
      </c>
      <c r="AH14" s="23">
        <v>5583</v>
      </c>
      <c r="AI14" s="23">
        <v>36662</v>
      </c>
      <c r="AJ14" s="24">
        <v>0.54375000000000007</v>
      </c>
      <c r="AK14" s="23">
        <v>50.22</v>
      </c>
      <c r="AL14" s="23">
        <v>5161</v>
      </c>
      <c r="AM14" s="23">
        <v>36638</v>
      </c>
      <c r="AN14" s="24">
        <v>0.54791666666666672</v>
      </c>
      <c r="AO14" s="23">
        <v>49.04</v>
      </c>
      <c r="AP14" s="23">
        <v>5422</v>
      </c>
      <c r="AQ14" s="23">
        <v>38007</v>
      </c>
      <c r="AR14" s="24">
        <v>0.57986111111111105</v>
      </c>
      <c r="AS14" s="23">
        <v>49.43</v>
      </c>
      <c r="AT14" s="23">
        <v>5675</v>
      </c>
      <c r="AU14" s="23">
        <v>38662</v>
      </c>
      <c r="AV14" s="24">
        <v>0.58472222222222225</v>
      </c>
      <c r="AW14" s="23">
        <v>55.14</v>
      </c>
      <c r="AX14" s="23">
        <v>5833</v>
      </c>
      <c r="AY14" s="23">
        <v>36798</v>
      </c>
      <c r="AZ14" s="23">
        <v>0.50486111111111109</v>
      </c>
    </row>
    <row r="15" spans="1:52" ht="15" thickBot="1" x14ac:dyDescent="0.2">
      <c r="A15" s="20">
        <v>13</v>
      </c>
      <c r="B15" s="21" t="s">
        <v>103</v>
      </c>
      <c r="C15" s="21" t="s">
        <v>93</v>
      </c>
      <c r="D15" s="22" t="s">
        <v>94</v>
      </c>
      <c r="E15" s="23">
        <v>49.93</v>
      </c>
      <c r="F15" s="23">
        <v>5336</v>
      </c>
      <c r="G15" s="23">
        <v>36255</v>
      </c>
      <c r="H15" s="24">
        <v>0.54583333333333328</v>
      </c>
      <c r="I15" s="23">
        <v>50.95</v>
      </c>
      <c r="J15" s="23">
        <v>5337</v>
      </c>
      <c r="K15" s="23">
        <v>35521</v>
      </c>
      <c r="L15" s="24">
        <v>0.52569444444444446</v>
      </c>
      <c r="M15" s="23">
        <v>51.95</v>
      </c>
      <c r="N15" s="23">
        <v>5256</v>
      </c>
      <c r="O15" s="23">
        <v>35159</v>
      </c>
      <c r="P15" s="24">
        <v>0.51111111111111118</v>
      </c>
      <c r="Q15" s="23">
        <v>50.83</v>
      </c>
      <c r="R15" s="23">
        <v>5292</v>
      </c>
      <c r="S15" s="23">
        <v>35035</v>
      </c>
      <c r="T15" s="24">
        <v>0.52013888888888882</v>
      </c>
      <c r="U15" s="23">
        <v>53.15</v>
      </c>
      <c r="V15" s="23">
        <v>5462</v>
      </c>
      <c r="W15" s="23">
        <v>34824</v>
      </c>
      <c r="X15" s="24">
        <v>0.49652777777777773</v>
      </c>
      <c r="Y15" s="23">
        <v>52.78</v>
      </c>
      <c r="Z15" s="23">
        <v>5295</v>
      </c>
      <c r="AA15" s="23">
        <v>34465</v>
      </c>
      <c r="AB15" s="24">
        <v>0.49444444444444446</v>
      </c>
      <c r="AC15" s="23">
        <v>52.29</v>
      </c>
      <c r="AD15" s="23">
        <v>5472</v>
      </c>
      <c r="AE15" s="23">
        <v>34819</v>
      </c>
      <c r="AF15" s="24">
        <v>0.50347222222222221</v>
      </c>
      <c r="AG15" s="23">
        <v>51.97</v>
      </c>
      <c r="AH15" s="23">
        <v>5426</v>
      </c>
      <c r="AI15" s="23">
        <v>35185</v>
      </c>
      <c r="AJ15" s="24">
        <v>0.51180555555555551</v>
      </c>
      <c r="AK15" s="23">
        <v>50.98</v>
      </c>
      <c r="AL15" s="23">
        <v>5392</v>
      </c>
      <c r="AM15" s="23">
        <v>34023</v>
      </c>
      <c r="AN15" s="24">
        <v>0.50486111111111109</v>
      </c>
      <c r="AO15" s="23">
        <v>50.26</v>
      </c>
      <c r="AP15" s="23">
        <v>5495</v>
      </c>
      <c r="AQ15" s="23">
        <v>32514</v>
      </c>
      <c r="AR15" s="24">
        <v>0.49027777777777781</v>
      </c>
      <c r="AS15" s="23">
        <v>51.2</v>
      </c>
      <c r="AT15" s="23">
        <v>5646</v>
      </c>
      <c r="AU15" s="23">
        <v>30382</v>
      </c>
      <c r="AV15" s="24">
        <v>0.45347222222222222</v>
      </c>
      <c r="AW15" s="23">
        <v>54.05</v>
      </c>
      <c r="AX15" s="23">
        <v>5424</v>
      </c>
      <c r="AY15" s="23">
        <v>32173</v>
      </c>
      <c r="AZ15" s="23">
        <v>0.4548611111111111</v>
      </c>
    </row>
  </sheetData>
  <mergeCells count="12">
    <mergeCell ref="AT1:AW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</mergeCells>
  <phoneticPr fontId="1" type="noConversion"/>
  <hyperlinks>
    <hyperlink ref="A2" r:id="rId1" display="javascript:"/>
    <hyperlink ref="E2" r:id="rId2" display="javascript:"/>
    <hyperlink ref="F2" r:id="rId3" display="javascript:"/>
    <hyperlink ref="G2" r:id="rId4" display="javascript:"/>
    <hyperlink ref="H2" r:id="rId5" display="javascript:"/>
    <hyperlink ref="I2" r:id="rId6" display="javascript:"/>
    <hyperlink ref="J2" r:id="rId7" display="javascript:"/>
    <hyperlink ref="K2" r:id="rId8" display="javascript:"/>
    <hyperlink ref="L2" r:id="rId9" display="javascript:"/>
    <hyperlink ref="M2" r:id="rId10" display="javascript:"/>
    <hyperlink ref="N2" r:id="rId11" display="javascript:"/>
    <hyperlink ref="O2" r:id="rId12" display="javascript:"/>
    <hyperlink ref="P2" r:id="rId13" display="javascript:"/>
    <hyperlink ref="Q2" r:id="rId14" display="javascript:"/>
    <hyperlink ref="R2" r:id="rId15" display="javascript:"/>
    <hyperlink ref="S2" r:id="rId16" display="javascript:"/>
    <hyperlink ref="T2" r:id="rId17" display="javascript:"/>
    <hyperlink ref="U2" r:id="rId18" display="javascript:"/>
    <hyperlink ref="V2" r:id="rId19" display="javascript:"/>
    <hyperlink ref="W2" r:id="rId20" display="javascript:"/>
    <hyperlink ref="X2" r:id="rId21" display="javascript:"/>
    <hyperlink ref="Y2" r:id="rId22" display="javascript:"/>
    <hyperlink ref="Z2" r:id="rId23" display="javascript:"/>
    <hyperlink ref="AA2" r:id="rId24" display="javascript:"/>
    <hyperlink ref="AB2" r:id="rId25" display="javascript:"/>
    <hyperlink ref="AC2" r:id="rId26" display="javascript:"/>
    <hyperlink ref="AD2" r:id="rId27" display="javascript:"/>
    <hyperlink ref="AE2" r:id="rId28" display="javascript:"/>
    <hyperlink ref="AF2" r:id="rId29" display="javascript:"/>
    <hyperlink ref="AG2" r:id="rId30" display="javascript:"/>
    <hyperlink ref="AH2" r:id="rId31" display="javascript:"/>
    <hyperlink ref="AI2" r:id="rId32" display="javascript:"/>
    <hyperlink ref="AJ2" r:id="rId33" display="javascript:"/>
    <hyperlink ref="AK2" r:id="rId34" display="javascript:"/>
    <hyperlink ref="AL2" r:id="rId35" display="javascript:"/>
    <hyperlink ref="AM2" r:id="rId36" display="javascript:"/>
    <hyperlink ref="AN2" r:id="rId37" display="javascript:"/>
    <hyperlink ref="AO2" r:id="rId38" display="javascript:"/>
    <hyperlink ref="AP2" r:id="rId39" display="javascript:"/>
    <hyperlink ref="AQ2" r:id="rId40" display="javascript:"/>
    <hyperlink ref="AR2" r:id="rId41" display="javascript:"/>
    <hyperlink ref="AS2" r:id="rId42" display="javascript:"/>
    <hyperlink ref="AT2" r:id="rId43" display="javascript:"/>
    <hyperlink ref="AU2" r:id="rId44" display="javascript:"/>
    <hyperlink ref="AV2" r:id="rId45" display="javascript:"/>
    <hyperlink ref="AW2" r:id="rId46" display="javascript:"/>
    <hyperlink ref="AX2" r:id="rId47" display="javascript:"/>
    <hyperlink ref="AY2" r:id="rId48" display="javascript:"/>
    <hyperlink ref="AZ2" r:id="rId49" display="javascript:"/>
  </hyperlinks>
  <pageMargins left="0.7" right="0.7" top="0.75" bottom="0.75" header="0.3" footer="0.3"/>
  <pageSetup paperSize="9" orientation="portrait" r:id="rId5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1"/>
  <sheetViews>
    <sheetView workbookViewId="0">
      <selection activeCell="C20" sqref="C20"/>
    </sheetView>
  </sheetViews>
  <sheetFormatPr defaultRowHeight="13.5" x14ac:dyDescent="0.15"/>
  <cols>
    <col min="1" max="1" width="15.875" customWidth="1"/>
  </cols>
  <sheetData>
    <row r="1" spans="1:13" s="35" customFormat="1" ht="15" thickBot="1" x14ac:dyDescent="0.2">
      <c r="A1" s="31" t="s">
        <v>106</v>
      </c>
      <c r="B1" s="33">
        <v>63.51</v>
      </c>
      <c r="C1" s="33" t="s">
        <v>79</v>
      </c>
      <c r="D1" s="33">
        <v>58.4</v>
      </c>
      <c r="E1" s="33" t="s">
        <v>79</v>
      </c>
      <c r="F1" s="33">
        <v>63.72</v>
      </c>
      <c r="G1" s="33" t="s">
        <v>79</v>
      </c>
      <c r="H1" s="33" t="s">
        <v>79</v>
      </c>
      <c r="I1" s="33" t="s">
        <v>79</v>
      </c>
      <c r="J1" s="33" t="s">
        <v>79</v>
      </c>
      <c r="K1" s="33" t="s">
        <v>79</v>
      </c>
      <c r="L1" s="33" t="s">
        <v>79</v>
      </c>
      <c r="M1" s="33">
        <v>59.81</v>
      </c>
    </row>
    <row r="2" spans="1:13" s="35" customFormat="1" ht="15" thickBot="1" x14ac:dyDescent="0.2">
      <c r="A2" s="31" t="s">
        <v>107</v>
      </c>
      <c r="B2" s="33">
        <v>51.42</v>
      </c>
      <c r="C2" s="33" t="s">
        <v>79</v>
      </c>
      <c r="D2" s="33">
        <v>60.15</v>
      </c>
      <c r="E2" s="33" t="s">
        <v>79</v>
      </c>
      <c r="F2" s="33">
        <v>63.36</v>
      </c>
      <c r="G2" s="33" t="s">
        <v>79</v>
      </c>
      <c r="H2" s="33">
        <v>64.59</v>
      </c>
      <c r="I2" s="33" t="s">
        <v>79</v>
      </c>
      <c r="J2" s="33" t="s">
        <v>79</v>
      </c>
      <c r="K2" s="33">
        <v>58.52</v>
      </c>
      <c r="L2" s="33">
        <v>60.31</v>
      </c>
      <c r="M2" s="33">
        <v>59.64</v>
      </c>
    </row>
    <row r="3" spans="1:13" s="35" customFormat="1" ht="15" thickBot="1" x14ac:dyDescent="0.2">
      <c r="A3" s="31" t="s">
        <v>96</v>
      </c>
      <c r="B3" s="33">
        <v>56.37</v>
      </c>
      <c r="C3" s="33">
        <v>58.52</v>
      </c>
      <c r="D3" s="33">
        <v>58.39</v>
      </c>
      <c r="E3" s="33">
        <v>56.75</v>
      </c>
      <c r="F3" s="33">
        <v>59.17</v>
      </c>
      <c r="G3" s="33">
        <v>60</v>
      </c>
      <c r="H3" s="33">
        <v>60.04</v>
      </c>
      <c r="I3" s="33">
        <v>56.9</v>
      </c>
      <c r="J3" s="33">
        <v>60.85</v>
      </c>
      <c r="K3" s="33">
        <v>57.71</v>
      </c>
      <c r="L3" s="33">
        <v>54.37</v>
      </c>
      <c r="M3" s="33">
        <v>57.61</v>
      </c>
    </row>
    <row r="4" spans="1:13" s="35" customFormat="1" ht="15" thickBot="1" x14ac:dyDescent="0.2">
      <c r="A4" s="31" t="s">
        <v>95</v>
      </c>
      <c r="B4" s="33">
        <v>61.31</v>
      </c>
      <c r="C4" s="33">
        <v>60.3</v>
      </c>
      <c r="D4" s="33">
        <v>60.98</v>
      </c>
      <c r="E4" s="33">
        <v>60.57</v>
      </c>
      <c r="F4" s="33">
        <v>62.81</v>
      </c>
      <c r="G4" s="33">
        <v>62.81</v>
      </c>
      <c r="H4" s="33">
        <v>59.88</v>
      </c>
      <c r="I4" s="33">
        <v>60.84</v>
      </c>
      <c r="J4" s="33">
        <v>62.49</v>
      </c>
      <c r="K4" s="33">
        <v>60.92</v>
      </c>
      <c r="L4" s="33">
        <v>60.37</v>
      </c>
      <c r="M4" s="33">
        <v>61.23</v>
      </c>
    </row>
    <row r="5" spans="1:13" s="35" customFormat="1" ht="15" thickBot="1" x14ac:dyDescent="0.2">
      <c r="A5" s="31" t="s">
        <v>99</v>
      </c>
      <c r="B5" s="33">
        <v>55.26</v>
      </c>
      <c r="C5" s="33">
        <v>53.97</v>
      </c>
      <c r="D5" s="33">
        <v>56.15</v>
      </c>
      <c r="E5" s="33">
        <v>55.49</v>
      </c>
      <c r="F5" s="33">
        <v>57.03</v>
      </c>
      <c r="G5" s="33">
        <v>56.37</v>
      </c>
      <c r="H5" s="33">
        <v>57.3</v>
      </c>
      <c r="I5" s="33">
        <v>56.21</v>
      </c>
      <c r="J5" s="33">
        <v>54.82</v>
      </c>
      <c r="K5" s="33">
        <v>55.1</v>
      </c>
      <c r="L5" s="33">
        <v>57.49</v>
      </c>
      <c r="M5" s="33">
        <v>56.9</v>
      </c>
    </row>
    <row r="9" spans="1:13" ht="15" thickBot="1" x14ac:dyDescent="0.2">
      <c r="B9" s="31" t="s">
        <v>106</v>
      </c>
      <c r="C9" s="31" t="s">
        <v>107</v>
      </c>
      <c r="D9" s="31" t="s">
        <v>96</v>
      </c>
      <c r="E9" s="31" t="s">
        <v>95</v>
      </c>
      <c r="F9" s="31" t="s">
        <v>99</v>
      </c>
    </row>
    <row r="10" spans="1:13" x14ac:dyDescent="0.15">
      <c r="A10">
        <v>12</v>
      </c>
      <c r="B10" s="6">
        <v>59.81</v>
      </c>
      <c r="C10" s="6">
        <v>59.64</v>
      </c>
      <c r="D10" s="6">
        <v>57.61</v>
      </c>
      <c r="E10" s="6">
        <v>61.23</v>
      </c>
      <c r="F10" s="6">
        <v>56.9</v>
      </c>
    </row>
    <row r="11" spans="1:13" x14ac:dyDescent="0.15">
      <c r="A11">
        <v>11</v>
      </c>
      <c r="B11" s="8" t="s">
        <v>83</v>
      </c>
      <c r="C11" s="6">
        <v>60.31</v>
      </c>
      <c r="D11" s="6">
        <v>54.37</v>
      </c>
      <c r="E11" s="6">
        <v>60.37</v>
      </c>
      <c r="F11" s="6">
        <v>57.49</v>
      </c>
    </row>
    <row r="12" spans="1:13" x14ac:dyDescent="0.15">
      <c r="A12">
        <v>10</v>
      </c>
      <c r="B12" s="8" t="s">
        <v>83</v>
      </c>
      <c r="C12" s="6">
        <v>58.52</v>
      </c>
      <c r="D12" s="6">
        <v>57.71</v>
      </c>
      <c r="E12" s="6">
        <v>60.92</v>
      </c>
      <c r="F12" s="6">
        <v>55.1</v>
      </c>
    </row>
    <row r="13" spans="1:13" x14ac:dyDescent="0.15">
      <c r="A13">
        <v>9</v>
      </c>
      <c r="B13" s="8" t="s">
        <v>83</v>
      </c>
      <c r="C13" s="8" t="s">
        <v>83</v>
      </c>
      <c r="D13" s="6">
        <v>60.85</v>
      </c>
      <c r="E13" s="6">
        <v>62.49</v>
      </c>
      <c r="F13" s="6">
        <v>54.82</v>
      </c>
    </row>
    <row r="14" spans="1:13" x14ac:dyDescent="0.15">
      <c r="A14">
        <v>8</v>
      </c>
      <c r="B14" s="8" t="s">
        <v>83</v>
      </c>
      <c r="C14" s="8" t="s">
        <v>83</v>
      </c>
      <c r="D14" s="6">
        <v>56.9</v>
      </c>
      <c r="E14" s="6">
        <v>60.84</v>
      </c>
      <c r="F14" s="6">
        <v>56.21</v>
      </c>
    </row>
    <row r="15" spans="1:13" x14ac:dyDescent="0.15">
      <c r="A15">
        <v>7</v>
      </c>
      <c r="B15" s="8" t="s">
        <v>83</v>
      </c>
      <c r="C15" s="6">
        <v>64.59</v>
      </c>
      <c r="D15" s="6">
        <v>60.04</v>
      </c>
      <c r="E15" s="6">
        <v>59.88</v>
      </c>
      <c r="F15" s="6">
        <v>57.3</v>
      </c>
    </row>
    <row r="16" spans="1:13" x14ac:dyDescent="0.15">
      <c r="A16">
        <v>6</v>
      </c>
      <c r="B16" s="8" t="s">
        <v>83</v>
      </c>
      <c r="C16" s="8" t="s">
        <v>83</v>
      </c>
      <c r="D16" s="6">
        <v>60</v>
      </c>
      <c r="E16" s="6">
        <v>62.81</v>
      </c>
      <c r="F16" s="6">
        <v>56.37</v>
      </c>
    </row>
    <row r="17" spans="1:6" x14ac:dyDescent="0.15">
      <c r="A17">
        <v>5</v>
      </c>
      <c r="B17" s="6">
        <v>63.72</v>
      </c>
      <c r="C17" s="6">
        <v>63.36</v>
      </c>
      <c r="D17" s="6">
        <v>59.17</v>
      </c>
      <c r="E17" s="6">
        <v>62.81</v>
      </c>
      <c r="F17" s="6">
        <v>57.03</v>
      </c>
    </row>
    <row r="18" spans="1:6" x14ac:dyDescent="0.15">
      <c r="A18">
        <v>4</v>
      </c>
      <c r="B18" s="8" t="s">
        <v>83</v>
      </c>
      <c r="C18" s="8" t="s">
        <v>83</v>
      </c>
      <c r="D18" s="6">
        <v>56.75</v>
      </c>
      <c r="E18" s="6">
        <v>60.57</v>
      </c>
      <c r="F18" s="6">
        <v>55.49</v>
      </c>
    </row>
    <row r="19" spans="1:6" x14ac:dyDescent="0.15">
      <c r="A19">
        <v>3</v>
      </c>
      <c r="B19" s="6">
        <v>58.4</v>
      </c>
      <c r="C19" s="6">
        <v>60.15</v>
      </c>
      <c r="D19" s="6">
        <v>58.39</v>
      </c>
      <c r="E19" s="6">
        <v>60.98</v>
      </c>
      <c r="F19" s="6">
        <v>56.15</v>
      </c>
    </row>
    <row r="20" spans="1:6" x14ac:dyDescent="0.15">
      <c r="A20">
        <v>2</v>
      </c>
      <c r="B20" s="8" t="s">
        <v>83</v>
      </c>
      <c r="C20" s="8" t="s">
        <v>83</v>
      </c>
      <c r="D20" s="6">
        <v>58.52</v>
      </c>
      <c r="E20" s="6">
        <v>60.3</v>
      </c>
      <c r="F20" s="6">
        <v>53.97</v>
      </c>
    </row>
    <row r="21" spans="1:6" x14ac:dyDescent="0.15">
      <c r="A21">
        <v>1</v>
      </c>
      <c r="B21" s="6">
        <v>63.51</v>
      </c>
      <c r="C21" s="6">
        <v>51.42</v>
      </c>
      <c r="D21" s="6">
        <v>56.37</v>
      </c>
      <c r="E21" s="6">
        <v>61.31</v>
      </c>
      <c r="F21" s="6">
        <v>55.26</v>
      </c>
    </row>
  </sheetData>
  <sortState ref="A11:F21">
    <sortCondition descending="1" ref="A10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60" customWidth="1"/>
    <col min="2" max="9" width="15.75" style="60" customWidth="1"/>
    <col min="10" max="16384" width="9" style="60"/>
  </cols>
  <sheetData>
    <row r="1" spans="1:11" ht="16.5" x14ac:dyDescent="0.15">
      <c r="A1" s="56" t="s">
        <v>108</v>
      </c>
      <c r="B1" s="56">
        <v>1</v>
      </c>
      <c r="C1" s="57"/>
      <c r="D1" s="57"/>
      <c r="E1" s="57"/>
      <c r="F1" s="57"/>
      <c r="G1" s="58"/>
      <c r="H1" s="59"/>
      <c r="I1" s="59"/>
      <c r="J1" s="59"/>
      <c r="K1" s="59"/>
    </row>
    <row r="2" spans="1:11" ht="16.5" x14ac:dyDescent="0.15">
      <c r="A2" s="56" t="s">
        <v>109</v>
      </c>
      <c r="B2" s="56">
        <f>SUM(C14:C23)</f>
        <v>0</v>
      </c>
      <c r="C2" s="57"/>
      <c r="D2" s="57"/>
      <c r="E2" s="57"/>
      <c r="F2" s="57"/>
      <c r="G2" s="58"/>
      <c r="H2" s="59"/>
      <c r="I2" s="59"/>
      <c r="J2" s="59"/>
      <c r="K2" s="59"/>
    </row>
    <row r="3" spans="1:11" ht="16.5" x14ac:dyDescent="0.15">
      <c r="A3" s="56" t="s">
        <v>110</v>
      </c>
      <c r="B3" s="61">
        <v>44075</v>
      </c>
      <c r="C3" s="57"/>
      <c r="D3" s="57"/>
      <c r="E3" s="57"/>
      <c r="F3" s="57"/>
      <c r="G3" s="58"/>
      <c r="H3" s="59"/>
      <c r="I3" s="59"/>
      <c r="J3" s="59"/>
      <c r="K3" s="59"/>
    </row>
    <row r="4" spans="1:11" ht="33" x14ac:dyDescent="0.15">
      <c r="A4" s="56" t="s">
        <v>111</v>
      </c>
      <c r="B4" s="56" t="s">
        <v>112</v>
      </c>
      <c r="C4" s="56" t="s">
        <v>113</v>
      </c>
      <c r="D4" s="56" t="s">
        <v>114</v>
      </c>
      <c r="E4" s="57"/>
      <c r="F4" s="58"/>
      <c r="G4" s="58"/>
      <c r="H4" s="59"/>
      <c r="I4" s="59"/>
      <c r="J4" s="59"/>
      <c r="K4" s="59"/>
    </row>
    <row r="5" spans="1:11" ht="16.5" x14ac:dyDescent="0.15">
      <c r="A5" s="56" t="s">
        <v>115</v>
      </c>
      <c r="B5" s="56">
        <f>SUM(D14:D23)</f>
        <v>3.5</v>
      </c>
      <c r="C5" s="56">
        <f>ROUND(B5*10000/$B$1,0)</f>
        <v>35000</v>
      </c>
      <c r="D5" s="56" t="e">
        <f>ROUND(B5*10000/$B$2,0)</f>
        <v>#DIV/0!</v>
      </c>
      <c r="E5" s="57"/>
      <c r="F5" s="58"/>
      <c r="G5" s="58"/>
      <c r="H5" s="59"/>
      <c r="I5" s="59"/>
      <c r="J5" s="59"/>
      <c r="K5" s="59"/>
    </row>
    <row r="6" spans="1:11" ht="16.5" x14ac:dyDescent="0.15">
      <c r="A6" s="56" t="s">
        <v>116</v>
      </c>
      <c r="B6" s="56">
        <v>0</v>
      </c>
      <c r="C6" s="56">
        <f>ROUND(B6*10000/$B$1,0)</f>
        <v>0</v>
      </c>
      <c r="D6" s="56" t="e">
        <f>ROUND(B6*10000/$B$2,0)</f>
        <v>#DIV/0!</v>
      </c>
      <c r="E6" s="57"/>
      <c r="F6" s="58"/>
      <c r="G6" s="58"/>
      <c r="H6" s="59"/>
      <c r="I6" s="59"/>
      <c r="J6" s="59"/>
      <c r="K6" s="59"/>
    </row>
    <row r="7" spans="1:11" ht="16.5" x14ac:dyDescent="0.15">
      <c r="A7" s="56" t="s">
        <v>117</v>
      </c>
      <c r="B7" s="56">
        <f>SUM(H14:H23)</f>
        <v>0</v>
      </c>
      <c r="C7" s="56">
        <f>ROUND(B7*10000/$B$1,0)</f>
        <v>0</v>
      </c>
      <c r="D7" s="56" t="e">
        <f>ROUND(B7*10000/$B$2,0)</f>
        <v>#DIV/0!</v>
      </c>
      <c r="E7" s="57"/>
      <c r="F7" s="58"/>
      <c r="G7" s="58"/>
      <c r="H7" s="59"/>
      <c r="I7" s="59"/>
      <c r="J7" s="59"/>
      <c r="K7" s="59"/>
    </row>
    <row r="8" spans="1:11" ht="16.5" x14ac:dyDescent="0.15">
      <c r="A8" s="56" t="s">
        <v>118</v>
      </c>
      <c r="B8" s="56">
        <f>SUM(I14:I23)</f>
        <v>0</v>
      </c>
      <c r="C8" s="56">
        <f>ROUND(B8*10000/$B$1,0)</f>
        <v>0</v>
      </c>
      <c r="D8" s="56" t="e">
        <f>ROUND(B8*10000/$B$2,0)</f>
        <v>#DIV/0!</v>
      </c>
      <c r="E8" s="57"/>
      <c r="F8" s="58"/>
      <c r="G8" s="58"/>
      <c r="H8" s="59"/>
      <c r="I8" s="59"/>
      <c r="J8" s="59"/>
      <c r="K8" s="59"/>
    </row>
    <row r="9" spans="1:11" ht="16.5" x14ac:dyDescent="0.15">
      <c r="A9" s="56" t="s">
        <v>119</v>
      </c>
      <c r="B9" s="62"/>
      <c r="C9" s="57"/>
      <c r="D9" s="57"/>
      <c r="E9" s="57"/>
      <c r="F9" s="58"/>
      <c r="G9" s="58"/>
      <c r="H9" s="59"/>
      <c r="I9" s="59"/>
      <c r="J9" s="59"/>
      <c r="K9" s="59"/>
    </row>
    <row r="10" spans="1:11" ht="16.5" x14ac:dyDescent="0.15">
      <c r="A10" s="56" t="s">
        <v>120</v>
      </c>
      <c r="B10" s="63">
        <f>AVERAGE(测算表!C17:L17)/30</f>
        <v>2.0658666666666665</v>
      </c>
      <c r="C10" s="57"/>
      <c r="D10" s="57"/>
      <c r="E10" s="57"/>
      <c r="F10" s="58"/>
      <c r="G10" s="58"/>
      <c r="H10" s="59"/>
      <c r="I10" s="59"/>
      <c r="J10" s="59"/>
      <c r="K10" s="59"/>
    </row>
    <row r="11" spans="1:11" ht="16.5" x14ac:dyDescent="0.15">
      <c r="A11" s="56" t="s">
        <v>121</v>
      </c>
      <c r="B11" s="62"/>
      <c r="C11" s="57"/>
      <c r="D11" s="57"/>
      <c r="E11" s="57"/>
      <c r="F11" s="58"/>
      <c r="G11" s="58"/>
      <c r="H11" s="59"/>
      <c r="I11" s="59"/>
      <c r="J11" s="59"/>
      <c r="K11" s="59"/>
    </row>
    <row r="12" spans="1:11" ht="16.5" x14ac:dyDescent="0.15">
      <c r="A12" s="57"/>
      <c r="B12" s="57"/>
      <c r="C12" s="57"/>
      <c r="D12" s="57"/>
      <c r="E12" s="57"/>
      <c r="F12" s="58"/>
      <c r="G12" s="58"/>
      <c r="H12" s="59"/>
      <c r="I12" s="59"/>
      <c r="J12" s="59"/>
      <c r="K12" s="59"/>
    </row>
    <row r="13" spans="1:11" ht="33" x14ac:dyDescent="0.15">
      <c r="A13" s="64" t="s">
        <v>122</v>
      </c>
      <c r="B13" s="65" t="s">
        <v>108</v>
      </c>
      <c r="C13" s="65" t="s">
        <v>109</v>
      </c>
      <c r="D13" s="65" t="s">
        <v>123</v>
      </c>
      <c r="E13" s="56" t="s">
        <v>113</v>
      </c>
      <c r="F13" s="56" t="s">
        <v>114</v>
      </c>
      <c r="G13" s="65" t="s">
        <v>124</v>
      </c>
      <c r="H13" s="65" t="s">
        <v>125</v>
      </c>
      <c r="I13" s="65" t="s">
        <v>126</v>
      </c>
      <c r="J13" s="58"/>
      <c r="K13" s="59"/>
    </row>
    <row r="14" spans="1:11" ht="16.5" x14ac:dyDescent="0.15">
      <c r="A14" s="66" t="s">
        <v>127</v>
      </c>
      <c r="B14" s="67">
        <f>B1</f>
        <v>1</v>
      </c>
      <c r="C14" s="67">
        <f>[1]结果表!C118</f>
        <v>0</v>
      </c>
      <c r="D14" s="67">
        <f>B14*E14/10000</f>
        <v>3.5</v>
      </c>
      <c r="E14" s="67">
        <v>35000</v>
      </c>
      <c r="F14" s="67" t="e">
        <f>ROUND(D14*10000/C14,0)</f>
        <v>#DIV/0!</v>
      </c>
      <c r="G14" s="67">
        <v>0</v>
      </c>
      <c r="H14" s="67" t="str">
        <f>[1]结果表!D124</f>
        <v>——</v>
      </c>
      <c r="I14" s="67" t="str">
        <f>[1]结果表!D126</f>
        <v>——</v>
      </c>
      <c r="J14" s="58"/>
      <c r="K14" s="59"/>
    </row>
    <row r="15" spans="1:11" ht="16.5" x14ac:dyDescent="0.15">
      <c r="A15" s="66" t="s">
        <v>128</v>
      </c>
      <c r="B15" s="68"/>
      <c r="C15" s="68"/>
      <c r="D15" s="68"/>
      <c r="E15" s="67" t="e">
        <f t="shared" ref="E15:E23" si="0">ROUND(D15*10000/B15,0)</f>
        <v>#DIV/0!</v>
      </c>
      <c r="F15" s="67" t="e">
        <f t="shared" ref="F15:F23" si="1">ROUND(D15*10000/C15,0)</f>
        <v>#DIV/0!</v>
      </c>
      <c r="G15" s="69"/>
      <c r="H15" s="69"/>
      <c r="I15" s="68"/>
      <c r="J15" s="58"/>
      <c r="K15" s="59"/>
    </row>
    <row r="16" spans="1:11" ht="16.5" x14ac:dyDescent="0.15">
      <c r="A16" s="66" t="s">
        <v>129</v>
      </c>
      <c r="B16" s="68"/>
      <c r="C16" s="68"/>
      <c r="D16" s="68"/>
      <c r="E16" s="67" t="e">
        <f t="shared" si="0"/>
        <v>#DIV/0!</v>
      </c>
      <c r="F16" s="67" t="e">
        <f t="shared" si="1"/>
        <v>#DIV/0!</v>
      </c>
      <c r="G16" s="69"/>
      <c r="H16" s="69"/>
      <c r="I16" s="68"/>
      <c r="J16" s="59"/>
      <c r="K16" s="59"/>
    </row>
    <row r="17" spans="1:11" ht="16.5" x14ac:dyDescent="0.15">
      <c r="A17" s="66" t="s">
        <v>130</v>
      </c>
      <c r="B17" s="68"/>
      <c r="C17" s="68"/>
      <c r="D17" s="68"/>
      <c r="E17" s="67" t="e">
        <f t="shared" si="0"/>
        <v>#DIV/0!</v>
      </c>
      <c r="F17" s="67" t="e">
        <f t="shared" si="1"/>
        <v>#DIV/0!</v>
      </c>
      <c r="G17" s="69"/>
      <c r="H17" s="69"/>
      <c r="I17" s="68"/>
      <c r="J17" s="59"/>
      <c r="K17" s="59"/>
    </row>
    <row r="18" spans="1:11" ht="16.5" x14ac:dyDescent="0.15">
      <c r="A18" s="66" t="s">
        <v>131</v>
      </c>
      <c r="B18" s="68"/>
      <c r="C18" s="68"/>
      <c r="D18" s="68"/>
      <c r="E18" s="67" t="e">
        <f t="shared" si="0"/>
        <v>#DIV/0!</v>
      </c>
      <c r="F18" s="67" t="e">
        <f t="shared" si="1"/>
        <v>#DIV/0!</v>
      </c>
      <c r="G18" s="68"/>
      <c r="H18" s="68"/>
      <c r="I18" s="68"/>
      <c r="J18" s="59"/>
      <c r="K18" s="59"/>
    </row>
    <row r="19" spans="1:11" ht="16.5" x14ac:dyDescent="0.15">
      <c r="A19" s="66" t="s">
        <v>132</v>
      </c>
      <c r="B19" s="68"/>
      <c r="C19" s="68"/>
      <c r="D19" s="68"/>
      <c r="E19" s="67" t="e">
        <f t="shared" si="0"/>
        <v>#DIV/0!</v>
      </c>
      <c r="F19" s="67" t="e">
        <f t="shared" si="1"/>
        <v>#DIV/0!</v>
      </c>
      <c r="G19" s="68"/>
      <c r="H19" s="68"/>
      <c r="I19" s="68"/>
      <c r="J19" s="59"/>
      <c r="K19" s="59"/>
    </row>
    <row r="20" spans="1:11" ht="16.5" x14ac:dyDescent="0.15">
      <c r="A20" s="66" t="s">
        <v>133</v>
      </c>
      <c r="B20" s="68"/>
      <c r="C20" s="68"/>
      <c r="D20" s="68"/>
      <c r="E20" s="67" t="e">
        <f t="shared" si="0"/>
        <v>#DIV/0!</v>
      </c>
      <c r="F20" s="67" t="e">
        <f t="shared" si="1"/>
        <v>#DIV/0!</v>
      </c>
      <c r="G20" s="68"/>
      <c r="H20" s="68"/>
      <c r="I20" s="68"/>
      <c r="J20" s="59"/>
      <c r="K20" s="59"/>
    </row>
    <row r="21" spans="1:11" ht="16.5" x14ac:dyDescent="0.15">
      <c r="A21" s="66" t="s">
        <v>134</v>
      </c>
      <c r="B21" s="68"/>
      <c r="C21" s="68"/>
      <c r="D21" s="68"/>
      <c r="E21" s="67" t="e">
        <f t="shared" si="0"/>
        <v>#DIV/0!</v>
      </c>
      <c r="F21" s="67" t="e">
        <f t="shared" si="1"/>
        <v>#DIV/0!</v>
      </c>
      <c r="G21" s="68"/>
      <c r="H21" s="68"/>
      <c r="I21" s="68"/>
      <c r="J21" s="59"/>
      <c r="K21" s="59"/>
    </row>
    <row r="22" spans="1:11" ht="16.5" x14ac:dyDescent="0.15">
      <c r="A22" s="66" t="s">
        <v>135</v>
      </c>
      <c r="B22" s="68"/>
      <c r="C22" s="68"/>
      <c r="D22" s="68"/>
      <c r="E22" s="67" t="e">
        <f t="shared" si="0"/>
        <v>#DIV/0!</v>
      </c>
      <c r="F22" s="67" t="e">
        <f t="shared" si="1"/>
        <v>#DIV/0!</v>
      </c>
      <c r="G22" s="68"/>
      <c r="H22" s="68"/>
      <c r="I22" s="68"/>
      <c r="J22" s="59"/>
      <c r="K22" s="59"/>
    </row>
    <row r="23" spans="1:11" ht="16.5" x14ac:dyDescent="0.15">
      <c r="A23" s="66" t="s">
        <v>136</v>
      </c>
      <c r="B23" s="68"/>
      <c r="C23" s="68"/>
      <c r="D23" s="68"/>
      <c r="E23" s="62" t="e">
        <f t="shared" si="0"/>
        <v>#DIV/0!</v>
      </c>
      <c r="F23" s="62" t="e">
        <f t="shared" si="1"/>
        <v>#DIV/0!</v>
      </c>
      <c r="G23" s="68"/>
      <c r="H23" s="68"/>
      <c r="I23" s="68"/>
      <c r="J23" s="59"/>
      <c r="K23" s="59"/>
    </row>
    <row r="24" spans="1:11" x14ac:dyDescent="0.1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城研厂洼</vt:lpstr>
      <vt:lpstr>城研崇文门东大街</vt:lpstr>
      <vt:lpstr>测算表</vt:lpstr>
      <vt:lpstr>位置图</vt:lpstr>
      <vt:lpstr>Sheet1</vt:lpstr>
      <vt:lpstr>Sheet2</vt:lpstr>
      <vt:lpstr>9月调整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